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/>
  <xr:revisionPtr revIDLastSave="0" documentId="13_ncr:1_{72F7BB33-D1EC-4F5D-96EC-65B66EE96078}" xr6:coauthVersionLast="46" xr6:coauthVersionMax="46" xr10:uidLastSave="{00000000-0000-0000-0000-000000000000}"/>
  <bookViews>
    <workbookView xWindow="-120" yWindow="-120" windowWidth="20730" windowHeight="11160" tabRatio="700" xr2:uid="{00000000-000D-0000-FFFF-FFFF00000000}"/>
  </bookViews>
  <sheets>
    <sheet name="2012" sheetId="1" r:id="rId1"/>
    <sheet name="2014" sheetId="2" r:id="rId2"/>
    <sheet name="2016" sheetId="3" r:id="rId3"/>
    <sheet name="2018" sheetId="17" r:id="rId4"/>
    <sheet name="table-lower" sheetId="6" r:id="rId5"/>
    <sheet name="table-middle" sheetId="7" r:id="rId6"/>
    <sheet name="table-upper" sheetId="8" r:id="rId7"/>
    <sheet name="linear-lower" sheetId="9" r:id="rId8"/>
    <sheet name="linear-middle" sheetId="11" r:id="rId9"/>
    <sheet name="linear-upper" sheetId="13" r:id="rId10"/>
    <sheet name="solution" sheetId="16" r:id="rId11"/>
  </sheets>
  <externalReferences>
    <externalReference r:id="rId12"/>
  </externalReferences>
  <definedNames>
    <definedName name="solver_adj" localSheetId="7" hidden="1">'linear-lower'!$C$5:$AC$5</definedName>
    <definedName name="solver_adj" localSheetId="8" hidden="1">'linear-middle'!$C$5:$AC$5</definedName>
    <definedName name="solver_adj" localSheetId="9" hidden="1">'linear-upper'!$C$5:$AC$5</definedName>
    <definedName name="solver_cvg" localSheetId="7" hidden="1">0.0001</definedName>
    <definedName name="solver_cvg" localSheetId="8" hidden="1">0.0001</definedName>
    <definedName name="solver_cvg" localSheetId="9" hidden="1">0.0001</definedName>
    <definedName name="solver_drv" localSheetId="7" hidden="1">1</definedName>
    <definedName name="solver_drv" localSheetId="8" hidden="1">1</definedName>
    <definedName name="solver_drv" localSheetId="9" hidden="1">1</definedName>
    <definedName name="solver_eng" localSheetId="7" hidden="1">2</definedName>
    <definedName name="solver_eng" localSheetId="8" hidden="1">1</definedName>
    <definedName name="solver_eng" localSheetId="9" hidden="1">1</definedName>
    <definedName name="solver_est" localSheetId="7" hidden="1">1</definedName>
    <definedName name="solver_est" localSheetId="8" hidden="1">1</definedName>
    <definedName name="solver_est" localSheetId="9" hidden="1">1</definedName>
    <definedName name="solver_itr" localSheetId="7" hidden="1">2147483647</definedName>
    <definedName name="solver_itr" localSheetId="8" hidden="1">2147483647</definedName>
    <definedName name="solver_itr" localSheetId="9" hidden="1">2147483647</definedName>
    <definedName name="solver_lhs1" localSheetId="7" hidden="1">'linear-lower'!$AD$36</definedName>
    <definedName name="solver_lhs1" localSheetId="8" hidden="1">'linear-middle'!$AD$36</definedName>
    <definedName name="solver_lhs1" localSheetId="9" hidden="1">'linear-upper'!$AD$36</definedName>
    <definedName name="solver_lhs2" localSheetId="7" hidden="1">'linear-lower'!$AD$37</definedName>
    <definedName name="solver_lhs2" localSheetId="8" hidden="1">'linear-middle'!$AD$37</definedName>
    <definedName name="solver_lhs2" localSheetId="9" hidden="1">'linear-upper'!$AD$37</definedName>
    <definedName name="solver_lhs3" localSheetId="7" hidden="1">'linear-lower'!$AD$38</definedName>
    <definedName name="solver_lhs3" localSheetId="8" hidden="1">'linear-middle'!$AD$38</definedName>
    <definedName name="solver_lhs3" localSheetId="9" hidden="1">'linear-upper'!$AD$38</definedName>
    <definedName name="solver_lhs4" localSheetId="7" hidden="1">'linear-lower'!$AD$9:$AD$35</definedName>
    <definedName name="solver_lhs4" localSheetId="8" hidden="1">'linear-middle'!$AD$9:$AD$35</definedName>
    <definedName name="solver_lhs4" localSheetId="9" hidden="1">'linear-upper'!$AD$9:$AD$35</definedName>
    <definedName name="solver_lhs5" localSheetId="7" hidden="1">'linear-lower'!$C$5:$AC$5</definedName>
    <definedName name="solver_lhs5" localSheetId="8" hidden="1">'linear-middle'!$AD$9:$AD$35</definedName>
    <definedName name="solver_lhs5" localSheetId="9" hidden="1">'linear-upper'!$AD$9:$AD$35</definedName>
    <definedName name="solver_lhs6" localSheetId="7" hidden="1">'linear-lower'!#REF!</definedName>
    <definedName name="solver_lhs6" localSheetId="8" hidden="1">'linear-middle'!$C$5:$AC$5</definedName>
    <definedName name="solver_lhs6" localSheetId="9" hidden="1">'linear-upper'!$C$5:$AC$5</definedName>
    <definedName name="solver_lhs7" localSheetId="7" hidden="1">'linear-lower'!$AD$9:$AD$35</definedName>
    <definedName name="solver_mip" localSheetId="7" hidden="1">2147483647</definedName>
    <definedName name="solver_mip" localSheetId="8" hidden="1">2147483647</definedName>
    <definedName name="solver_mip" localSheetId="9" hidden="1">2147483647</definedName>
    <definedName name="solver_mni" localSheetId="7" hidden="1">30</definedName>
    <definedName name="solver_mni" localSheetId="8" hidden="1">30</definedName>
    <definedName name="solver_mni" localSheetId="9" hidden="1">30</definedName>
    <definedName name="solver_mrt" localSheetId="7" hidden="1">0.075</definedName>
    <definedName name="solver_mrt" localSheetId="8" hidden="1">0.075</definedName>
    <definedName name="solver_mrt" localSheetId="9" hidden="1">0.075</definedName>
    <definedName name="solver_msl" localSheetId="7" hidden="1">2</definedName>
    <definedName name="solver_msl" localSheetId="8" hidden="1">2</definedName>
    <definedName name="solver_msl" localSheetId="9" hidden="1">2</definedName>
    <definedName name="solver_neg" localSheetId="7" hidden="1">1</definedName>
    <definedName name="solver_neg" localSheetId="8" hidden="1">1</definedName>
    <definedName name="solver_neg" localSheetId="9" hidden="1">1</definedName>
    <definedName name="solver_nod" localSheetId="7" hidden="1">2147483647</definedName>
    <definedName name="solver_nod" localSheetId="8" hidden="1">2147483647</definedName>
    <definedName name="solver_nod" localSheetId="9" hidden="1">2147483647</definedName>
    <definedName name="solver_num" localSheetId="7" hidden="1">5</definedName>
    <definedName name="solver_num" localSheetId="8" hidden="1">6</definedName>
    <definedName name="solver_num" localSheetId="9" hidden="1">6</definedName>
    <definedName name="solver_nwt" localSheetId="7" hidden="1">1</definedName>
    <definedName name="solver_nwt" localSheetId="8" hidden="1">1</definedName>
    <definedName name="solver_nwt" localSheetId="9" hidden="1">1</definedName>
    <definedName name="solver_opt" localSheetId="7" hidden="1">'linear-lower'!$C$1</definedName>
    <definedName name="solver_opt" localSheetId="8" hidden="1">'linear-middle'!$C$1</definedName>
    <definedName name="solver_opt" localSheetId="9" hidden="1">'linear-upper'!$C$1</definedName>
    <definedName name="solver_pre" localSheetId="7" hidden="1">0.000001</definedName>
    <definedName name="solver_pre" localSheetId="8" hidden="1">0.000001</definedName>
    <definedName name="solver_pre" localSheetId="9" hidden="1">0.000001</definedName>
    <definedName name="solver_rbv" localSheetId="7" hidden="1">1</definedName>
    <definedName name="solver_rbv" localSheetId="8" hidden="1">1</definedName>
    <definedName name="solver_rbv" localSheetId="9" hidden="1">1</definedName>
    <definedName name="solver_rel1" localSheetId="7" hidden="1">1</definedName>
    <definedName name="solver_rel1" localSheetId="8" hidden="1">1</definedName>
    <definedName name="solver_rel1" localSheetId="9" hidden="1">1</definedName>
    <definedName name="solver_rel2" localSheetId="7" hidden="1">3</definedName>
    <definedName name="solver_rel2" localSheetId="8" hidden="1">3</definedName>
    <definedName name="solver_rel2" localSheetId="9" hidden="1">3</definedName>
    <definedName name="solver_rel3" localSheetId="7" hidden="1">1</definedName>
    <definedName name="solver_rel3" localSheetId="8" hidden="1">1</definedName>
    <definedName name="solver_rel3" localSheetId="9" hidden="1">1</definedName>
    <definedName name="solver_rel4" localSheetId="7" hidden="1">3</definedName>
    <definedName name="solver_rel4" localSheetId="8" hidden="1">1</definedName>
    <definedName name="solver_rel4" localSheetId="9" hidden="1">1</definedName>
    <definedName name="solver_rel5" localSheetId="7" hidden="1">1</definedName>
    <definedName name="solver_rel5" localSheetId="8" hidden="1">3</definedName>
    <definedName name="solver_rel5" localSheetId="9" hidden="1">3</definedName>
    <definedName name="solver_rel6" localSheetId="7" hidden="1">1</definedName>
    <definedName name="solver_rel6" localSheetId="8" hidden="1">1</definedName>
    <definedName name="solver_rel6" localSheetId="9" hidden="1">1</definedName>
    <definedName name="solver_rel7" localSheetId="7" hidden="1">3</definedName>
    <definedName name="solver_rhs1" localSheetId="7" hidden="1">'linear-lower'!$AE$36</definedName>
    <definedName name="solver_rhs1" localSheetId="8" hidden="1">'linear-middle'!$AE$36</definedName>
    <definedName name="solver_rhs1" localSheetId="9" hidden="1">'linear-upper'!$AE$36</definedName>
    <definedName name="solver_rhs2" localSheetId="7" hidden="1">'linear-lower'!$AE$37</definedName>
    <definedName name="solver_rhs2" localSheetId="8" hidden="1">'linear-middle'!$AE$37</definedName>
    <definedName name="solver_rhs2" localSheetId="9" hidden="1">'linear-upper'!$AE$37</definedName>
    <definedName name="solver_rhs3" localSheetId="7" hidden="1">'linear-lower'!$AE$38</definedName>
    <definedName name="solver_rhs3" localSheetId="8" hidden="1">'linear-middle'!$AE$38</definedName>
    <definedName name="solver_rhs3" localSheetId="9" hidden="1">'linear-upper'!$AE$38</definedName>
    <definedName name="solver_rhs4" localSheetId="7" hidden="1">'linear-lower'!$AE$9:$AE$35</definedName>
    <definedName name="solver_rhs4" localSheetId="8" hidden="1">'linear-middle'!$AF$9:$AF$35</definedName>
    <definedName name="solver_rhs4" localSheetId="9" hidden="1">'linear-upper'!$AF$9:$AF$35</definedName>
    <definedName name="solver_rhs5" localSheetId="7" hidden="1">'linear-lower'!$C$8:$AC$8</definedName>
    <definedName name="solver_rhs5" localSheetId="8" hidden="1">'linear-middle'!$AE$9:$AE$35</definedName>
    <definedName name="solver_rhs5" localSheetId="9" hidden="1">'linear-upper'!$AE$9:$AE$35</definedName>
    <definedName name="solver_rhs6" localSheetId="7" hidden="1">'linear-lower'!#REF!</definedName>
    <definedName name="solver_rhs6" localSheetId="8" hidden="1">'linear-middle'!$C$8:$AC$8</definedName>
    <definedName name="solver_rhs6" localSheetId="9" hidden="1">'linear-upper'!$C$8:$AC$8</definedName>
    <definedName name="solver_rhs7" localSheetId="7" hidden="1">'linear-lower'!$AE$9:$AE$35</definedName>
    <definedName name="solver_rlx" localSheetId="7" hidden="1">2</definedName>
    <definedName name="solver_rlx" localSheetId="8" hidden="1">2</definedName>
    <definedName name="solver_rlx" localSheetId="9" hidden="1">2</definedName>
    <definedName name="solver_rsd" localSheetId="7" hidden="1">0</definedName>
    <definedName name="solver_rsd" localSheetId="8" hidden="1">0</definedName>
    <definedName name="solver_rsd" localSheetId="9" hidden="1">0</definedName>
    <definedName name="solver_scl" localSheetId="7" hidden="1">1</definedName>
    <definedName name="solver_scl" localSheetId="8" hidden="1">1</definedName>
    <definedName name="solver_scl" localSheetId="9" hidden="1">1</definedName>
    <definedName name="solver_sho" localSheetId="7" hidden="1">2</definedName>
    <definedName name="solver_sho" localSheetId="8" hidden="1">2</definedName>
    <definedName name="solver_sho" localSheetId="9" hidden="1">2</definedName>
    <definedName name="solver_ssz" localSheetId="7" hidden="1">100</definedName>
    <definedName name="solver_ssz" localSheetId="8" hidden="1">100</definedName>
    <definedName name="solver_ssz" localSheetId="9" hidden="1">100</definedName>
    <definedName name="solver_tim" localSheetId="7" hidden="1">2147483647</definedName>
    <definedName name="solver_tim" localSheetId="8" hidden="1">2147483647</definedName>
    <definedName name="solver_tim" localSheetId="9" hidden="1">2147483647</definedName>
    <definedName name="solver_tol" localSheetId="7" hidden="1">0.01</definedName>
    <definedName name="solver_tol" localSheetId="8" hidden="1">0.01</definedName>
    <definedName name="solver_tol" localSheetId="9" hidden="1">0.01</definedName>
    <definedName name="solver_typ" localSheetId="7" hidden="1">1</definedName>
    <definedName name="solver_typ" localSheetId="8" hidden="1">1</definedName>
    <definedName name="solver_typ" localSheetId="9" hidden="1">1</definedName>
    <definedName name="solver_val" localSheetId="7" hidden="1">0</definedName>
    <definedName name="solver_val" localSheetId="8" hidden="1">0</definedName>
    <definedName name="solver_val" localSheetId="9" hidden="1">0</definedName>
    <definedName name="solver_ver" localSheetId="7" hidden="1">3</definedName>
    <definedName name="solver_ver" localSheetId="8" hidden="1">3</definedName>
    <definedName name="solver_ver" localSheetId="9" hidden="1">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3" l="1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W8" i="13"/>
  <c r="X8" i="13"/>
  <c r="Y8" i="13"/>
  <c r="Z8" i="13"/>
  <c r="AA8" i="13"/>
  <c r="AB8" i="13"/>
  <c r="AC8" i="13"/>
  <c r="C8" i="13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Z8" i="11"/>
  <c r="AA8" i="11"/>
  <c r="AB8" i="11"/>
  <c r="AC8" i="11"/>
  <c r="C8" i="11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AC8" i="9"/>
  <c r="C8" i="9"/>
  <c r="C4" i="16"/>
  <c r="D4" i="16"/>
  <c r="E4" i="16"/>
  <c r="F4" i="16"/>
  <c r="G4" i="16"/>
  <c r="H4" i="16"/>
  <c r="I4" i="16"/>
  <c r="J4" i="16"/>
  <c r="K4" i="16"/>
  <c r="L4" i="16"/>
  <c r="M4" i="16"/>
  <c r="N4" i="16"/>
  <c r="O4" i="16"/>
  <c r="P4" i="16"/>
  <c r="Q4" i="16"/>
  <c r="R4" i="16"/>
  <c r="S4" i="16"/>
  <c r="T4" i="16"/>
  <c r="U4" i="16"/>
  <c r="V4" i="16"/>
  <c r="W4" i="16"/>
  <c r="X4" i="16"/>
  <c r="Y4" i="16"/>
  <c r="Z4" i="16"/>
  <c r="AA4" i="16"/>
  <c r="AB4" i="16"/>
  <c r="B4" i="16"/>
  <c r="C3" i="16"/>
  <c r="D3" i="16"/>
  <c r="E3" i="16"/>
  <c r="F3" i="16"/>
  <c r="G3" i="16"/>
  <c r="H3" i="16"/>
  <c r="I3" i="16"/>
  <c r="J3" i="16"/>
  <c r="K3" i="16"/>
  <c r="L3" i="16"/>
  <c r="M3" i="16"/>
  <c r="N3" i="16"/>
  <c r="O3" i="16"/>
  <c r="P3" i="16"/>
  <c r="Q3" i="16"/>
  <c r="R3" i="16"/>
  <c r="S3" i="16"/>
  <c r="T3" i="16"/>
  <c r="U3" i="16"/>
  <c r="V3" i="16"/>
  <c r="W3" i="16"/>
  <c r="X3" i="16"/>
  <c r="Y3" i="16"/>
  <c r="Z3" i="16"/>
  <c r="AA3" i="16"/>
  <c r="AB3" i="16"/>
  <c r="B3" i="16"/>
  <c r="C2" i="16"/>
  <c r="D2" i="16"/>
  <c r="E2" i="16"/>
  <c r="F2" i="16"/>
  <c r="G2" i="16"/>
  <c r="H2" i="16"/>
  <c r="I2" i="16"/>
  <c r="J2" i="16"/>
  <c r="K2" i="16"/>
  <c r="L2" i="16"/>
  <c r="M2" i="16"/>
  <c r="N2" i="16"/>
  <c r="O2" i="16"/>
  <c r="P2" i="16"/>
  <c r="Q2" i="16"/>
  <c r="R2" i="16"/>
  <c r="S2" i="16"/>
  <c r="T2" i="16"/>
  <c r="U2" i="16"/>
  <c r="V2" i="16"/>
  <c r="W2" i="16"/>
  <c r="X2" i="16"/>
  <c r="Y2" i="16"/>
  <c r="Z2" i="16"/>
  <c r="AA2" i="16"/>
  <c r="AB2" i="16"/>
  <c r="B2" i="16"/>
  <c r="AL5" i="8" l="1"/>
  <c r="AL6" i="8"/>
  <c r="AL7" i="8"/>
  <c r="AL8" i="8"/>
  <c r="AL9" i="8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30" i="8"/>
  <c r="AL4" i="8"/>
  <c r="AJ5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4" i="8"/>
  <c r="AI4" i="8"/>
  <c r="AF5" i="8"/>
  <c r="AG5" i="8"/>
  <c r="AF6" i="8"/>
  <c r="AG6" i="8"/>
  <c r="AF7" i="8"/>
  <c r="AG7" i="8"/>
  <c r="AF8" i="8"/>
  <c r="AG8" i="8"/>
  <c r="AF9" i="8"/>
  <c r="AG9" i="8"/>
  <c r="AF10" i="8"/>
  <c r="AG10" i="8"/>
  <c r="AF11" i="8"/>
  <c r="AG11" i="8"/>
  <c r="AF12" i="8"/>
  <c r="AG12" i="8"/>
  <c r="AF13" i="8"/>
  <c r="AG13" i="8"/>
  <c r="AF14" i="8"/>
  <c r="AG14" i="8"/>
  <c r="AF15" i="8"/>
  <c r="AG15" i="8"/>
  <c r="AF16" i="8"/>
  <c r="AG16" i="8"/>
  <c r="AF17" i="8"/>
  <c r="AG17" i="8"/>
  <c r="AF18" i="8"/>
  <c r="AG18" i="8"/>
  <c r="AF19" i="8"/>
  <c r="AG19" i="8"/>
  <c r="AF20" i="8"/>
  <c r="AG20" i="8"/>
  <c r="AF21" i="8"/>
  <c r="AG21" i="8"/>
  <c r="AF22" i="8"/>
  <c r="AG22" i="8"/>
  <c r="AF23" i="8"/>
  <c r="AG23" i="8"/>
  <c r="AF24" i="8"/>
  <c r="AG24" i="8"/>
  <c r="AF25" i="8"/>
  <c r="AG25" i="8"/>
  <c r="AF26" i="8"/>
  <c r="AG26" i="8"/>
  <c r="AF27" i="8"/>
  <c r="AG27" i="8"/>
  <c r="AF28" i="8"/>
  <c r="AG28" i="8"/>
  <c r="AF29" i="8"/>
  <c r="AG29" i="8"/>
  <c r="AF30" i="8"/>
  <c r="AG30" i="8"/>
  <c r="AG4" i="8"/>
  <c r="AF4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D41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D35" i="8"/>
  <c r="D36" i="8"/>
  <c r="D37" i="8"/>
  <c r="D38" i="8"/>
  <c r="D34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W4" i="8"/>
  <c r="X4" i="8"/>
  <c r="Y4" i="8"/>
  <c r="Z4" i="8"/>
  <c r="AA4" i="8"/>
  <c r="AB4" i="8"/>
  <c r="AC4" i="8"/>
  <c r="AD4" i="8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L4" i="7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4" i="7"/>
  <c r="AI4" i="7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4" i="7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4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W41" i="7"/>
  <c r="X41" i="7"/>
  <c r="Y41" i="7"/>
  <c r="Z41" i="7"/>
  <c r="AA41" i="7"/>
  <c r="AB41" i="7"/>
  <c r="AC41" i="7"/>
  <c r="AD41" i="7"/>
  <c r="D41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AB38" i="7"/>
  <c r="AC38" i="7"/>
  <c r="AD38" i="7"/>
  <c r="D35" i="7"/>
  <c r="D36" i="7"/>
  <c r="D37" i="7"/>
  <c r="D38" i="7"/>
  <c r="D34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AD22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L5" i="6"/>
  <c r="AL6" i="6"/>
  <c r="AL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4" i="6"/>
  <c r="AJ4" i="6"/>
  <c r="AJ5" i="6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I4" i="6"/>
  <c r="AG4" i="6"/>
  <c r="AG5" i="6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F5" i="6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3" i="6"/>
  <c r="AF24" i="6"/>
  <c r="AF25" i="6"/>
  <c r="AF26" i="6"/>
  <c r="AF27" i="6"/>
  <c r="AF28" i="6"/>
  <c r="AF29" i="6"/>
  <c r="AF30" i="6"/>
  <c r="AF4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D41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D35" i="6"/>
  <c r="D36" i="6"/>
  <c r="D37" i="6"/>
  <c r="D38" i="6"/>
  <c r="D34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J31" i="8" l="1"/>
  <c r="AJ31" i="6"/>
  <c r="AE37" i="6"/>
  <c r="AF31" i="6"/>
  <c r="AL31" i="6"/>
  <c r="AJ31" i="7"/>
  <c r="AE36" i="6"/>
  <c r="AE41" i="6"/>
  <c r="AG31" i="6"/>
  <c r="AG31" i="7"/>
  <c r="AE7" i="6"/>
  <c r="AE6" i="6"/>
  <c r="AE34" i="6"/>
  <c r="AE37" i="9" s="1"/>
  <c r="AE35" i="6"/>
  <c r="AF31" i="7"/>
  <c r="AL31" i="7"/>
  <c r="AE35" i="8"/>
  <c r="AK4" i="8"/>
  <c r="AE30" i="7"/>
  <c r="AE22" i="7"/>
  <c r="AE14" i="7"/>
  <c r="AE10" i="7"/>
  <c r="AE6" i="7"/>
  <c r="AE28" i="7"/>
  <c r="AE24" i="7"/>
  <c r="AE20" i="7"/>
  <c r="AE16" i="7"/>
  <c r="AE12" i="7"/>
  <c r="AE8" i="7"/>
  <c r="AE26" i="7"/>
  <c r="D39" i="6"/>
  <c r="AE29" i="7"/>
  <c r="AE25" i="7"/>
  <c r="AE21" i="7"/>
  <c r="AE17" i="7"/>
  <c r="AE13" i="7"/>
  <c r="AE9" i="7"/>
  <c r="AE5" i="7"/>
  <c r="AK4" i="7"/>
  <c r="AE37" i="8"/>
  <c r="AF31" i="8"/>
  <c r="AL31" i="8"/>
  <c r="AE18" i="7"/>
  <c r="AE27" i="7"/>
  <c r="AE23" i="7"/>
  <c r="AE19" i="7"/>
  <c r="AE15" i="7"/>
  <c r="AE11" i="7"/>
  <c r="AE7" i="7"/>
  <c r="AE38" i="6"/>
  <c r="AE36" i="8"/>
  <c r="AE38" i="8"/>
  <c r="AE34" i="8"/>
  <c r="AE41" i="8"/>
  <c r="AG31" i="8"/>
  <c r="E31" i="17"/>
  <c r="F31" i="17"/>
  <c r="G31" i="17"/>
  <c r="H31" i="17"/>
  <c r="I31" i="17"/>
  <c r="J31" i="17"/>
  <c r="K31" i="17"/>
  <c r="L31" i="17"/>
  <c r="M31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D31" i="17"/>
  <c r="AM32" i="17"/>
  <c r="AO4" i="1"/>
  <c r="AG32" i="17"/>
  <c r="AI32" i="17"/>
  <c r="AJ32" i="17"/>
  <c r="AL32" i="17"/>
  <c r="AF32" i="17"/>
  <c r="AE40" i="3"/>
  <c r="E39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S39" i="17"/>
  <c r="T39" i="17"/>
  <c r="U39" i="17"/>
  <c r="V39" i="17"/>
  <c r="W39" i="17"/>
  <c r="X39" i="17"/>
  <c r="Y39" i="17"/>
  <c r="Z39" i="17"/>
  <c r="AA39" i="17"/>
  <c r="AB39" i="17"/>
  <c r="AC39" i="17"/>
  <c r="AD39" i="17"/>
  <c r="AE39" i="17"/>
  <c r="AE40" i="17" s="1"/>
  <c r="AE42" i="17" s="1"/>
  <c r="D39" i="17"/>
  <c r="AE40" i="2" l="1"/>
  <c r="AE31" i="17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H5" i="17"/>
  <c r="AH6" i="17"/>
  <c r="AH7" i="17"/>
  <c r="AH8" i="17"/>
  <c r="AH9" i="17"/>
  <c r="AH10" i="17"/>
  <c r="AH11" i="17"/>
  <c r="AH12" i="17"/>
  <c r="AH13" i="17"/>
  <c r="AH14" i="17"/>
  <c r="AH15" i="17"/>
  <c r="AH16" i="17"/>
  <c r="AH17" i="17"/>
  <c r="AH18" i="17"/>
  <c r="AH19" i="17"/>
  <c r="AH20" i="17"/>
  <c r="AH21" i="17"/>
  <c r="AH22" i="17"/>
  <c r="AH23" i="17"/>
  <c r="AH24" i="17"/>
  <c r="AH25" i="17"/>
  <c r="AH26" i="17"/>
  <c r="AH27" i="17"/>
  <c r="AH28" i="17"/>
  <c r="AH29" i="17"/>
  <c r="AH30" i="17"/>
  <c r="AK5" i="17"/>
  <c r="AK6" i="17"/>
  <c r="AK7" i="17"/>
  <c r="AK8" i="17"/>
  <c r="AK9" i="17"/>
  <c r="AK10" i="17"/>
  <c r="AK11" i="17"/>
  <c r="AK12" i="17"/>
  <c r="AK13" i="17"/>
  <c r="AK14" i="17"/>
  <c r="AK15" i="17"/>
  <c r="AK16" i="17"/>
  <c r="AK17" i="17"/>
  <c r="AK18" i="17"/>
  <c r="AK19" i="17"/>
  <c r="AK20" i="17"/>
  <c r="AK21" i="17"/>
  <c r="AK22" i="17"/>
  <c r="AK23" i="17"/>
  <c r="AK24" i="17"/>
  <c r="AK25" i="17"/>
  <c r="AK26" i="17"/>
  <c r="AK27" i="17"/>
  <c r="AK28" i="17"/>
  <c r="AK29" i="17"/>
  <c r="AK30" i="17"/>
  <c r="AH31" i="17"/>
  <c r="AK31" i="17"/>
  <c r="AE30" i="17" l="1"/>
  <c r="AE26" i="17"/>
  <c r="AE22" i="17"/>
  <c r="AE18" i="17"/>
  <c r="AE14" i="17"/>
  <c r="AE10" i="17"/>
  <c r="AE6" i="17"/>
  <c r="AE29" i="17"/>
  <c r="AE25" i="17"/>
  <c r="AE21" i="17"/>
  <c r="AE17" i="17"/>
  <c r="AE13" i="17"/>
  <c r="AE9" i="17"/>
  <c r="AE5" i="17"/>
  <c r="AE24" i="17"/>
  <c r="AE20" i="17"/>
  <c r="AE16" i="17"/>
  <c r="AE12" i="17"/>
  <c r="AE8" i="17"/>
  <c r="AE28" i="17"/>
  <c r="AE27" i="17"/>
  <c r="AE23" i="17"/>
  <c r="AE19" i="17"/>
  <c r="AE15" i="17"/>
  <c r="AE11" i="17"/>
  <c r="AE7" i="17"/>
  <c r="AM31" i="17"/>
  <c r="AM33" i="17" s="1"/>
  <c r="AM35" i="17"/>
  <c r="AL35" i="17" s="1"/>
  <c r="E40" i="17" l="1"/>
  <c r="E42" i="17" s="1"/>
  <c r="F40" i="17"/>
  <c r="F42" i="17" s="1"/>
  <c r="G40" i="17"/>
  <c r="G42" i="17" s="1"/>
  <c r="H40" i="17"/>
  <c r="H42" i="17" s="1"/>
  <c r="I40" i="17"/>
  <c r="I42" i="17" s="1"/>
  <c r="J40" i="17"/>
  <c r="J42" i="17" s="1"/>
  <c r="K40" i="17"/>
  <c r="K42" i="17" s="1"/>
  <c r="L40" i="17"/>
  <c r="L42" i="17" s="1"/>
  <c r="M40" i="17"/>
  <c r="M42" i="17" s="1"/>
  <c r="N40" i="17"/>
  <c r="N42" i="17" s="1"/>
  <c r="O40" i="17"/>
  <c r="O42" i="17" s="1"/>
  <c r="P40" i="17"/>
  <c r="P42" i="17" s="1"/>
  <c r="Q40" i="17"/>
  <c r="Q42" i="17" s="1"/>
  <c r="R40" i="17"/>
  <c r="R42" i="17" s="1"/>
  <c r="S40" i="17"/>
  <c r="S42" i="17" s="1"/>
  <c r="T40" i="17"/>
  <c r="T42" i="17" s="1"/>
  <c r="U40" i="17"/>
  <c r="U42" i="17" s="1"/>
  <c r="V40" i="17"/>
  <c r="V42" i="17" s="1"/>
  <c r="W40" i="17"/>
  <c r="W42" i="17" s="1"/>
  <c r="X40" i="17"/>
  <c r="X42" i="17" s="1"/>
  <c r="Y40" i="17"/>
  <c r="Y42" i="17" s="1"/>
  <c r="Z40" i="17"/>
  <c r="Z42" i="17" s="1"/>
  <c r="AA40" i="17"/>
  <c r="AA42" i="17" s="1"/>
  <c r="AB40" i="17"/>
  <c r="AB42" i="17" s="1"/>
  <c r="AC40" i="17"/>
  <c r="AC42" i="17" s="1"/>
  <c r="AD40" i="17"/>
  <c r="AD42" i="17" s="1"/>
  <c r="D40" i="17"/>
  <c r="D42" i="17" l="1"/>
  <c r="AF37" i="17"/>
  <c r="AE32" i="3"/>
  <c r="AF41" i="17"/>
  <c r="AF39" i="17"/>
  <c r="AF38" i="17"/>
  <c r="AF36" i="17"/>
  <c r="AF35" i="17"/>
  <c r="AF34" i="17"/>
  <c r="AK4" i="17"/>
  <c r="AH4" i="17"/>
  <c r="AH32" i="17" s="1"/>
  <c r="AK32" i="17" l="1"/>
  <c r="AE4" i="17"/>
  <c r="AF40" i="17"/>
  <c r="AF42" i="17" s="1"/>
  <c r="AH28" i="6" l="1"/>
  <c r="AH20" i="6"/>
  <c r="AH16" i="6"/>
  <c r="AH12" i="6"/>
  <c r="AH28" i="7"/>
  <c r="AH24" i="7"/>
  <c r="AH20" i="7"/>
  <c r="AH16" i="7"/>
  <c r="AH24" i="6"/>
  <c r="AH8" i="6"/>
  <c r="AE27" i="8"/>
  <c r="AE23" i="8"/>
  <c r="AE19" i="8"/>
  <c r="AE15" i="8"/>
  <c r="AE11" i="8"/>
  <c r="AE7" i="8"/>
  <c r="AH12" i="7"/>
  <c r="AH8" i="7"/>
  <c r="V31" i="6"/>
  <c r="J31" i="6"/>
  <c r="AH21" i="6"/>
  <c r="AH9" i="6"/>
  <c r="AE38" i="7"/>
  <c r="AH27" i="7"/>
  <c r="AH23" i="7"/>
  <c r="AH19" i="7"/>
  <c r="AH15" i="7"/>
  <c r="AH11" i="7"/>
  <c r="AH7" i="7"/>
  <c r="Z31" i="6"/>
  <c r="N31" i="6"/>
  <c r="AH29" i="6"/>
  <c r="AH25" i="6"/>
  <c r="Q31" i="6"/>
  <c r="E31" i="6"/>
  <c r="AH26" i="6"/>
  <c r="AH18" i="6"/>
  <c r="AH14" i="6"/>
  <c r="AH10" i="6"/>
  <c r="AH6" i="6"/>
  <c r="AH30" i="7"/>
  <c r="AH26" i="7"/>
  <c r="AH22" i="7"/>
  <c r="AH18" i="7"/>
  <c r="AH14" i="7"/>
  <c r="AH10" i="7"/>
  <c r="AH6" i="7"/>
  <c r="AE36" i="13"/>
  <c r="AE30" i="8"/>
  <c r="AE26" i="8"/>
  <c r="AE22" i="8"/>
  <c r="AE18" i="8"/>
  <c r="AE14" i="8"/>
  <c r="AE10" i="8"/>
  <c r="AE6" i="8"/>
  <c r="AD31" i="6"/>
  <c r="R31" i="6"/>
  <c r="F31" i="6"/>
  <c r="AH17" i="6"/>
  <c r="AH13" i="6"/>
  <c r="AC31" i="6"/>
  <c r="Y31" i="6"/>
  <c r="U31" i="6"/>
  <c r="M31" i="6"/>
  <c r="I31" i="6"/>
  <c r="AH30" i="6"/>
  <c r="AH22" i="6"/>
  <c r="AB31" i="6"/>
  <c r="X31" i="6"/>
  <c r="T31" i="6"/>
  <c r="P31" i="6"/>
  <c r="L31" i="6"/>
  <c r="H31" i="6"/>
  <c r="AH27" i="6"/>
  <c r="AH23" i="6"/>
  <c r="AH19" i="6"/>
  <c r="AH15" i="6"/>
  <c r="AH11" i="6"/>
  <c r="AH7" i="6"/>
  <c r="AE36" i="7"/>
  <c r="AH4" i="7"/>
  <c r="AH29" i="7"/>
  <c r="AH25" i="7"/>
  <c r="AH21" i="7"/>
  <c r="AH17" i="7"/>
  <c r="AH13" i="7"/>
  <c r="AH9" i="7"/>
  <c r="AH5" i="7"/>
  <c r="AE29" i="8"/>
  <c r="AE25" i="8"/>
  <c r="AE21" i="8"/>
  <c r="AE17" i="8"/>
  <c r="AE13" i="8"/>
  <c r="AE9" i="8"/>
  <c r="AE5" i="8"/>
  <c r="AH29" i="8"/>
  <c r="AH27" i="8"/>
  <c r="AH25" i="8"/>
  <c r="AH23" i="8"/>
  <c r="AH21" i="8"/>
  <c r="AH19" i="8"/>
  <c r="AH17" i="8"/>
  <c r="AH15" i="8"/>
  <c r="AH11" i="8"/>
  <c r="AH10" i="8"/>
  <c r="AH9" i="8"/>
  <c r="AH6" i="8"/>
  <c r="AH5" i="8"/>
  <c r="AE28" i="8"/>
  <c r="AE24" i="8"/>
  <c r="AE20" i="8"/>
  <c r="AE16" i="8"/>
  <c r="AE12" i="8"/>
  <c r="AE8" i="8"/>
  <c r="AH5" i="6"/>
  <c r="AE36" i="9"/>
  <c r="AC39" i="6"/>
  <c r="Y39" i="6"/>
  <c r="U39" i="6"/>
  <c r="Q39" i="6"/>
  <c r="M39" i="6"/>
  <c r="I39" i="6"/>
  <c r="E39" i="6"/>
  <c r="AE37" i="7"/>
  <c r="AE36" i="11" s="1"/>
  <c r="AB39" i="7"/>
  <c r="X39" i="7"/>
  <c r="T39" i="7"/>
  <c r="P39" i="7"/>
  <c r="L39" i="7"/>
  <c r="H39" i="7"/>
  <c r="AB31" i="7"/>
  <c r="X31" i="7"/>
  <c r="T31" i="7"/>
  <c r="P31" i="7"/>
  <c r="L31" i="7"/>
  <c r="H31" i="7"/>
  <c r="AA39" i="8"/>
  <c r="W39" i="8"/>
  <c r="S39" i="8"/>
  <c r="O39" i="8"/>
  <c r="K39" i="8"/>
  <c r="G39" i="8"/>
  <c r="AA31" i="8"/>
  <c r="W31" i="8"/>
  <c r="S31" i="8"/>
  <c r="O31" i="8"/>
  <c r="K31" i="8"/>
  <c r="G31" i="8"/>
  <c r="AH13" i="8"/>
  <c r="AA31" i="6"/>
  <c r="S31" i="6"/>
  <c r="G31" i="6"/>
  <c r="AB39" i="6"/>
  <c r="X39" i="6"/>
  <c r="T39" i="6"/>
  <c r="P39" i="6"/>
  <c r="L39" i="6"/>
  <c r="H39" i="6"/>
  <c r="AA39" i="7"/>
  <c r="W39" i="7"/>
  <c r="S39" i="7"/>
  <c r="O39" i="7"/>
  <c r="K39" i="7"/>
  <c r="G39" i="7"/>
  <c r="AA31" i="7"/>
  <c r="W31" i="7"/>
  <c r="S31" i="7"/>
  <c r="O31" i="7"/>
  <c r="K31" i="7"/>
  <c r="G31" i="7"/>
  <c r="AD39" i="8"/>
  <c r="Z39" i="8"/>
  <c r="V39" i="8"/>
  <c r="R39" i="8"/>
  <c r="N39" i="8"/>
  <c r="J39" i="8"/>
  <c r="F39" i="8"/>
  <c r="AD31" i="8"/>
  <c r="Z31" i="8"/>
  <c r="V31" i="8"/>
  <c r="R31" i="8"/>
  <c r="N31" i="8"/>
  <c r="J31" i="8"/>
  <c r="F31" i="8"/>
  <c r="AH28" i="8"/>
  <c r="AH24" i="8"/>
  <c r="AH20" i="8"/>
  <c r="AH16" i="8"/>
  <c r="AH12" i="8"/>
  <c r="AH8" i="8"/>
  <c r="AH4" i="8"/>
  <c r="AH4" i="6"/>
  <c r="AH31" i="6" s="1"/>
  <c r="W31" i="6"/>
  <c r="O31" i="6"/>
  <c r="K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4" i="6"/>
  <c r="AE13" i="6"/>
  <c r="AE12" i="6"/>
  <c r="AE11" i="6"/>
  <c r="AE10" i="6"/>
  <c r="AE9" i="6"/>
  <c r="AE8" i="6"/>
  <c r="AA39" i="6"/>
  <c r="W39" i="6"/>
  <c r="S39" i="6"/>
  <c r="O39" i="6"/>
  <c r="K39" i="6"/>
  <c r="G39" i="6"/>
  <c r="AE41" i="7"/>
  <c r="AE35" i="7"/>
  <c r="AD39" i="7"/>
  <c r="Z39" i="7"/>
  <c r="V39" i="7"/>
  <c r="R39" i="7"/>
  <c r="N39" i="7"/>
  <c r="J39" i="7"/>
  <c r="F39" i="7"/>
  <c r="AD31" i="7"/>
  <c r="Z31" i="7"/>
  <c r="V31" i="7"/>
  <c r="R31" i="7"/>
  <c r="N31" i="7"/>
  <c r="J31" i="7"/>
  <c r="F31" i="7"/>
  <c r="AC39" i="8"/>
  <c r="Y39" i="8"/>
  <c r="U39" i="8"/>
  <c r="Q39" i="8"/>
  <c r="M39" i="8"/>
  <c r="I39" i="8"/>
  <c r="E39" i="8"/>
  <c r="AC31" i="8"/>
  <c r="Y31" i="8"/>
  <c r="U31" i="8"/>
  <c r="Q31" i="8"/>
  <c r="M31" i="8"/>
  <c r="I31" i="8"/>
  <c r="E31" i="8"/>
  <c r="AH7" i="8"/>
  <c r="AK4" i="6"/>
  <c r="AE5" i="6"/>
  <c r="AD39" i="6"/>
  <c r="Z39" i="6"/>
  <c r="V39" i="6"/>
  <c r="R39" i="6"/>
  <c r="N39" i="6"/>
  <c r="J39" i="6"/>
  <c r="F39" i="6"/>
  <c r="AE34" i="7"/>
  <c r="AE37" i="11" s="1"/>
  <c r="D39" i="7"/>
  <c r="AC39" i="7"/>
  <c r="Y39" i="7"/>
  <c r="U39" i="7"/>
  <c r="Q39" i="7"/>
  <c r="M39" i="7"/>
  <c r="I39" i="7"/>
  <c r="E39" i="7"/>
  <c r="AC31" i="7"/>
  <c r="Y31" i="7"/>
  <c r="U31" i="7"/>
  <c r="Q31" i="7"/>
  <c r="M31" i="7"/>
  <c r="I31" i="7"/>
  <c r="E31" i="7"/>
  <c r="AE37" i="13"/>
  <c r="D39" i="8"/>
  <c r="AB39" i="8"/>
  <c r="X39" i="8"/>
  <c r="T39" i="8"/>
  <c r="P39" i="8"/>
  <c r="L39" i="8"/>
  <c r="H39" i="8"/>
  <c r="AB31" i="8"/>
  <c r="X31" i="8"/>
  <c r="T31" i="8"/>
  <c r="P31" i="8"/>
  <c r="L31" i="8"/>
  <c r="H31" i="8"/>
  <c r="AH30" i="8"/>
  <c r="AH26" i="8"/>
  <c r="AH22" i="8"/>
  <c r="AH18" i="8"/>
  <c r="AH14" i="8"/>
  <c r="AE39" i="6" l="1"/>
  <c r="AH31" i="7"/>
  <c r="AE39" i="8"/>
  <c r="AH31" i="8"/>
  <c r="AE39" i="7"/>
  <c r="AD3" i="11" s="1"/>
  <c r="AK4" i="3"/>
  <c r="AH4" i="3"/>
  <c r="AF42" i="3" l="1"/>
  <c r="AF41" i="3"/>
  <c r="AE42" i="3"/>
  <c r="AD40" i="3"/>
  <c r="AC40" i="3"/>
  <c r="AB40" i="3"/>
  <c r="AA40" i="3"/>
  <c r="AA33" i="3" s="1"/>
  <c r="Z40" i="3"/>
  <c r="Y40" i="3"/>
  <c r="X40" i="3"/>
  <c r="W40" i="3"/>
  <c r="W33" i="3" s="1"/>
  <c r="W32" i="3" s="1"/>
  <c r="V40" i="3"/>
  <c r="V33" i="3" s="1"/>
  <c r="V32" i="3" s="1"/>
  <c r="U40" i="3"/>
  <c r="T40" i="3"/>
  <c r="S40" i="3"/>
  <c r="R40" i="3"/>
  <c r="R33" i="3" s="1"/>
  <c r="R32" i="3" s="1"/>
  <c r="Q40" i="3"/>
  <c r="P40" i="3"/>
  <c r="O40" i="3"/>
  <c r="O33" i="3" s="1"/>
  <c r="O32" i="3" s="1"/>
  <c r="N40" i="3"/>
  <c r="M40" i="3"/>
  <c r="L40" i="3"/>
  <c r="K40" i="3"/>
  <c r="K33" i="3" s="1"/>
  <c r="J40" i="3"/>
  <c r="J33" i="3" s="1"/>
  <c r="J32" i="3" s="1"/>
  <c r="I40" i="3"/>
  <c r="H40" i="3"/>
  <c r="G40" i="3"/>
  <c r="G33" i="3" s="1"/>
  <c r="G32" i="3" s="1"/>
  <c r="F40" i="3"/>
  <c r="F33" i="3" s="1"/>
  <c r="F32" i="3" s="1"/>
  <c r="E40" i="3"/>
  <c r="D40" i="3"/>
  <c r="AF39" i="3"/>
  <c r="AF38" i="3"/>
  <c r="AF37" i="3"/>
  <c r="AF36" i="3"/>
  <c r="AF35" i="3"/>
  <c r="AF34" i="3"/>
  <c r="AK33" i="3"/>
  <c r="AH33" i="3"/>
  <c r="AD33" i="3"/>
  <c r="AD32" i="3" s="1"/>
  <c r="AC33" i="3"/>
  <c r="AC32" i="3" s="1"/>
  <c r="Z33" i="3"/>
  <c r="Y33" i="3"/>
  <c r="U33" i="3"/>
  <c r="U32" i="3" s="1"/>
  <c r="S33" i="3"/>
  <c r="S32" i="3" s="1"/>
  <c r="Q33" i="3"/>
  <c r="N33" i="3"/>
  <c r="N32" i="3" s="1"/>
  <c r="M33" i="3"/>
  <c r="M32" i="3" s="1"/>
  <c r="I33" i="3"/>
  <c r="I32" i="3" s="1"/>
  <c r="E33" i="3"/>
  <c r="E32" i="3" s="1"/>
  <c r="AM32" i="3"/>
  <c r="Z32" i="3"/>
  <c r="Y32" i="3"/>
  <c r="Q32" i="3"/>
  <c r="AL31" i="3"/>
  <c r="AO4" i="3" s="1"/>
  <c r="AJ31" i="3"/>
  <c r="AI31" i="3"/>
  <c r="AH31" i="3"/>
  <c r="AG31" i="3"/>
  <c r="AF31" i="3"/>
  <c r="AI30" i="3"/>
  <c r="AH30" i="3"/>
  <c r="AI29" i="3"/>
  <c r="AH29" i="3"/>
  <c r="AE29" i="3" s="1"/>
  <c r="AI28" i="3"/>
  <c r="AH28" i="3"/>
  <c r="AE28" i="3" s="1"/>
  <c r="AI27" i="3"/>
  <c r="AH27" i="3"/>
  <c r="AE27" i="3" s="1"/>
  <c r="AI26" i="3"/>
  <c r="AH26" i="3"/>
  <c r="AI25" i="3"/>
  <c r="AH25" i="3"/>
  <c r="AE25" i="3" s="1"/>
  <c r="AI24" i="3"/>
  <c r="AH24" i="3"/>
  <c r="AI23" i="3"/>
  <c r="AH23" i="3"/>
  <c r="AE23" i="3" s="1"/>
  <c r="AI22" i="3"/>
  <c r="AH22" i="3"/>
  <c r="AE22" i="3" s="1"/>
  <c r="AI21" i="3"/>
  <c r="AH21" i="3"/>
  <c r="AI20" i="3"/>
  <c r="AH20" i="3"/>
  <c r="AE20" i="3" s="1"/>
  <c r="AI19" i="3"/>
  <c r="AH19" i="3"/>
  <c r="AE19" i="3" s="1"/>
  <c r="AI18" i="3"/>
  <c r="AH18" i="3"/>
  <c r="AI17" i="3"/>
  <c r="AH17" i="3"/>
  <c r="AI16" i="3"/>
  <c r="AH16" i="3"/>
  <c r="AE16" i="3" s="1"/>
  <c r="AI15" i="3"/>
  <c r="AH15" i="3"/>
  <c r="AE15" i="3" s="1"/>
  <c r="AI14" i="3"/>
  <c r="AH14" i="3"/>
  <c r="AI13" i="3"/>
  <c r="AH13" i="3"/>
  <c r="AE13" i="3" s="1"/>
  <c r="AI12" i="3"/>
  <c r="AH12" i="3"/>
  <c r="AE12" i="3" s="1"/>
  <c r="AI11" i="3"/>
  <c r="AH11" i="3"/>
  <c r="AE11" i="3" s="1"/>
  <c r="AI10" i="3"/>
  <c r="AH10" i="3"/>
  <c r="AI9" i="3"/>
  <c r="AH9" i="3"/>
  <c r="AE9" i="3" s="1"/>
  <c r="AI8" i="3"/>
  <c r="AH8" i="3"/>
  <c r="AI7" i="3"/>
  <c r="AH7" i="3"/>
  <c r="AE7" i="3" s="1"/>
  <c r="AI6" i="3"/>
  <c r="AH6" i="3"/>
  <c r="AE6" i="3" s="1"/>
  <c r="AI5" i="3"/>
  <c r="AH5" i="3"/>
  <c r="AE5" i="3" s="1"/>
  <c r="D4" i="3"/>
  <c r="AI5" i="7" l="1"/>
  <c r="AI5" i="6"/>
  <c r="AI5" i="8"/>
  <c r="AI9" i="7"/>
  <c r="AK9" i="7" s="1"/>
  <c r="AM9" i="7" s="1"/>
  <c r="AO9" i="7" s="1"/>
  <c r="AE14" i="11" s="1"/>
  <c r="AF14" i="11" s="1"/>
  <c r="AI9" i="6"/>
  <c r="AI9" i="8"/>
  <c r="AK9" i="8" s="1"/>
  <c r="AM9" i="8" s="1"/>
  <c r="AO9" i="8" s="1"/>
  <c r="AE14" i="13" s="1"/>
  <c r="AF14" i="13" s="1"/>
  <c r="AI11" i="6"/>
  <c r="AI11" i="7"/>
  <c r="AK11" i="7" s="1"/>
  <c r="AM11" i="7" s="1"/>
  <c r="AO11" i="7" s="1"/>
  <c r="AE16" i="11" s="1"/>
  <c r="AF16" i="11" s="1"/>
  <c r="AI11" i="8"/>
  <c r="AK11" i="8" s="1"/>
  <c r="AM11" i="8" s="1"/>
  <c r="AO11" i="8" s="1"/>
  <c r="AE16" i="13" s="1"/>
  <c r="AF16" i="13" s="1"/>
  <c r="AI13" i="7"/>
  <c r="AK13" i="7" s="1"/>
  <c r="AM13" i="7" s="1"/>
  <c r="AO13" i="7" s="1"/>
  <c r="AE18" i="11" s="1"/>
  <c r="AF18" i="11" s="1"/>
  <c r="AI13" i="6"/>
  <c r="AI13" i="8"/>
  <c r="AK13" i="8" s="1"/>
  <c r="AM13" i="8" s="1"/>
  <c r="AO13" i="8" s="1"/>
  <c r="AE18" i="13" s="1"/>
  <c r="AF18" i="13" s="1"/>
  <c r="AI15" i="6"/>
  <c r="AI15" i="7"/>
  <c r="AK15" i="7" s="1"/>
  <c r="AM15" i="7" s="1"/>
  <c r="AO15" i="7" s="1"/>
  <c r="AE20" i="11" s="1"/>
  <c r="AF20" i="11" s="1"/>
  <c r="AI15" i="8"/>
  <c r="AK15" i="8" s="1"/>
  <c r="AM15" i="8" s="1"/>
  <c r="AO15" i="8" s="1"/>
  <c r="AE20" i="13" s="1"/>
  <c r="AF20" i="13" s="1"/>
  <c r="AI17" i="7"/>
  <c r="AK17" i="7" s="1"/>
  <c r="AM17" i="7" s="1"/>
  <c r="AO17" i="7" s="1"/>
  <c r="AE22" i="11" s="1"/>
  <c r="AF22" i="11" s="1"/>
  <c r="AI17" i="6"/>
  <c r="AI17" i="8"/>
  <c r="AK17" i="8" s="1"/>
  <c r="AM17" i="8" s="1"/>
  <c r="AO17" i="8" s="1"/>
  <c r="AE22" i="13" s="1"/>
  <c r="AF22" i="13" s="1"/>
  <c r="AI19" i="6"/>
  <c r="AI19" i="7"/>
  <c r="AK19" i="7" s="1"/>
  <c r="AM19" i="7" s="1"/>
  <c r="AO19" i="7" s="1"/>
  <c r="AE24" i="11" s="1"/>
  <c r="AF24" i="11" s="1"/>
  <c r="AI19" i="8"/>
  <c r="AK19" i="8" s="1"/>
  <c r="AM19" i="8" s="1"/>
  <c r="AO19" i="8" s="1"/>
  <c r="AE24" i="13" s="1"/>
  <c r="AF24" i="13" s="1"/>
  <c r="AI21" i="7"/>
  <c r="AK21" i="7" s="1"/>
  <c r="AM21" i="7" s="1"/>
  <c r="AO21" i="7" s="1"/>
  <c r="AE26" i="11" s="1"/>
  <c r="AF26" i="11" s="1"/>
  <c r="AI21" i="6"/>
  <c r="AI21" i="8"/>
  <c r="AK21" i="8" s="1"/>
  <c r="AM21" i="8" s="1"/>
  <c r="AO21" i="8" s="1"/>
  <c r="AE26" i="13" s="1"/>
  <c r="AF26" i="13" s="1"/>
  <c r="AI23" i="6"/>
  <c r="AI23" i="7"/>
  <c r="AK23" i="7" s="1"/>
  <c r="AM23" i="7" s="1"/>
  <c r="AO23" i="7" s="1"/>
  <c r="AE28" i="11" s="1"/>
  <c r="AF28" i="11" s="1"/>
  <c r="AI23" i="8"/>
  <c r="AK23" i="8" s="1"/>
  <c r="AM23" i="8" s="1"/>
  <c r="AO23" i="8" s="1"/>
  <c r="AE28" i="13" s="1"/>
  <c r="AF28" i="13" s="1"/>
  <c r="AI25" i="7"/>
  <c r="AK25" i="7" s="1"/>
  <c r="AM25" i="7" s="1"/>
  <c r="AO25" i="7" s="1"/>
  <c r="AE30" i="11" s="1"/>
  <c r="AF30" i="11" s="1"/>
  <c r="AI25" i="6"/>
  <c r="AI25" i="8"/>
  <c r="AK25" i="8" s="1"/>
  <c r="AM25" i="8" s="1"/>
  <c r="AO25" i="8" s="1"/>
  <c r="AE30" i="13" s="1"/>
  <c r="AF30" i="13" s="1"/>
  <c r="AI27" i="6"/>
  <c r="AI27" i="7"/>
  <c r="AK27" i="7" s="1"/>
  <c r="AM27" i="7" s="1"/>
  <c r="AO27" i="7" s="1"/>
  <c r="AE32" i="11" s="1"/>
  <c r="AF32" i="11" s="1"/>
  <c r="AI27" i="8"/>
  <c r="AK27" i="8" s="1"/>
  <c r="AM27" i="8" s="1"/>
  <c r="AO27" i="8" s="1"/>
  <c r="AE32" i="13" s="1"/>
  <c r="AF32" i="13" s="1"/>
  <c r="AI29" i="7"/>
  <c r="AK29" i="7" s="1"/>
  <c r="AM29" i="7" s="1"/>
  <c r="AO29" i="7" s="1"/>
  <c r="AE34" i="11" s="1"/>
  <c r="AF34" i="11" s="1"/>
  <c r="AI29" i="6"/>
  <c r="AI29" i="8"/>
  <c r="AK29" i="8" s="1"/>
  <c r="AM29" i="8" s="1"/>
  <c r="AO29" i="8" s="1"/>
  <c r="AE34" i="13" s="1"/>
  <c r="AF34" i="13" s="1"/>
  <c r="AI7" i="6"/>
  <c r="AI7" i="7"/>
  <c r="AK7" i="7" s="1"/>
  <c r="AM7" i="7" s="1"/>
  <c r="AO7" i="7" s="1"/>
  <c r="AE12" i="11" s="1"/>
  <c r="AF12" i="11" s="1"/>
  <c r="AI7" i="8"/>
  <c r="AK7" i="8" s="1"/>
  <c r="AM7" i="8" s="1"/>
  <c r="AO7" i="8" s="1"/>
  <c r="AE12" i="13" s="1"/>
  <c r="AF12" i="13" s="1"/>
  <c r="D4" i="8"/>
  <c r="AE4" i="8" s="1"/>
  <c r="AM4" i="8" s="1"/>
  <c r="AO4" i="8" s="1"/>
  <c r="AE9" i="13" s="1"/>
  <c r="AF9" i="13" s="1"/>
  <c r="D4" i="6"/>
  <c r="D4" i="7"/>
  <c r="AI6" i="8"/>
  <c r="AK6" i="8" s="1"/>
  <c r="AM6" i="8" s="1"/>
  <c r="AO6" i="8" s="1"/>
  <c r="AE11" i="13" s="1"/>
  <c r="AF11" i="13" s="1"/>
  <c r="AI6" i="7"/>
  <c r="AK6" i="7" s="1"/>
  <c r="AM6" i="7" s="1"/>
  <c r="AO6" i="7" s="1"/>
  <c r="AE11" i="11" s="1"/>
  <c r="AF11" i="11" s="1"/>
  <c r="AI6" i="6"/>
  <c r="AI8" i="8"/>
  <c r="AK8" i="8" s="1"/>
  <c r="AM8" i="8" s="1"/>
  <c r="AO8" i="8" s="1"/>
  <c r="AE13" i="13" s="1"/>
  <c r="AF13" i="13" s="1"/>
  <c r="AI8" i="6"/>
  <c r="AI8" i="7"/>
  <c r="AK8" i="7" s="1"/>
  <c r="AM8" i="7" s="1"/>
  <c r="AO8" i="7" s="1"/>
  <c r="AE13" i="11" s="1"/>
  <c r="AF13" i="11" s="1"/>
  <c r="AI10" i="8"/>
  <c r="AK10" i="8" s="1"/>
  <c r="AM10" i="8" s="1"/>
  <c r="AO10" i="8" s="1"/>
  <c r="AE15" i="13" s="1"/>
  <c r="AF15" i="13" s="1"/>
  <c r="AI10" i="7"/>
  <c r="AK10" i="7" s="1"/>
  <c r="AM10" i="7" s="1"/>
  <c r="AO10" i="7" s="1"/>
  <c r="AE15" i="11" s="1"/>
  <c r="AF15" i="11" s="1"/>
  <c r="AI10" i="6"/>
  <c r="AI12" i="8"/>
  <c r="AK12" i="8" s="1"/>
  <c r="AM12" i="8" s="1"/>
  <c r="AO12" i="8" s="1"/>
  <c r="AE17" i="13" s="1"/>
  <c r="AF17" i="13" s="1"/>
  <c r="AI12" i="6"/>
  <c r="AI12" i="7"/>
  <c r="AK12" i="7" s="1"/>
  <c r="AM12" i="7" s="1"/>
  <c r="AO12" i="7" s="1"/>
  <c r="AE17" i="11" s="1"/>
  <c r="AF17" i="11" s="1"/>
  <c r="AI14" i="6"/>
  <c r="AI14" i="8"/>
  <c r="AK14" i="8" s="1"/>
  <c r="AM14" i="8" s="1"/>
  <c r="AO14" i="8" s="1"/>
  <c r="AE19" i="13" s="1"/>
  <c r="AF19" i="13" s="1"/>
  <c r="AI14" i="7"/>
  <c r="AK14" i="7" s="1"/>
  <c r="AM14" i="7" s="1"/>
  <c r="AO14" i="7" s="1"/>
  <c r="AE19" i="11" s="1"/>
  <c r="AF19" i="11" s="1"/>
  <c r="AI16" i="8"/>
  <c r="AK16" i="8" s="1"/>
  <c r="AM16" i="8" s="1"/>
  <c r="AO16" i="8" s="1"/>
  <c r="AE21" i="13" s="1"/>
  <c r="AF21" i="13" s="1"/>
  <c r="AI16" i="6"/>
  <c r="AI16" i="7"/>
  <c r="AK16" i="7" s="1"/>
  <c r="AM16" i="7" s="1"/>
  <c r="AO16" i="7" s="1"/>
  <c r="AE21" i="11" s="1"/>
  <c r="AF21" i="11" s="1"/>
  <c r="AI18" i="8"/>
  <c r="AK18" i="8" s="1"/>
  <c r="AM18" i="8" s="1"/>
  <c r="AO18" i="8" s="1"/>
  <c r="AE23" i="13" s="1"/>
  <c r="AF23" i="13" s="1"/>
  <c r="AI18" i="7"/>
  <c r="AK18" i="7" s="1"/>
  <c r="AM18" i="7" s="1"/>
  <c r="AO18" i="7" s="1"/>
  <c r="AE23" i="11" s="1"/>
  <c r="AF23" i="11" s="1"/>
  <c r="AI18" i="6"/>
  <c r="AI20" i="8"/>
  <c r="AK20" i="8" s="1"/>
  <c r="AM20" i="8" s="1"/>
  <c r="AO20" i="8" s="1"/>
  <c r="AE25" i="13" s="1"/>
  <c r="AF25" i="13" s="1"/>
  <c r="AI20" i="6"/>
  <c r="AI20" i="7"/>
  <c r="AK20" i="7" s="1"/>
  <c r="AM20" i="7" s="1"/>
  <c r="AO20" i="7" s="1"/>
  <c r="AE25" i="11" s="1"/>
  <c r="AF25" i="11" s="1"/>
  <c r="AI22" i="8"/>
  <c r="AK22" i="8" s="1"/>
  <c r="AM22" i="8" s="1"/>
  <c r="AO22" i="8" s="1"/>
  <c r="AE27" i="13" s="1"/>
  <c r="AF27" i="13" s="1"/>
  <c r="AI22" i="7"/>
  <c r="AK22" i="7" s="1"/>
  <c r="AM22" i="7" s="1"/>
  <c r="AO22" i="7" s="1"/>
  <c r="AE27" i="11" s="1"/>
  <c r="AF27" i="11" s="1"/>
  <c r="AI22" i="6"/>
  <c r="AI24" i="8"/>
  <c r="AK24" i="8" s="1"/>
  <c r="AM24" i="8" s="1"/>
  <c r="AO24" i="8" s="1"/>
  <c r="AE29" i="13" s="1"/>
  <c r="AF29" i="13" s="1"/>
  <c r="AI24" i="6"/>
  <c r="AI24" i="7"/>
  <c r="AK24" i="7" s="1"/>
  <c r="AM24" i="7" s="1"/>
  <c r="AO24" i="7" s="1"/>
  <c r="AE29" i="11" s="1"/>
  <c r="AF29" i="11" s="1"/>
  <c r="AO12" i="3"/>
  <c r="AO7" i="3"/>
  <c r="AO11" i="3"/>
  <c r="AO15" i="3"/>
  <c r="AO23" i="3"/>
  <c r="AI26" i="6"/>
  <c r="AI26" i="8"/>
  <c r="AK26" i="8" s="1"/>
  <c r="AM26" i="8" s="1"/>
  <c r="AO26" i="8" s="1"/>
  <c r="AE31" i="13" s="1"/>
  <c r="AF31" i="13" s="1"/>
  <c r="AI26" i="7"/>
  <c r="AK26" i="7" s="1"/>
  <c r="AM26" i="7" s="1"/>
  <c r="AO26" i="7" s="1"/>
  <c r="AE31" i="11" s="1"/>
  <c r="AF31" i="11" s="1"/>
  <c r="AI28" i="8"/>
  <c r="AK28" i="8" s="1"/>
  <c r="AM28" i="8" s="1"/>
  <c r="AO28" i="8" s="1"/>
  <c r="AE33" i="13" s="1"/>
  <c r="AF33" i="13" s="1"/>
  <c r="AI28" i="6"/>
  <c r="AK28" i="6" s="1"/>
  <c r="AI28" i="7"/>
  <c r="AK28" i="7" s="1"/>
  <c r="AM28" i="7" s="1"/>
  <c r="AO28" i="7" s="1"/>
  <c r="AE33" i="11" s="1"/>
  <c r="AF33" i="11" s="1"/>
  <c r="AI30" i="8"/>
  <c r="AK30" i="8" s="1"/>
  <c r="AM30" i="8" s="1"/>
  <c r="AO30" i="8" s="1"/>
  <c r="AE35" i="13" s="1"/>
  <c r="AF35" i="13" s="1"/>
  <c r="AI30" i="7"/>
  <c r="AK30" i="7" s="1"/>
  <c r="AM30" i="7" s="1"/>
  <c r="AO30" i="7" s="1"/>
  <c r="AE35" i="11" s="1"/>
  <c r="AF35" i="11" s="1"/>
  <c r="AI30" i="6"/>
  <c r="AK30" i="6" s="1"/>
  <c r="AF40" i="3"/>
  <c r="AK8" i="6"/>
  <c r="AM8" i="6" s="1"/>
  <c r="AO8" i="6" s="1"/>
  <c r="AE13" i="9" s="1"/>
  <c r="AF13" i="9" s="1"/>
  <c r="AK10" i="6"/>
  <c r="AK23" i="6"/>
  <c r="AK9" i="6"/>
  <c r="AM9" i="6" s="1"/>
  <c r="AO9" i="6" s="1"/>
  <c r="AE14" i="9" s="1"/>
  <c r="AF14" i="9" s="1"/>
  <c r="AK7" i="6"/>
  <c r="AK12" i="6"/>
  <c r="AK14" i="6"/>
  <c r="AK16" i="6"/>
  <c r="AK18" i="6"/>
  <c r="AK20" i="6"/>
  <c r="AK25" i="6"/>
  <c r="AK27" i="6"/>
  <c r="AK11" i="6"/>
  <c r="AK22" i="6"/>
  <c r="AK24" i="6"/>
  <c r="AK29" i="6"/>
  <c r="AK6" i="6"/>
  <c r="AK13" i="6"/>
  <c r="AK15" i="6"/>
  <c r="AK17" i="6"/>
  <c r="AK19" i="6"/>
  <c r="AK21" i="6"/>
  <c r="AK26" i="6"/>
  <c r="AE4" i="3"/>
  <c r="AE8" i="3"/>
  <c r="AE18" i="3"/>
  <c r="AO18" i="3" s="1"/>
  <c r="AE21" i="3"/>
  <c r="AO21" i="3" s="1"/>
  <c r="AE24" i="3"/>
  <c r="AO24" i="3" s="1"/>
  <c r="AE31" i="3"/>
  <c r="AO25" i="3" s="1"/>
  <c r="K32" i="3"/>
  <c r="AA32" i="3"/>
  <c r="D33" i="3"/>
  <c r="H33" i="3"/>
  <c r="L33" i="3"/>
  <c r="P33" i="3"/>
  <c r="T33" i="3"/>
  <c r="X33" i="3"/>
  <c r="AB33" i="3"/>
  <c r="AM33" i="3"/>
  <c r="AE14" i="3"/>
  <c r="AO14" i="3" s="1"/>
  <c r="AE17" i="3"/>
  <c r="AO17" i="3" s="1"/>
  <c r="AE30" i="3"/>
  <c r="AO30" i="3" s="1"/>
  <c r="AE10" i="3"/>
  <c r="AO10" i="3" s="1"/>
  <c r="AE26" i="3"/>
  <c r="AO26" i="3" s="1"/>
  <c r="AK31" i="3"/>
  <c r="AO19" i="3" l="1"/>
  <c r="AO9" i="3"/>
  <c r="AO28" i="3"/>
  <c r="AO16" i="3"/>
  <c r="AK5" i="8"/>
  <c r="AI31" i="8"/>
  <c r="AO6" i="3"/>
  <c r="AI31" i="6"/>
  <c r="AO8" i="3"/>
  <c r="AO13" i="3"/>
  <c r="AO5" i="3"/>
  <c r="AO22" i="3"/>
  <c r="AO29" i="3"/>
  <c r="AI31" i="7"/>
  <c r="AK5" i="7"/>
  <c r="AO20" i="3"/>
  <c r="AO27" i="3"/>
  <c r="AM26" i="6"/>
  <c r="AO26" i="6" s="1"/>
  <c r="AE31" i="9" s="1"/>
  <c r="AF31" i="9" s="1"/>
  <c r="AM25" i="6"/>
  <c r="AO25" i="6" s="1"/>
  <c r="AE30" i="9" s="1"/>
  <c r="AF30" i="9" s="1"/>
  <c r="AM14" i="6"/>
  <c r="AO14" i="6" s="1"/>
  <c r="AE19" i="9" s="1"/>
  <c r="AF19" i="9" s="1"/>
  <c r="AM17" i="6"/>
  <c r="AO17" i="6" s="1"/>
  <c r="AE22" i="9" s="1"/>
  <c r="AF22" i="9" s="1"/>
  <c r="AM15" i="6"/>
  <c r="AO15" i="6" s="1"/>
  <c r="AE20" i="9" s="1"/>
  <c r="AF20" i="9" s="1"/>
  <c r="AM29" i="6"/>
  <c r="AO29" i="6" s="1"/>
  <c r="AE34" i="9" s="1"/>
  <c r="AF34" i="9" s="1"/>
  <c r="AM16" i="6"/>
  <c r="AO16" i="6" s="1"/>
  <c r="AE21" i="9" s="1"/>
  <c r="AF21" i="9" s="1"/>
  <c r="AM28" i="6"/>
  <c r="AO28" i="6" s="1"/>
  <c r="AE33" i="9" s="1"/>
  <c r="AF33" i="9" s="1"/>
  <c r="AM23" i="6"/>
  <c r="AO23" i="6" s="1"/>
  <c r="AE28" i="9" s="1"/>
  <c r="AF28" i="9" s="1"/>
  <c r="AM27" i="6"/>
  <c r="AO27" i="6" s="1"/>
  <c r="AE32" i="9" s="1"/>
  <c r="AF32" i="9" s="1"/>
  <c r="AM18" i="6"/>
  <c r="AO18" i="6" s="1"/>
  <c r="AE23" i="9" s="1"/>
  <c r="AF23" i="9" s="1"/>
  <c r="AM30" i="6"/>
  <c r="AO30" i="6" s="1"/>
  <c r="AE35" i="9" s="1"/>
  <c r="AF35" i="9" s="1"/>
  <c r="AM24" i="6"/>
  <c r="AO24" i="6" s="1"/>
  <c r="AE29" i="9" s="1"/>
  <c r="AF29" i="9" s="1"/>
  <c r="AM21" i="6"/>
  <c r="AO21" i="6" s="1"/>
  <c r="AE26" i="9" s="1"/>
  <c r="AF26" i="9" s="1"/>
  <c r="AM19" i="6"/>
  <c r="AO19" i="6" s="1"/>
  <c r="AE24" i="9" s="1"/>
  <c r="AF24" i="9" s="1"/>
  <c r="AM13" i="6"/>
  <c r="AO13" i="6" s="1"/>
  <c r="AE18" i="9" s="1"/>
  <c r="AF18" i="9" s="1"/>
  <c r="AM22" i="6"/>
  <c r="AO22" i="6" s="1"/>
  <c r="AE27" i="9" s="1"/>
  <c r="AF27" i="9" s="1"/>
  <c r="AM11" i="6"/>
  <c r="AO11" i="6" s="1"/>
  <c r="AE16" i="9" s="1"/>
  <c r="AF16" i="9" s="1"/>
  <c r="AM20" i="6"/>
  <c r="AO20" i="6" s="1"/>
  <c r="AE25" i="9" s="1"/>
  <c r="AF25" i="9" s="1"/>
  <c r="AM12" i="6"/>
  <c r="AO12" i="6" s="1"/>
  <c r="AE17" i="9" s="1"/>
  <c r="AF17" i="9" s="1"/>
  <c r="AM7" i="6"/>
  <c r="AO7" i="6" s="1"/>
  <c r="AE12" i="9" s="1"/>
  <c r="AF12" i="9" s="1"/>
  <c r="AM10" i="6"/>
  <c r="AO10" i="6" s="1"/>
  <c r="AE15" i="9" s="1"/>
  <c r="AF15" i="9" s="1"/>
  <c r="AK5" i="6"/>
  <c r="AK31" i="6" s="1"/>
  <c r="AE4" i="6"/>
  <c r="AM4" i="6" s="1"/>
  <c r="AO4" i="6" s="1"/>
  <c r="AE9" i="9" s="1"/>
  <c r="AF9" i="9" s="1"/>
  <c r="D31" i="6"/>
  <c r="AE31" i="6" s="1"/>
  <c r="AE4" i="7"/>
  <c r="AM4" i="7" s="1"/>
  <c r="AO4" i="7" s="1"/>
  <c r="AE9" i="11" s="1"/>
  <c r="AF9" i="11" s="1"/>
  <c r="D31" i="7"/>
  <c r="D31" i="8"/>
  <c r="AE31" i="8" s="1"/>
  <c r="AB32" i="3"/>
  <c r="L32" i="3"/>
  <c r="X32" i="3"/>
  <c r="H32" i="3"/>
  <c r="T32" i="3"/>
  <c r="D32" i="3"/>
  <c r="P32" i="3"/>
  <c r="AH42" i="2"/>
  <c r="AF42" i="2"/>
  <c r="AF41" i="2"/>
  <c r="AG41" i="2" s="1"/>
  <c r="AE42" i="2"/>
  <c r="AD40" i="2"/>
  <c r="AC40" i="2"/>
  <c r="AB40" i="2"/>
  <c r="AB33" i="2" s="1"/>
  <c r="AB32" i="2" s="1"/>
  <c r="AA40" i="2"/>
  <c r="AA33" i="2" s="1"/>
  <c r="AA32" i="2" s="1"/>
  <c r="Z40" i="2"/>
  <c r="Y40" i="2"/>
  <c r="X40" i="2"/>
  <c r="X33" i="2" s="1"/>
  <c r="X32" i="2" s="1"/>
  <c r="W40" i="2"/>
  <c r="W33" i="2" s="1"/>
  <c r="W32" i="2" s="1"/>
  <c r="V40" i="2"/>
  <c r="U40" i="2"/>
  <c r="T40" i="2"/>
  <c r="T33" i="2" s="1"/>
  <c r="T32" i="2" s="1"/>
  <c r="S40" i="2"/>
  <c r="S33" i="2" s="1"/>
  <c r="S32" i="2" s="1"/>
  <c r="R40" i="2"/>
  <c r="Q40" i="2"/>
  <c r="P40" i="2"/>
  <c r="P33" i="2" s="1"/>
  <c r="P32" i="2" s="1"/>
  <c r="O40" i="2"/>
  <c r="O33" i="2" s="1"/>
  <c r="O32" i="2" s="1"/>
  <c r="N40" i="2"/>
  <c r="M40" i="2"/>
  <c r="L40" i="2"/>
  <c r="L33" i="2" s="1"/>
  <c r="L32" i="2" s="1"/>
  <c r="K40" i="2"/>
  <c r="K33" i="2" s="1"/>
  <c r="K32" i="2" s="1"/>
  <c r="J40" i="2"/>
  <c r="I40" i="2"/>
  <c r="H40" i="2"/>
  <c r="H33" i="2" s="1"/>
  <c r="H32" i="2" s="1"/>
  <c r="G40" i="2"/>
  <c r="G33" i="2" s="1"/>
  <c r="G32" i="2" s="1"/>
  <c r="F40" i="2"/>
  <c r="E40" i="2"/>
  <c r="D40" i="2"/>
  <c r="D33" i="2" s="1"/>
  <c r="D32" i="2" s="1"/>
  <c r="AF39" i="2"/>
  <c r="AF38" i="2"/>
  <c r="AF37" i="2"/>
  <c r="AF36" i="2"/>
  <c r="AF35" i="2"/>
  <c r="AF34" i="2"/>
  <c r="AM33" i="2"/>
  <c r="AD33" i="2"/>
  <c r="AD32" i="2" s="1"/>
  <c r="AC33" i="2"/>
  <c r="AC32" i="2" s="1"/>
  <c r="Z33" i="2"/>
  <c r="Z32" i="2" s="1"/>
  <c r="Y33" i="2"/>
  <c r="Y32" i="2" s="1"/>
  <c r="V33" i="2"/>
  <c r="V32" i="2" s="1"/>
  <c r="U33" i="2"/>
  <c r="U32" i="2" s="1"/>
  <c r="R33" i="2"/>
  <c r="R32" i="2" s="1"/>
  <c r="Q33" i="2"/>
  <c r="Q32" i="2" s="1"/>
  <c r="N33" i="2"/>
  <c r="N32" i="2" s="1"/>
  <c r="M33" i="2"/>
  <c r="M32" i="2" s="1"/>
  <c r="J33" i="2"/>
  <c r="J32" i="2" s="1"/>
  <c r="I33" i="2"/>
  <c r="I32" i="2" s="1"/>
  <c r="F33" i="2"/>
  <c r="F32" i="2" s="1"/>
  <c r="E33" i="2"/>
  <c r="E32" i="2" s="1"/>
  <c r="AK32" i="2"/>
  <c r="AH32" i="2"/>
  <c r="AE32" i="2"/>
  <c r="AE31" i="2" s="1"/>
  <c r="AM31" i="2"/>
  <c r="AL31" i="2"/>
  <c r="AO4" i="2" s="1"/>
  <c r="AJ31" i="2"/>
  <c r="AI31" i="2"/>
  <c r="AG31" i="2"/>
  <c r="AF31" i="2"/>
  <c r="AK30" i="2"/>
  <c r="AH30" i="2"/>
  <c r="AK29" i="2"/>
  <c r="AH29" i="2"/>
  <c r="AK28" i="2"/>
  <c r="AH28" i="2"/>
  <c r="AK27" i="2"/>
  <c r="AH27" i="2"/>
  <c r="AK26" i="2"/>
  <c r="AH26" i="2"/>
  <c r="AK25" i="2"/>
  <c r="AH25" i="2"/>
  <c r="AK24" i="2"/>
  <c r="AH24" i="2"/>
  <c r="AK23" i="2"/>
  <c r="AH23" i="2"/>
  <c r="AK22" i="2"/>
  <c r="AH22" i="2"/>
  <c r="AK21" i="2"/>
  <c r="AH21" i="2"/>
  <c r="AK20" i="2"/>
  <c r="AH20" i="2"/>
  <c r="AK19" i="2"/>
  <c r="AH19" i="2"/>
  <c r="AK18" i="2"/>
  <c r="AH18" i="2"/>
  <c r="AK17" i="2"/>
  <c r="AH17" i="2"/>
  <c r="AE17" i="2"/>
  <c r="AK16" i="2"/>
  <c r="AH16" i="2"/>
  <c r="AK15" i="2"/>
  <c r="AH15" i="2"/>
  <c r="AK14" i="2"/>
  <c r="AH14" i="2"/>
  <c r="AK13" i="2"/>
  <c r="AH13" i="2"/>
  <c r="AK12" i="2"/>
  <c r="AH12" i="2"/>
  <c r="AK11" i="2"/>
  <c r="AH11" i="2"/>
  <c r="AK10" i="2"/>
  <c r="AH10" i="2"/>
  <c r="AK9" i="2"/>
  <c r="AH9" i="2"/>
  <c r="AK8" i="2"/>
  <c r="AH8" i="2"/>
  <c r="AK7" i="2"/>
  <c r="AH7" i="2"/>
  <c r="AK6" i="2"/>
  <c r="AH6" i="2"/>
  <c r="AK5" i="2"/>
  <c r="AH5" i="2"/>
  <c r="AK4" i="2"/>
  <c r="AH4" i="2"/>
  <c r="AK31" i="7" l="1"/>
  <c r="AM5" i="7"/>
  <c r="AO5" i="7" s="1"/>
  <c r="AE10" i="11" s="1"/>
  <c r="AF10" i="11" s="1"/>
  <c r="AK31" i="8"/>
  <c r="AM31" i="8" s="1"/>
  <c r="AM5" i="8"/>
  <c r="AO5" i="8" s="1"/>
  <c r="AE10" i="13" s="1"/>
  <c r="AF10" i="13" s="1"/>
  <c r="J32" i="8"/>
  <c r="J32" i="6"/>
  <c r="J32" i="7"/>
  <c r="R32" i="7"/>
  <c r="R32" i="8"/>
  <c r="R32" i="6"/>
  <c r="Z32" i="8"/>
  <c r="Z32" i="6"/>
  <c r="Z32" i="7"/>
  <c r="E32" i="8"/>
  <c r="E32" i="7"/>
  <c r="E32" i="6"/>
  <c r="M32" i="8"/>
  <c r="M32" i="7"/>
  <c r="M32" i="6"/>
  <c r="U32" i="8"/>
  <c r="U32" i="7"/>
  <c r="U32" i="6"/>
  <c r="AC32" i="8"/>
  <c r="AC32" i="7"/>
  <c r="AC32" i="6"/>
  <c r="G32" i="8"/>
  <c r="G32" i="7"/>
  <c r="G32" i="6"/>
  <c r="K32" i="6"/>
  <c r="K32" i="8"/>
  <c r="K32" i="7"/>
  <c r="O32" i="8"/>
  <c r="O32" i="7"/>
  <c r="O32" i="6"/>
  <c r="S32" i="8"/>
  <c r="S32" i="7"/>
  <c r="S32" i="6"/>
  <c r="W32" i="8"/>
  <c r="W32" i="7"/>
  <c r="W32" i="6"/>
  <c r="AA32" i="6"/>
  <c r="AA32" i="8"/>
  <c r="AA32" i="7"/>
  <c r="AO17" i="2"/>
  <c r="N32" i="8"/>
  <c r="N32" i="6"/>
  <c r="N32" i="7"/>
  <c r="V32" i="8"/>
  <c r="V32" i="7"/>
  <c r="V32" i="6"/>
  <c r="AD32" i="8"/>
  <c r="AD32" i="7"/>
  <c r="AD32" i="6"/>
  <c r="D32" i="8"/>
  <c r="D32" i="6"/>
  <c r="D32" i="7"/>
  <c r="D33" i="7" s="1"/>
  <c r="H32" i="6"/>
  <c r="H32" i="8"/>
  <c r="H32" i="7"/>
  <c r="L32" i="8"/>
  <c r="L32" i="7"/>
  <c r="L32" i="6"/>
  <c r="P32" i="6"/>
  <c r="P32" i="8"/>
  <c r="P32" i="7"/>
  <c r="T32" i="6"/>
  <c r="T32" i="8"/>
  <c r="T32" i="7"/>
  <c r="X32" i="8"/>
  <c r="X32" i="7"/>
  <c r="X32" i="6"/>
  <c r="AB32" i="6"/>
  <c r="AB32" i="8"/>
  <c r="AB32" i="7"/>
  <c r="AE18" i="2"/>
  <c r="AO18" i="2" s="1"/>
  <c r="F32" i="8"/>
  <c r="F32" i="6"/>
  <c r="F32" i="7"/>
  <c r="I32" i="8"/>
  <c r="I32" i="7"/>
  <c r="I32" i="6"/>
  <c r="Q32" i="8"/>
  <c r="Q32" i="7"/>
  <c r="Q32" i="6"/>
  <c r="Y32" i="8"/>
  <c r="Y32" i="7"/>
  <c r="Y32" i="6"/>
  <c r="AM31" i="6"/>
  <c r="AM5" i="6"/>
  <c r="AO5" i="6" s="1"/>
  <c r="AE10" i="9" s="1"/>
  <c r="AF10" i="9" s="1"/>
  <c r="AE5" i="2"/>
  <c r="AO5" i="2" s="1"/>
  <c r="AE9" i="2"/>
  <c r="AO9" i="2" s="1"/>
  <c r="AE26" i="2"/>
  <c r="AO26" i="2" s="1"/>
  <c r="AE30" i="2"/>
  <c r="AO30" i="2" s="1"/>
  <c r="AE10" i="2"/>
  <c r="AO10" i="2" s="1"/>
  <c r="AE14" i="2"/>
  <c r="AO14" i="2" s="1"/>
  <c r="AE16" i="2"/>
  <c r="AO16" i="2" s="1"/>
  <c r="AE19" i="2"/>
  <c r="AO19" i="2" s="1"/>
  <c r="AE21" i="2"/>
  <c r="AO21" i="2" s="1"/>
  <c r="AE25" i="2"/>
  <c r="AO25" i="2" s="1"/>
  <c r="AE6" i="2"/>
  <c r="AE8" i="2"/>
  <c r="AO8" i="2" s="1"/>
  <c r="AE11" i="2"/>
  <c r="AO11" i="2" s="1"/>
  <c r="AE13" i="2"/>
  <c r="AO13" i="2" s="1"/>
  <c r="AE22" i="2"/>
  <c r="AO22" i="2" s="1"/>
  <c r="AE24" i="2"/>
  <c r="AO24" i="2" s="1"/>
  <c r="AE27" i="2"/>
  <c r="AO27" i="2" s="1"/>
  <c r="AE29" i="2"/>
  <c r="AO29" i="2" s="1"/>
  <c r="AK31" i="2"/>
  <c r="AE4" i="2"/>
  <c r="AE12" i="2"/>
  <c r="AO12" i="2" s="1"/>
  <c r="AE15" i="2"/>
  <c r="AO15" i="2" s="1"/>
  <c r="AE20" i="2"/>
  <c r="AO20" i="2" s="1"/>
  <c r="AE23" i="2"/>
  <c r="AO23" i="2" s="1"/>
  <c r="AE28" i="2"/>
  <c r="AO28" i="2" s="1"/>
  <c r="AH31" i="2"/>
  <c r="AE7" i="2"/>
  <c r="AO7" i="2" s="1"/>
  <c r="AM32" i="2"/>
  <c r="AE31" i="7"/>
  <c r="AM31" i="7" s="1"/>
  <c r="D33" i="6"/>
  <c r="D33" i="8"/>
  <c r="AG42" i="2"/>
  <c r="AF40" i="2"/>
  <c r="AE32" i="6" l="1"/>
  <c r="AE32" i="8"/>
  <c r="AM6" i="6"/>
  <c r="AO6" i="6" s="1"/>
  <c r="AE11" i="9" s="1"/>
  <c r="AF11" i="9" s="1"/>
  <c r="AO6" i="2"/>
  <c r="AB33" i="6"/>
  <c r="X33" i="7"/>
  <c r="P33" i="8"/>
  <c r="L33" i="6"/>
  <c r="H33" i="7"/>
  <c r="AD33" i="6"/>
  <c r="V33" i="7"/>
  <c r="N33" i="8"/>
  <c r="AA33" i="7"/>
  <c r="S33" i="6"/>
  <c r="O33" i="8"/>
  <c r="K33" i="7"/>
  <c r="AC33" i="8"/>
  <c r="U33" i="7"/>
  <c r="M33" i="7"/>
  <c r="R33" i="6"/>
  <c r="J33" i="7"/>
  <c r="Q33" i="8"/>
  <c r="I33" i="7"/>
  <c r="AB33" i="7"/>
  <c r="T33" i="8"/>
  <c r="P33" i="6"/>
  <c r="L33" i="7"/>
  <c r="AE32" i="7"/>
  <c r="AD33" i="7"/>
  <c r="V33" i="8"/>
  <c r="F33" i="6"/>
  <c r="W33" i="8"/>
  <c r="S33" i="8"/>
  <c r="O33" i="7"/>
  <c r="G33" i="8"/>
  <c r="AC33" i="7"/>
  <c r="U33" i="6"/>
  <c r="E33" i="8"/>
  <c r="Z33" i="6"/>
  <c r="R33" i="7"/>
  <c r="J33" i="8"/>
  <c r="Y33" i="8"/>
  <c r="Q33" i="6"/>
  <c r="I33" i="6"/>
  <c r="X33" i="8"/>
  <c r="T33" i="6"/>
  <c r="P33" i="7"/>
  <c r="H33" i="8"/>
  <c r="AD33" i="8"/>
  <c r="N33" i="6"/>
  <c r="F33" i="7"/>
  <c r="AA33" i="6"/>
  <c r="W33" i="6"/>
  <c r="S33" i="7"/>
  <c r="K33" i="6"/>
  <c r="G33" i="6"/>
  <c r="AC33" i="6"/>
  <c r="M33" i="8"/>
  <c r="E33" i="6"/>
  <c r="Z33" i="7"/>
  <c r="R33" i="8"/>
  <c r="Y33" i="6"/>
  <c r="Q33" i="7"/>
  <c r="AB33" i="8"/>
  <c r="X33" i="6"/>
  <c r="T33" i="7"/>
  <c r="L33" i="8"/>
  <c r="H33" i="6"/>
  <c r="V33" i="6"/>
  <c r="N33" i="7"/>
  <c r="F33" i="8"/>
  <c r="AA33" i="8"/>
  <c r="W33" i="7"/>
  <c r="O33" i="6"/>
  <c r="K33" i="8"/>
  <c r="G33" i="7"/>
  <c r="U33" i="8"/>
  <c r="M33" i="6"/>
  <c r="E33" i="7"/>
  <c r="Z33" i="8"/>
  <c r="J33" i="6"/>
  <c r="Y33" i="7"/>
  <c r="I33" i="8"/>
  <c r="D40" i="6"/>
  <c r="D40" i="8"/>
  <c r="D40" i="7"/>
  <c r="AE33" i="6" l="1"/>
  <c r="AE33" i="8"/>
  <c r="W40" i="7"/>
  <c r="Y40" i="7"/>
  <c r="L40" i="8"/>
  <c r="X40" i="6"/>
  <c r="Q40" i="7"/>
  <c r="R40" i="8"/>
  <c r="M40" i="8"/>
  <c r="G40" i="6"/>
  <c r="S40" i="7"/>
  <c r="AA40" i="6"/>
  <c r="N40" i="6"/>
  <c r="P40" i="6"/>
  <c r="AB40" i="7"/>
  <c r="E40" i="7"/>
  <c r="AE33" i="7"/>
  <c r="Z40" i="8"/>
  <c r="M40" i="6"/>
  <c r="G40" i="7"/>
  <c r="O40" i="6"/>
  <c r="AA40" i="8"/>
  <c r="N40" i="7"/>
  <c r="H40" i="8"/>
  <c r="T40" i="6"/>
  <c r="I40" i="6"/>
  <c r="Y40" i="8"/>
  <c r="R40" i="7"/>
  <c r="E40" i="8"/>
  <c r="AC40" i="7"/>
  <c r="O40" i="7"/>
  <c r="W40" i="8"/>
  <c r="V40" i="8"/>
  <c r="Q40" i="8"/>
  <c r="R40" i="6"/>
  <c r="U40" i="7"/>
  <c r="K40" i="7"/>
  <c r="S40" i="6"/>
  <c r="N40" i="8"/>
  <c r="AD40" i="6"/>
  <c r="L40" i="6"/>
  <c r="X40" i="7"/>
  <c r="K40" i="8"/>
  <c r="I40" i="8"/>
  <c r="J40" i="6"/>
  <c r="H40" i="6"/>
  <c r="T40" i="7"/>
  <c r="AB40" i="8"/>
  <c r="Y40" i="6"/>
  <c r="Z40" i="7"/>
  <c r="E40" i="6"/>
  <c r="AC40" i="6"/>
  <c r="K40" i="6"/>
  <c r="W40" i="6"/>
  <c r="F40" i="7"/>
  <c r="AD40" i="8"/>
  <c r="L40" i="7"/>
  <c r="T40" i="8"/>
  <c r="U40" i="8"/>
  <c r="F40" i="8"/>
  <c r="V40" i="6"/>
  <c r="P40" i="7"/>
  <c r="X40" i="8"/>
  <c r="Q40" i="6"/>
  <c r="J40" i="8"/>
  <c r="Z40" i="6"/>
  <c r="U40" i="6"/>
  <c r="G40" i="8"/>
  <c r="S40" i="8"/>
  <c r="F40" i="6"/>
  <c r="AD40" i="7"/>
  <c r="I40" i="7"/>
  <c r="J40" i="7"/>
  <c r="M40" i="7"/>
  <c r="AC40" i="8"/>
  <c r="O40" i="8"/>
  <c r="AA40" i="7"/>
  <c r="V40" i="7"/>
  <c r="H40" i="7"/>
  <c r="P40" i="8"/>
  <c r="AB40" i="6"/>
  <c r="D42" i="7"/>
  <c r="D84" i="7" s="1"/>
  <c r="D42" i="8"/>
  <c r="D48" i="8" s="1"/>
  <c r="D42" i="6"/>
  <c r="D48" i="6" s="1"/>
  <c r="AE40" i="6" l="1"/>
  <c r="AE40" i="8"/>
  <c r="AB42" i="6"/>
  <c r="AB84" i="6" s="1"/>
  <c r="AC42" i="8"/>
  <c r="AC84" i="8" s="1"/>
  <c r="J42" i="7"/>
  <c r="J84" i="7" s="1"/>
  <c r="S42" i="8"/>
  <c r="S84" i="8" s="1"/>
  <c r="U42" i="6"/>
  <c r="U84" i="6" s="1"/>
  <c r="J42" i="8"/>
  <c r="J84" i="8" s="1"/>
  <c r="X42" i="8"/>
  <c r="X84" i="8" s="1"/>
  <c r="V42" i="6"/>
  <c r="V84" i="6" s="1"/>
  <c r="U42" i="8"/>
  <c r="U84" i="8" s="1"/>
  <c r="L42" i="7"/>
  <c r="L84" i="7" s="1"/>
  <c r="F42" i="7"/>
  <c r="F84" i="7" s="1"/>
  <c r="K42" i="6"/>
  <c r="K84" i="6" s="1"/>
  <c r="E42" i="6"/>
  <c r="E84" i="6" s="1"/>
  <c r="Y42" i="6"/>
  <c r="Y84" i="6" s="1"/>
  <c r="T42" i="7"/>
  <c r="T84" i="7" s="1"/>
  <c r="J42" i="6"/>
  <c r="J84" i="6" s="1"/>
  <c r="K42" i="8"/>
  <c r="K84" i="8" s="1"/>
  <c r="L42" i="6"/>
  <c r="L84" i="6" s="1"/>
  <c r="N42" i="8"/>
  <c r="N84" i="8" s="1"/>
  <c r="K42" i="7"/>
  <c r="K84" i="7" s="1"/>
  <c r="R42" i="6"/>
  <c r="R84" i="6" s="1"/>
  <c r="V42" i="8"/>
  <c r="V84" i="8" s="1"/>
  <c r="O42" i="7"/>
  <c r="O84" i="7" s="1"/>
  <c r="E42" i="8"/>
  <c r="E84" i="8" s="1"/>
  <c r="Y42" i="8"/>
  <c r="Y84" i="8" s="1"/>
  <c r="T42" i="6"/>
  <c r="T84" i="6" s="1"/>
  <c r="N42" i="7"/>
  <c r="N84" i="7" s="1"/>
  <c r="O42" i="6"/>
  <c r="O84" i="6" s="1"/>
  <c r="M42" i="6"/>
  <c r="M84" i="6" s="1"/>
  <c r="H42" i="7"/>
  <c r="H84" i="7" s="1"/>
  <c r="AD42" i="7"/>
  <c r="AD84" i="7" s="1"/>
  <c r="AE40" i="7"/>
  <c r="AE42" i="7" s="1"/>
  <c r="E42" i="7"/>
  <c r="P42" i="6"/>
  <c r="P84" i="6" s="1"/>
  <c r="AA42" i="6"/>
  <c r="G42" i="6"/>
  <c r="G84" i="6" s="1"/>
  <c r="R42" i="8"/>
  <c r="X42" i="6"/>
  <c r="X84" i="6" s="1"/>
  <c r="Y42" i="7"/>
  <c r="P42" i="8"/>
  <c r="P84" i="8" s="1"/>
  <c r="O42" i="8"/>
  <c r="M42" i="7"/>
  <c r="M84" i="7" s="1"/>
  <c r="I42" i="7"/>
  <c r="F42" i="6"/>
  <c r="F84" i="6" s="1"/>
  <c r="G42" i="8"/>
  <c r="Z42" i="6"/>
  <c r="Z84" i="6" s="1"/>
  <c r="Q42" i="6"/>
  <c r="P42" i="7"/>
  <c r="P84" i="7" s="1"/>
  <c r="F42" i="8"/>
  <c r="T42" i="8"/>
  <c r="T84" i="8" s="1"/>
  <c r="AD42" i="8"/>
  <c r="W42" i="6"/>
  <c r="W84" i="6" s="1"/>
  <c r="AC42" i="6"/>
  <c r="Z42" i="7"/>
  <c r="Z84" i="7" s="1"/>
  <c r="AB42" i="8"/>
  <c r="H42" i="6"/>
  <c r="H84" i="6" s="1"/>
  <c r="I42" i="8"/>
  <c r="X42" i="7"/>
  <c r="X84" i="7" s="1"/>
  <c r="AD42" i="6"/>
  <c r="S42" i="6"/>
  <c r="S84" i="6" s="1"/>
  <c r="U42" i="7"/>
  <c r="Q42" i="8"/>
  <c r="Q84" i="8" s="1"/>
  <c r="W42" i="8"/>
  <c r="AC42" i="7"/>
  <c r="AC84" i="7" s="1"/>
  <c r="R42" i="7"/>
  <c r="I42" i="6"/>
  <c r="I84" i="6" s="1"/>
  <c r="H42" i="8"/>
  <c r="AA42" i="8"/>
  <c r="AA84" i="8" s="1"/>
  <c r="G42" i="7"/>
  <c r="Z42" i="8"/>
  <c r="Z84" i="8" s="1"/>
  <c r="V42" i="7"/>
  <c r="AA42" i="7"/>
  <c r="AA84" i="7" s="1"/>
  <c r="AB42" i="7"/>
  <c r="N42" i="6"/>
  <c r="N84" i="6" s="1"/>
  <c r="S42" i="7"/>
  <c r="M42" i="8"/>
  <c r="M84" i="8" s="1"/>
  <c r="Q42" i="7"/>
  <c r="L42" i="8"/>
  <c r="L84" i="8" s="1"/>
  <c r="W42" i="7"/>
  <c r="D64" i="6"/>
  <c r="D80" i="6"/>
  <c r="D83" i="6"/>
  <c r="D61" i="6"/>
  <c r="D81" i="6"/>
  <c r="C36" i="9" s="1"/>
  <c r="D71" i="6"/>
  <c r="D58" i="6"/>
  <c r="D74" i="6"/>
  <c r="D84" i="6"/>
  <c r="D60" i="6"/>
  <c r="D67" i="6"/>
  <c r="D73" i="6"/>
  <c r="D54" i="6"/>
  <c r="D52" i="6"/>
  <c r="D68" i="6"/>
  <c r="D55" i="6"/>
  <c r="D49" i="6"/>
  <c r="D65" i="6"/>
  <c r="D85" i="6"/>
  <c r="D79" i="6"/>
  <c r="D62" i="6"/>
  <c r="D78" i="6"/>
  <c r="C37" i="9" s="1"/>
  <c r="D75" i="6"/>
  <c r="D70" i="6"/>
  <c r="D56" i="6"/>
  <c r="D72" i="6"/>
  <c r="D59" i="6"/>
  <c r="D53" i="6"/>
  <c r="D69" i="6"/>
  <c r="D51" i="6"/>
  <c r="D50" i="6"/>
  <c r="D66" i="6"/>
  <c r="D82" i="6"/>
  <c r="D77" i="6"/>
  <c r="D76" i="6"/>
  <c r="D57" i="6"/>
  <c r="D63" i="6"/>
  <c r="D86" i="6"/>
  <c r="D76" i="8"/>
  <c r="D60" i="8"/>
  <c r="D67" i="8"/>
  <c r="D85" i="8"/>
  <c r="D65" i="8"/>
  <c r="D49" i="8"/>
  <c r="D86" i="8"/>
  <c r="D70" i="8"/>
  <c r="D54" i="8"/>
  <c r="D77" i="8"/>
  <c r="D80" i="8"/>
  <c r="D83" i="8"/>
  <c r="C3" i="13" s="1"/>
  <c r="D69" i="8"/>
  <c r="D63" i="8"/>
  <c r="D75" i="8"/>
  <c r="D72" i="8"/>
  <c r="D56" i="8"/>
  <c r="D59" i="8"/>
  <c r="D81" i="8"/>
  <c r="C36" i="13" s="1"/>
  <c r="D61" i="8"/>
  <c r="D79" i="8"/>
  <c r="D82" i="8"/>
  <c r="D66" i="8"/>
  <c r="D50" i="8"/>
  <c r="D74" i="8"/>
  <c r="D68" i="8"/>
  <c r="D52" i="8"/>
  <c r="D55" i="8"/>
  <c r="D73" i="8"/>
  <c r="D57" i="8"/>
  <c r="D71" i="8"/>
  <c r="D78" i="8"/>
  <c r="C37" i="13" s="1"/>
  <c r="D62" i="8"/>
  <c r="D84" i="8"/>
  <c r="D64" i="8"/>
  <c r="D51" i="8"/>
  <c r="D53" i="8"/>
  <c r="D58" i="8"/>
  <c r="D52" i="7"/>
  <c r="C13" i="11" s="1"/>
  <c r="D55" i="7"/>
  <c r="C16" i="11" s="1"/>
  <c r="D57" i="7"/>
  <c r="C18" i="11" s="1"/>
  <c r="D50" i="7"/>
  <c r="C11" i="11" s="1"/>
  <c r="D66" i="7"/>
  <c r="C27" i="11" s="1"/>
  <c r="D85" i="7"/>
  <c r="D73" i="7"/>
  <c r="C34" i="11" s="1"/>
  <c r="D83" i="7"/>
  <c r="C3" i="11" s="1"/>
  <c r="D70" i="7"/>
  <c r="C31" i="11" s="1"/>
  <c r="D48" i="7"/>
  <c r="C9" i="11" s="1"/>
  <c r="D53" i="7"/>
  <c r="C14" i="11" s="1"/>
  <c r="D62" i="7"/>
  <c r="C23" i="11" s="1"/>
  <c r="D80" i="7"/>
  <c r="D78" i="7"/>
  <c r="D56" i="7"/>
  <c r="C17" i="11" s="1"/>
  <c r="D67" i="7"/>
  <c r="C28" i="11" s="1"/>
  <c r="D61" i="7"/>
  <c r="C22" i="11" s="1"/>
  <c r="D54" i="7"/>
  <c r="C15" i="11" s="1"/>
  <c r="D59" i="7"/>
  <c r="C20" i="11" s="1"/>
  <c r="D69" i="7"/>
  <c r="C30" i="11" s="1"/>
  <c r="D81" i="7"/>
  <c r="C36" i="11" s="1"/>
  <c r="D82" i="7"/>
  <c r="D72" i="7"/>
  <c r="C33" i="11" s="1"/>
  <c r="D51" i="7"/>
  <c r="C12" i="11" s="1"/>
  <c r="D60" i="7"/>
  <c r="C21" i="11" s="1"/>
  <c r="D49" i="7"/>
  <c r="C10" i="11" s="1"/>
  <c r="D65" i="7"/>
  <c r="C26" i="11" s="1"/>
  <c r="D58" i="7"/>
  <c r="C19" i="11" s="1"/>
  <c r="D64" i="7"/>
  <c r="C25" i="11" s="1"/>
  <c r="D76" i="7"/>
  <c r="D86" i="7"/>
  <c r="D71" i="7"/>
  <c r="C32" i="11" s="1"/>
  <c r="D75" i="7"/>
  <c r="D68" i="7"/>
  <c r="C29" i="11" s="1"/>
  <c r="D63" i="7"/>
  <c r="C24" i="11" s="1"/>
  <c r="D79" i="7"/>
  <c r="D74" i="7"/>
  <c r="C35" i="11" s="1"/>
  <c r="D77" i="7"/>
  <c r="C6" i="11" l="1"/>
  <c r="AE42" i="8"/>
  <c r="AE42" i="6"/>
  <c r="W48" i="7"/>
  <c r="V9" i="11" s="1"/>
  <c r="W83" i="7"/>
  <c r="V3" i="11" s="1"/>
  <c r="V6" i="11" s="1"/>
  <c r="W63" i="7"/>
  <c r="V24" i="11" s="1"/>
  <c r="W78" i="7"/>
  <c r="W51" i="7"/>
  <c r="V12" i="11" s="1"/>
  <c r="W68" i="7"/>
  <c r="V29" i="11" s="1"/>
  <c r="W49" i="7"/>
  <c r="V10" i="11" s="1"/>
  <c r="W61" i="7"/>
  <c r="V22" i="11" s="1"/>
  <c r="W54" i="7"/>
  <c r="V15" i="11" s="1"/>
  <c r="W75" i="7"/>
  <c r="W85" i="7"/>
  <c r="W79" i="7"/>
  <c r="W81" i="7"/>
  <c r="V36" i="11" s="1"/>
  <c r="W69" i="7"/>
  <c r="V30" i="11" s="1"/>
  <c r="W74" i="7"/>
  <c r="V35" i="11" s="1"/>
  <c r="W59" i="7"/>
  <c r="V20" i="11" s="1"/>
  <c r="W71" i="7"/>
  <c r="V32" i="11" s="1"/>
  <c r="W53" i="7"/>
  <c r="V14" i="11" s="1"/>
  <c r="W65" i="7"/>
  <c r="V26" i="11" s="1"/>
  <c r="W80" i="7"/>
  <c r="W82" i="7"/>
  <c r="W70" i="7"/>
  <c r="V31" i="11" s="1"/>
  <c r="W60" i="7"/>
  <c r="V21" i="11" s="1"/>
  <c r="W86" i="7"/>
  <c r="W55" i="7"/>
  <c r="V16" i="11" s="1"/>
  <c r="W52" i="7"/>
  <c r="V13" i="11" s="1"/>
  <c r="W58" i="7"/>
  <c r="V19" i="11" s="1"/>
  <c r="W72" i="7"/>
  <c r="V33" i="11" s="1"/>
  <c r="W67" i="7"/>
  <c r="V28" i="11" s="1"/>
  <c r="W66" i="7"/>
  <c r="V27" i="11" s="1"/>
  <c r="W56" i="7"/>
  <c r="V17" i="11" s="1"/>
  <c r="W73" i="7"/>
  <c r="V34" i="11" s="1"/>
  <c r="W50" i="7"/>
  <c r="V11" i="11" s="1"/>
  <c r="W64" i="7"/>
  <c r="V25" i="11" s="1"/>
  <c r="W62" i="7"/>
  <c r="V23" i="11" s="1"/>
  <c r="W57" i="7"/>
  <c r="V18" i="11" s="1"/>
  <c r="W76" i="7"/>
  <c r="W77" i="7"/>
  <c r="Q78" i="7"/>
  <c r="Q65" i="7"/>
  <c r="P26" i="11" s="1"/>
  <c r="Q85" i="7"/>
  <c r="Q58" i="7"/>
  <c r="P19" i="11" s="1"/>
  <c r="Q61" i="7"/>
  <c r="P22" i="11" s="1"/>
  <c r="Q59" i="7"/>
  <c r="P20" i="11" s="1"/>
  <c r="Q63" i="7"/>
  <c r="P24" i="11" s="1"/>
  <c r="Q55" i="7"/>
  <c r="P16" i="11" s="1"/>
  <c r="Q74" i="7"/>
  <c r="P35" i="11" s="1"/>
  <c r="Q73" i="7"/>
  <c r="P34" i="11" s="1"/>
  <c r="Q79" i="7"/>
  <c r="Q72" i="7"/>
  <c r="P33" i="11" s="1"/>
  <c r="Q54" i="7"/>
  <c r="P15" i="11" s="1"/>
  <c r="Q57" i="7"/>
  <c r="P18" i="11" s="1"/>
  <c r="Q50" i="7"/>
  <c r="P11" i="11" s="1"/>
  <c r="Q83" i="7"/>
  <c r="P3" i="11" s="1"/>
  <c r="P6" i="11" s="1"/>
  <c r="Q51" i="7"/>
  <c r="P12" i="11" s="1"/>
  <c r="Q48" i="7"/>
  <c r="P9" i="11" s="1"/>
  <c r="Q86" i="7"/>
  <c r="Q80" i="7"/>
  <c r="Q68" i="7"/>
  <c r="P29" i="11" s="1"/>
  <c r="Q67" i="7"/>
  <c r="P28" i="11" s="1"/>
  <c r="Q71" i="7"/>
  <c r="P32" i="11" s="1"/>
  <c r="Q53" i="7"/>
  <c r="P14" i="11" s="1"/>
  <c r="Q49" i="7"/>
  <c r="P10" i="11" s="1"/>
  <c r="Q60" i="7"/>
  <c r="P21" i="11" s="1"/>
  <c r="Q75" i="7"/>
  <c r="Q82" i="7"/>
  <c r="Q81" i="7"/>
  <c r="P36" i="11" s="1"/>
  <c r="Q69" i="7"/>
  <c r="P30" i="11" s="1"/>
  <c r="Q64" i="7"/>
  <c r="P25" i="11" s="1"/>
  <c r="Q62" i="7"/>
  <c r="P23" i="11" s="1"/>
  <c r="Q66" i="7"/>
  <c r="P27" i="11" s="1"/>
  <c r="Q52" i="7"/>
  <c r="P13" i="11" s="1"/>
  <c r="Q70" i="7"/>
  <c r="P31" i="11" s="1"/>
  <c r="Q56" i="7"/>
  <c r="P17" i="11" s="1"/>
  <c r="Q76" i="7"/>
  <c r="Q77" i="7"/>
  <c r="S85" i="7"/>
  <c r="S79" i="7"/>
  <c r="S63" i="7"/>
  <c r="R24" i="11" s="1"/>
  <c r="S71" i="7"/>
  <c r="R32" i="11" s="1"/>
  <c r="S65" i="7"/>
  <c r="R26" i="11" s="1"/>
  <c r="S69" i="7"/>
  <c r="R30" i="11" s="1"/>
  <c r="S50" i="7"/>
  <c r="R11" i="11" s="1"/>
  <c r="S61" i="7"/>
  <c r="R22" i="11" s="1"/>
  <c r="S54" i="7"/>
  <c r="R15" i="11" s="1"/>
  <c r="S80" i="7"/>
  <c r="S78" i="7"/>
  <c r="S86" i="7"/>
  <c r="S70" i="7"/>
  <c r="R31" i="11" s="1"/>
  <c r="S60" i="7"/>
  <c r="R21" i="11" s="1"/>
  <c r="S64" i="7"/>
  <c r="R25" i="11" s="1"/>
  <c r="S49" i="7"/>
  <c r="R10" i="11" s="1"/>
  <c r="S53" i="7"/>
  <c r="R14" i="11" s="1"/>
  <c r="S81" i="7"/>
  <c r="R36" i="11" s="1"/>
  <c r="S72" i="7"/>
  <c r="R33" i="11" s="1"/>
  <c r="S74" i="7"/>
  <c r="R35" i="11" s="1"/>
  <c r="S66" i="7"/>
  <c r="R27" i="11" s="1"/>
  <c r="S56" i="7"/>
  <c r="R17" i="11" s="1"/>
  <c r="S59" i="7"/>
  <c r="R20" i="11" s="1"/>
  <c r="S68" i="7"/>
  <c r="R29" i="11" s="1"/>
  <c r="S58" i="7"/>
  <c r="R19" i="11" s="1"/>
  <c r="S52" i="7"/>
  <c r="R13" i="11" s="1"/>
  <c r="S48" i="7"/>
  <c r="R9" i="11" s="1"/>
  <c r="S83" i="7"/>
  <c r="R3" i="11" s="1"/>
  <c r="R6" i="11" s="1"/>
  <c r="S67" i="7"/>
  <c r="R28" i="11" s="1"/>
  <c r="S73" i="7"/>
  <c r="R34" i="11" s="1"/>
  <c r="S82" i="7"/>
  <c r="S51" i="7"/>
  <c r="R12" i="11" s="1"/>
  <c r="S55" i="7"/>
  <c r="R16" i="11" s="1"/>
  <c r="S57" i="7"/>
  <c r="R18" i="11" s="1"/>
  <c r="S62" i="7"/>
  <c r="R23" i="11" s="1"/>
  <c r="S75" i="7"/>
  <c r="S76" i="7"/>
  <c r="S77" i="7"/>
  <c r="AB79" i="7"/>
  <c r="AB74" i="7"/>
  <c r="AA35" i="11" s="1"/>
  <c r="AB66" i="7"/>
  <c r="AA27" i="11" s="1"/>
  <c r="AB69" i="7"/>
  <c r="AA30" i="11" s="1"/>
  <c r="AB59" i="7"/>
  <c r="AA20" i="11" s="1"/>
  <c r="AB68" i="7"/>
  <c r="AA29" i="11" s="1"/>
  <c r="AB56" i="7"/>
  <c r="AA17" i="11" s="1"/>
  <c r="AB57" i="7"/>
  <c r="AA18" i="11" s="1"/>
  <c r="AB71" i="7"/>
  <c r="AA32" i="11" s="1"/>
  <c r="AB86" i="7"/>
  <c r="AB85" i="7"/>
  <c r="AB65" i="7"/>
  <c r="AA26" i="11" s="1"/>
  <c r="AB55" i="7"/>
  <c r="AA16" i="11" s="1"/>
  <c r="AB62" i="7"/>
  <c r="AA23" i="11" s="1"/>
  <c r="AB67" i="7"/>
  <c r="AA28" i="11" s="1"/>
  <c r="AB61" i="7"/>
  <c r="AA22" i="11" s="1"/>
  <c r="AB82" i="7"/>
  <c r="AB72" i="7"/>
  <c r="AA33" i="11" s="1"/>
  <c r="AB50" i="7"/>
  <c r="AA11" i="11" s="1"/>
  <c r="AB63" i="7"/>
  <c r="AA24" i="11" s="1"/>
  <c r="AB51" i="7"/>
  <c r="AA12" i="11" s="1"/>
  <c r="AB78" i="7"/>
  <c r="AB70" i="7"/>
  <c r="AA31" i="11" s="1"/>
  <c r="AB49" i="7"/>
  <c r="AA10" i="11" s="1"/>
  <c r="AB60" i="7"/>
  <c r="AA21" i="11" s="1"/>
  <c r="AB80" i="7"/>
  <c r="AB48" i="7"/>
  <c r="AA9" i="11" s="1"/>
  <c r="AB81" i="7"/>
  <c r="AA36" i="11" s="1"/>
  <c r="AB58" i="7"/>
  <c r="AA19" i="11" s="1"/>
  <c r="AB53" i="7"/>
  <c r="AA14" i="11" s="1"/>
  <c r="AB83" i="7"/>
  <c r="AA3" i="11" s="1"/>
  <c r="AA6" i="11" s="1"/>
  <c r="AB73" i="7"/>
  <c r="AA34" i="11" s="1"/>
  <c r="AB64" i="7"/>
  <c r="AA25" i="11" s="1"/>
  <c r="AB54" i="7"/>
  <c r="AA15" i="11" s="1"/>
  <c r="AB52" i="7"/>
  <c r="AA13" i="11" s="1"/>
  <c r="AB75" i="7"/>
  <c r="AB76" i="7"/>
  <c r="AB77" i="7"/>
  <c r="V72" i="7"/>
  <c r="U33" i="11" s="1"/>
  <c r="V82" i="7"/>
  <c r="V57" i="7"/>
  <c r="U18" i="11" s="1"/>
  <c r="V69" i="7"/>
  <c r="U30" i="11" s="1"/>
  <c r="V79" i="7"/>
  <c r="V54" i="7"/>
  <c r="U15" i="11" s="1"/>
  <c r="V71" i="7"/>
  <c r="U32" i="11" s="1"/>
  <c r="V55" i="7"/>
  <c r="U16" i="11" s="1"/>
  <c r="V48" i="7"/>
  <c r="U9" i="11" s="1"/>
  <c r="V73" i="7"/>
  <c r="U34" i="11" s="1"/>
  <c r="V83" i="7"/>
  <c r="U3" i="11" s="1"/>
  <c r="U6" i="11" s="1"/>
  <c r="V67" i="7"/>
  <c r="U28" i="11" s="1"/>
  <c r="V53" i="7"/>
  <c r="U14" i="11" s="1"/>
  <c r="V60" i="7"/>
  <c r="U21" i="11" s="1"/>
  <c r="V66" i="7"/>
  <c r="U27" i="11" s="1"/>
  <c r="V74" i="7"/>
  <c r="U35" i="11" s="1"/>
  <c r="V59" i="7"/>
  <c r="U20" i="11" s="1"/>
  <c r="V75" i="7"/>
  <c r="V86" i="7"/>
  <c r="V85" i="7"/>
  <c r="V68" i="7"/>
  <c r="U29" i="11" s="1"/>
  <c r="V70" i="7"/>
  <c r="U31" i="11" s="1"/>
  <c r="V52" i="7"/>
  <c r="U13" i="11" s="1"/>
  <c r="V56" i="7"/>
  <c r="U17" i="11" s="1"/>
  <c r="V63" i="7"/>
  <c r="U24" i="11" s="1"/>
  <c r="V65" i="7"/>
  <c r="U26" i="11" s="1"/>
  <c r="V50" i="7"/>
  <c r="U11" i="11" s="1"/>
  <c r="V81" i="7"/>
  <c r="U36" i="11" s="1"/>
  <c r="V80" i="7"/>
  <c r="V64" i="7"/>
  <c r="U25" i="11" s="1"/>
  <c r="V61" i="7"/>
  <c r="U22" i="11" s="1"/>
  <c r="V78" i="7"/>
  <c r="V51" i="7"/>
  <c r="U12" i="11" s="1"/>
  <c r="V62" i="7"/>
  <c r="U23" i="11" s="1"/>
  <c r="V58" i="7"/>
  <c r="U19" i="11" s="1"/>
  <c r="V49" i="7"/>
  <c r="U10" i="11" s="1"/>
  <c r="V76" i="7"/>
  <c r="V77" i="7"/>
  <c r="G72" i="7"/>
  <c r="F33" i="11" s="1"/>
  <c r="G67" i="7"/>
  <c r="F28" i="11" s="1"/>
  <c r="G78" i="7"/>
  <c r="G60" i="7"/>
  <c r="F21" i="11" s="1"/>
  <c r="G73" i="7"/>
  <c r="F34" i="11" s="1"/>
  <c r="G55" i="7"/>
  <c r="F16" i="11" s="1"/>
  <c r="G61" i="7"/>
  <c r="F22" i="11" s="1"/>
  <c r="G53" i="7"/>
  <c r="F14" i="11" s="1"/>
  <c r="G54" i="7"/>
  <c r="F15" i="11" s="1"/>
  <c r="G48" i="7"/>
  <c r="F9" i="11" s="1"/>
  <c r="G83" i="7"/>
  <c r="F3" i="11" s="1"/>
  <c r="F6" i="11" s="1"/>
  <c r="G81" i="7"/>
  <c r="F36" i="11" s="1"/>
  <c r="G71" i="7"/>
  <c r="F32" i="11" s="1"/>
  <c r="G56" i="7"/>
  <c r="F17" i="11" s="1"/>
  <c r="G68" i="7"/>
  <c r="F29" i="11" s="1"/>
  <c r="G50" i="7"/>
  <c r="F11" i="11" s="1"/>
  <c r="G52" i="7"/>
  <c r="F13" i="11" s="1"/>
  <c r="G75" i="7"/>
  <c r="G85" i="7"/>
  <c r="G79" i="7"/>
  <c r="G70" i="7"/>
  <c r="F31" i="11" s="1"/>
  <c r="G69" i="7"/>
  <c r="F30" i="11" s="1"/>
  <c r="G51" i="7"/>
  <c r="F12" i="11" s="1"/>
  <c r="G63" i="7"/>
  <c r="F24" i="11" s="1"/>
  <c r="G49" i="7"/>
  <c r="F10" i="11" s="1"/>
  <c r="G57" i="7"/>
  <c r="F18" i="11" s="1"/>
  <c r="G65" i="7"/>
  <c r="F26" i="11" s="1"/>
  <c r="G80" i="7"/>
  <c r="G82" i="7"/>
  <c r="G66" i="7"/>
  <c r="F27" i="11" s="1"/>
  <c r="G64" i="7"/>
  <c r="F25" i="11" s="1"/>
  <c r="G86" i="7"/>
  <c r="G59" i="7"/>
  <c r="F20" i="11" s="1"/>
  <c r="G74" i="7"/>
  <c r="F35" i="11" s="1"/>
  <c r="G62" i="7"/>
  <c r="F23" i="11" s="1"/>
  <c r="G58" i="7"/>
  <c r="F19" i="11" s="1"/>
  <c r="G76" i="7"/>
  <c r="G77" i="7"/>
  <c r="H79" i="8"/>
  <c r="H67" i="8"/>
  <c r="G28" i="13" s="1"/>
  <c r="H86" i="8"/>
  <c r="H68" i="8"/>
  <c r="G29" i="13" s="1"/>
  <c r="H59" i="8"/>
  <c r="G20" i="13" s="1"/>
  <c r="H51" i="8"/>
  <c r="G12" i="13" s="1"/>
  <c r="H56" i="8"/>
  <c r="G17" i="13" s="1"/>
  <c r="H48" i="8"/>
  <c r="G9" i="13" s="1"/>
  <c r="H85" i="8"/>
  <c r="H73" i="8"/>
  <c r="G34" i="13" s="1"/>
  <c r="H65" i="8"/>
  <c r="G26" i="13" s="1"/>
  <c r="H82" i="8"/>
  <c r="H74" i="8"/>
  <c r="G35" i="13" s="1"/>
  <c r="H66" i="8"/>
  <c r="G27" i="13" s="1"/>
  <c r="H57" i="8"/>
  <c r="G18" i="13" s="1"/>
  <c r="H49" i="8"/>
  <c r="G10" i="13" s="1"/>
  <c r="H54" i="8"/>
  <c r="G15" i="13" s="1"/>
  <c r="H75" i="8"/>
  <c r="H83" i="8"/>
  <c r="G3" i="13" s="1"/>
  <c r="G6" i="13" s="1"/>
  <c r="H71" i="8"/>
  <c r="G32" i="13" s="1"/>
  <c r="H63" i="8"/>
  <c r="G24" i="13" s="1"/>
  <c r="H80" i="8"/>
  <c r="H72" i="8"/>
  <c r="G33" i="13" s="1"/>
  <c r="H64" i="8"/>
  <c r="G25" i="13" s="1"/>
  <c r="H55" i="8"/>
  <c r="G16" i="13" s="1"/>
  <c r="H60" i="8"/>
  <c r="G21" i="13" s="1"/>
  <c r="H52" i="8"/>
  <c r="G13" i="13" s="1"/>
  <c r="H81" i="8"/>
  <c r="G36" i="13" s="1"/>
  <c r="H69" i="8"/>
  <c r="G30" i="13" s="1"/>
  <c r="H61" i="8"/>
  <c r="G22" i="13" s="1"/>
  <c r="H78" i="8"/>
  <c r="G37" i="13" s="1"/>
  <c r="G38" i="13" s="1"/>
  <c r="H70" i="8"/>
  <c r="G31" i="13" s="1"/>
  <c r="H62" i="8"/>
  <c r="G23" i="13" s="1"/>
  <c r="H53" i="8"/>
  <c r="G14" i="13" s="1"/>
  <c r="H58" i="8"/>
  <c r="G19" i="13" s="1"/>
  <c r="H50" i="8"/>
  <c r="G11" i="13" s="1"/>
  <c r="H76" i="8"/>
  <c r="H77" i="8"/>
  <c r="R86" i="7"/>
  <c r="R85" i="7"/>
  <c r="R68" i="7"/>
  <c r="Q29" i="11" s="1"/>
  <c r="R67" i="7"/>
  <c r="Q28" i="11" s="1"/>
  <c r="R57" i="7"/>
  <c r="Q18" i="11" s="1"/>
  <c r="R65" i="7"/>
  <c r="Q26" i="11" s="1"/>
  <c r="R83" i="7"/>
  <c r="Q3" i="11" s="1"/>
  <c r="Q6" i="11" s="1"/>
  <c r="R54" i="7"/>
  <c r="Q15" i="11" s="1"/>
  <c r="R69" i="7"/>
  <c r="Q30" i="11" s="1"/>
  <c r="R81" i="7"/>
  <c r="Q36" i="11" s="1"/>
  <c r="R80" i="7"/>
  <c r="R64" i="7"/>
  <c r="Q25" i="11" s="1"/>
  <c r="R71" i="7"/>
  <c r="Q32" i="11" s="1"/>
  <c r="R53" i="7"/>
  <c r="Q14" i="11" s="1"/>
  <c r="R60" i="7"/>
  <c r="Q21" i="11" s="1"/>
  <c r="R72" i="7"/>
  <c r="Q33" i="11" s="1"/>
  <c r="R78" i="7"/>
  <c r="R66" i="7"/>
  <c r="Q27" i="11" s="1"/>
  <c r="R52" i="7"/>
  <c r="Q13" i="11" s="1"/>
  <c r="R56" i="7"/>
  <c r="Q17" i="11" s="1"/>
  <c r="R48" i="7"/>
  <c r="Q9" i="11" s="1"/>
  <c r="R73" i="7"/>
  <c r="Q34" i="11" s="1"/>
  <c r="R79" i="7"/>
  <c r="R74" i="7"/>
  <c r="Q35" i="11" s="1"/>
  <c r="R61" i="7"/>
  <c r="Q22" i="11" s="1"/>
  <c r="R82" i="7"/>
  <c r="R51" i="7"/>
  <c r="Q12" i="11" s="1"/>
  <c r="R62" i="7"/>
  <c r="Q23" i="11" s="1"/>
  <c r="R49" i="7"/>
  <c r="Q10" i="11" s="1"/>
  <c r="R75" i="7"/>
  <c r="R50" i="7"/>
  <c r="Q11" i="11" s="1"/>
  <c r="R70" i="7"/>
  <c r="Q31" i="11" s="1"/>
  <c r="R63" i="7"/>
  <c r="Q24" i="11" s="1"/>
  <c r="R58" i="7"/>
  <c r="Q19" i="11" s="1"/>
  <c r="R55" i="7"/>
  <c r="Q16" i="11" s="1"/>
  <c r="R59" i="7"/>
  <c r="Q20" i="11" s="1"/>
  <c r="R76" i="7"/>
  <c r="R77" i="7"/>
  <c r="W85" i="8"/>
  <c r="W73" i="8"/>
  <c r="V34" i="13" s="1"/>
  <c r="W65" i="8"/>
  <c r="V26" i="13" s="1"/>
  <c r="W82" i="8"/>
  <c r="W74" i="8"/>
  <c r="V35" i="13" s="1"/>
  <c r="W66" i="8"/>
  <c r="V27" i="13" s="1"/>
  <c r="W57" i="8"/>
  <c r="V18" i="13" s="1"/>
  <c r="W49" i="8"/>
  <c r="V10" i="13" s="1"/>
  <c r="W54" i="8"/>
  <c r="V15" i="13" s="1"/>
  <c r="W75" i="8"/>
  <c r="W83" i="8"/>
  <c r="V3" i="13" s="1"/>
  <c r="V6" i="13" s="1"/>
  <c r="W71" i="8"/>
  <c r="V32" i="13" s="1"/>
  <c r="W63" i="8"/>
  <c r="V24" i="13" s="1"/>
  <c r="W80" i="8"/>
  <c r="W72" i="8"/>
  <c r="V33" i="13" s="1"/>
  <c r="W64" i="8"/>
  <c r="V25" i="13" s="1"/>
  <c r="W55" i="8"/>
  <c r="V16" i="13" s="1"/>
  <c r="W60" i="8"/>
  <c r="V21" i="13" s="1"/>
  <c r="W52" i="8"/>
  <c r="V13" i="13" s="1"/>
  <c r="W81" i="8"/>
  <c r="V36" i="13" s="1"/>
  <c r="W69" i="8"/>
  <c r="V30" i="13" s="1"/>
  <c r="W61" i="8"/>
  <c r="V22" i="13" s="1"/>
  <c r="W78" i="8"/>
  <c r="V37" i="13" s="1"/>
  <c r="V38" i="13" s="1"/>
  <c r="W70" i="8"/>
  <c r="V31" i="13" s="1"/>
  <c r="W62" i="8"/>
  <c r="V23" i="13" s="1"/>
  <c r="W53" i="8"/>
  <c r="V14" i="13" s="1"/>
  <c r="W58" i="8"/>
  <c r="V19" i="13" s="1"/>
  <c r="W50" i="8"/>
  <c r="V11" i="13" s="1"/>
  <c r="W79" i="8"/>
  <c r="W67" i="8"/>
  <c r="V28" i="13" s="1"/>
  <c r="W86" i="8"/>
  <c r="W68" i="8"/>
  <c r="V29" i="13" s="1"/>
  <c r="W59" i="8"/>
  <c r="V20" i="13" s="1"/>
  <c r="W51" i="8"/>
  <c r="V12" i="13" s="1"/>
  <c r="W56" i="8"/>
  <c r="V17" i="13" s="1"/>
  <c r="W48" i="8"/>
  <c r="V9" i="13" s="1"/>
  <c r="W76" i="8"/>
  <c r="W77" i="8"/>
  <c r="U74" i="7"/>
  <c r="T35" i="11" s="1"/>
  <c r="U73" i="7"/>
  <c r="T34" i="11" s="1"/>
  <c r="U69" i="7"/>
  <c r="T30" i="11" s="1"/>
  <c r="U64" i="7"/>
  <c r="T25" i="11" s="1"/>
  <c r="U58" i="7"/>
  <c r="T19" i="11" s="1"/>
  <c r="U61" i="7"/>
  <c r="T22" i="11" s="1"/>
  <c r="U55" i="7"/>
  <c r="T16" i="11" s="1"/>
  <c r="U56" i="7"/>
  <c r="T17" i="11" s="1"/>
  <c r="U49" i="7"/>
  <c r="T10" i="11" s="1"/>
  <c r="U48" i="7"/>
  <c r="T9" i="11" s="1"/>
  <c r="U86" i="7"/>
  <c r="U85" i="7"/>
  <c r="U65" i="7"/>
  <c r="T26" i="11" s="1"/>
  <c r="U80" i="7"/>
  <c r="U54" i="7"/>
  <c r="T15" i="11" s="1"/>
  <c r="U57" i="7"/>
  <c r="T18" i="11" s="1"/>
  <c r="U66" i="7"/>
  <c r="T27" i="11" s="1"/>
  <c r="U79" i="7"/>
  <c r="U82" i="7"/>
  <c r="U81" i="7"/>
  <c r="T36" i="11" s="1"/>
  <c r="U72" i="7"/>
  <c r="T33" i="11" s="1"/>
  <c r="U83" i="7"/>
  <c r="T3" i="11" s="1"/>
  <c r="T6" i="11" s="1"/>
  <c r="U63" i="7"/>
  <c r="T24" i="11" s="1"/>
  <c r="U67" i="7"/>
  <c r="T28" i="11" s="1"/>
  <c r="U53" i="7"/>
  <c r="T14" i="11" s="1"/>
  <c r="U59" i="7"/>
  <c r="T20" i="11" s="1"/>
  <c r="U60" i="7"/>
  <c r="T21" i="11" s="1"/>
  <c r="U75" i="7"/>
  <c r="U78" i="7"/>
  <c r="U71" i="7"/>
  <c r="T32" i="11" s="1"/>
  <c r="U68" i="7"/>
  <c r="T29" i="11" s="1"/>
  <c r="U62" i="7"/>
  <c r="T23" i="11" s="1"/>
  <c r="U70" i="7"/>
  <c r="T31" i="11" s="1"/>
  <c r="U52" i="7"/>
  <c r="T13" i="11" s="1"/>
  <c r="U50" i="7"/>
  <c r="T11" i="11" s="1"/>
  <c r="U51" i="7"/>
  <c r="T12" i="11" s="1"/>
  <c r="U76" i="7"/>
  <c r="U77" i="7"/>
  <c r="AD61" i="6"/>
  <c r="AC22" i="9" s="1"/>
  <c r="AD81" i="6"/>
  <c r="AC36" i="9" s="1"/>
  <c r="AD58" i="6"/>
  <c r="AC19" i="9" s="1"/>
  <c r="AD74" i="6"/>
  <c r="AC35" i="9" s="1"/>
  <c r="AD51" i="6"/>
  <c r="AC12" i="9" s="1"/>
  <c r="AD67" i="6"/>
  <c r="AC28" i="9" s="1"/>
  <c r="AD52" i="6"/>
  <c r="AC13" i="9" s="1"/>
  <c r="AD72" i="6"/>
  <c r="AC33" i="9" s="1"/>
  <c r="AD49" i="6"/>
  <c r="AC10" i="9" s="1"/>
  <c r="AD65" i="6"/>
  <c r="AC26" i="9" s="1"/>
  <c r="AD85" i="6"/>
  <c r="AD62" i="6"/>
  <c r="AC23" i="9" s="1"/>
  <c r="AD78" i="6"/>
  <c r="AC37" i="9" s="1"/>
  <c r="AC38" i="9" s="1"/>
  <c r="AD55" i="6"/>
  <c r="AC16" i="9" s="1"/>
  <c r="AD71" i="6"/>
  <c r="AC32" i="9" s="1"/>
  <c r="AD68" i="6"/>
  <c r="AC29" i="9" s="1"/>
  <c r="AD48" i="6"/>
  <c r="AC9" i="9" s="1"/>
  <c r="AD53" i="6"/>
  <c r="AC14" i="9" s="1"/>
  <c r="AD69" i="6"/>
  <c r="AC30" i="9" s="1"/>
  <c r="AD50" i="6"/>
  <c r="AC11" i="9" s="1"/>
  <c r="AD66" i="6"/>
  <c r="AC27" i="9" s="1"/>
  <c r="AD82" i="6"/>
  <c r="AD59" i="6"/>
  <c r="AC20" i="9" s="1"/>
  <c r="AD79" i="6"/>
  <c r="AD80" i="6"/>
  <c r="AD64" i="6"/>
  <c r="AC25" i="9" s="1"/>
  <c r="AD75" i="6"/>
  <c r="AD57" i="6"/>
  <c r="AC18" i="9" s="1"/>
  <c r="AD73" i="6"/>
  <c r="AC34" i="9" s="1"/>
  <c r="AD54" i="6"/>
  <c r="AC15" i="9" s="1"/>
  <c r="AD70" i="6"/>
  <c r="AC31" i="9" s="1"/>
  <c r="AD86" i="6"/>
  <c r="AD63" i="6"/>
  <c r="AC24" i="9" s="1"/>
  <c r="AD83" i="6"/>
  <c r="AC3" i="9" s="1"/>
  <c r="AC6" i="9" s="1"/>
  <c r="AD56" i="6"/>
  <c r="AC17" i="9" s="1"/>
  <c r="AD60" i="6"/>
  <c r="AC21" i="9" s="1"/>
  <c r="AD76" i="6"/>
  <c r="AD77" i="6"/>
  <c r="I78" i="8"/>
  <c r="H37" i="13" s="1"/>
  <c r="H38" i="13" s="1"/>
  <c r="I70" i="8"/>
  <c r="H31" i="13" s="1"/>
  <c r="I62" i="8"/>
  <c r="H23" i="13" s="1"/>
  <c r="I79" i="8"/>
  <c r="I67" i="8"/>
  <c r="H28" i="13" s="1"/>
  <c r="I60" i="8"/>
  <c r="H21" i="13" s="1"/>
  <c r="I52" i="8"/>
  <c r="H13" i="13" s="1"/>
  <c r="I57" i="8"/>
  <c r="H18" i="13" s="1"/>
  <c r="I49" i="8"/>
  <c r="H10" i="13" s="1"/>
  <c r="I86" i="8"/>
  <c r="I68" i="8"/>
  <c r="H29" i="13" s="1"/>
  <c r="I85" i="8"/>
  <c r="I73" i="8"/>
  <c r="H34" i="13" s="1"/>
  <c r="I65" i="8"/>
  <c r="H26" i="13" s="1"/>
  <c r="I58" i="8"/>
  <c r="H19" i="13" s="1"/>
  <c r="I50" i="8"/>
  <c r="H11" i="13" s="1"/>
  <c r="I55" i="8"/>
  <c r="H16" i="13" s="1"/>
  <c r="I82" i="8"/>
  <c r="I74" i="8"/>
  <c r="H35" i="13" s="1"/>
  <c r="I66" i="8"/>
  <c r="H27" i="13" s="1"/>
  <c r="I83" i="8"/>
  <c r="H3" i="13" s="1"/>
  <c r="H6" i="13" s="1"/>
  <c r="I71" i="8"/>
  <c r="H32" i="13" s="1"/>
  <c r="I63" i="8"/>
  <c r="H24" i="13" s="1"/>
  <c r="I56" i="8"/>
  <c r="H17" i="13" s="1"/>
  <c r="I48" i="8"/>
  <c r="H9" i="13" s="1"/>
  <c r="I53" i="8"/>
  <c r="H14" i="13" s="1"/>
  <c r="I75" i="8"/>
  <c r="I80" i="8"/>
  <c r="I72" i="8"/>
  <c r="H33" i="13" s="1"/>
  <c r="I64" i="8"/>
  <c r="H25" i="13" s="1"/>
  <c r="I81" i="8"/>
  <c r="H36" i="13" s="1"/>
  <c r="I69" i="8"/>
  <c r="H30" i="13" s="1"/>
  <c r="I61" i="8"/>
  <c r="H22" i="13" s="1"/>
  <c r="I54" i="8"/>
  <c r="H15" i="13" s="1"/>
  <c r="I59" i="8"/>
  <c r="H20" i="13" s="1"/>
  <c r="I51" i="8"/>
  <c r="H12" i="13" s="1"/>
  <c r="I76" i="8"/>
  <c r="I77" i="8"/>
  <c r="AB81" i="8"/>
  <c r="AA36" i="13" s="1"/>
  <c r="AB69" i="8"/>
  <c r="AA30" i="13" s="1"/>
  <c r="AB61" i="8"/>
  <c r="AA22" i="13" s="1"/>
  <c r="AB78" i="8"/>
  <c r="AA37" i="13" s="1"/>
  <c r="AA38" i="13" s="1"/>
  <c r="AB70" i="8"/>
  <c r="AA31" i="13" s="1"/>
  <c r="AB62" i="8"/>
  <c r="AA23" i="13" s="1"/>
  <c r="AB55" i="8"/>
  <c r="AA16" i="13" s="1"/>
  <c r="AB58" i="8"/>
  <c r="AA19" i="13" s="1"/>
  <c r="AB50" i="8"/>
  <c r="AA11" i="13" s="1"/>
  <c r="AB79" i="8"/>
  <c r="AB67" i="8"/>
  <c r="AA28" i="13" s="1"/>
  <c r="AB86" i="8"/>
  <c r="AB68" i="8"/>
  <c r="AA29" i="13" s="1"/>
  <c r="AB60" i="8"/>
  <c r="AA21" i="13" s="1"/>
  <c r="AB53" i="8"/>
  <c r="AA14" i="13" s="1"/>
  <c r="AB56" i="8"/>
  <c r="AA17" i="13" s="1"/>
  <c r="AB48" i="8"/>
  <c r="AA9" i="13" s="1"/>
  <c r="AB85" i="8"/>
  <c r="AB73" i="8"/>
  <c r="AA34" i="13" s="1"/>
  <c r="AB65" i="8"/>
  <c r="AA26" i="13" s="1"/>
  <c r="AB82" i="8"/>
  <c r="AB74" i="8"/>
  <c r="AA35" i="13" s="1"/>
  <c r="AB66" i="8"/>
  <c r="AA27" i="13" s="1"/>
  <c r="AB59" i="8"/>
  <c r="AA20" i="13" s="1"/>
  <c r="AB51" i="8"/>
  <c r="AA12" i="13" s="1"/>
  <c r="AB54" i="8"/>
  <c r="AA15" i="13" s="1"/>
  <c r="AB75" i="8"/>
  <c r="AB83" i="8"/>
  <c r="AA3" i="13" s="1"/>
  <c r="AA6" i="13" s="1"/>
  <c r="AB71" i="8"/>
  <c r="AA32" i="13" s="1"/>
  <c r="AB63" i="8"/>
  <c r="AA24" i="13" s="1"/>
  <c r="AB80" i="8"/>
  <c r="AB72" i="8"/>
  <c r="AA33" i="13" s="1"/>
  <c r="AB64" i="8"/>
  <c r="AA25" i="13" s="1"/>
  <c r="AB57" i="8"/>
  <c r="AA18" i="13" s="1"/>
  <c r="AB49" i="8"/>
  <c r="AA10" i="13" s="1"/>
  <c r="AB52" i="8"/>
  <c r="AA13" i="13" s="1"/>
  <c r="AB76" i="8"/>
  <c r="AB77" i="8"/>
  <c r="AC59" i="6"/>
  <c r="AB20" i="9" s="1"/>
  <c r="AC79" i="6"/>
  <c r="AC60" i="6"/>
  <c r="AB21" i="9" s="1"/>
  <c r="AC53" i="6"/>
  <c r="AB14" i="9" s="1"/>
  <c r="AC69" i="6"/>
  <c r="AB30" i="9" s="1"/>
  <c r="AC62" i="6"/>
  <c r="AB23" i="9" s="1"/>
  <c r="AC66" i="6"/>
  <c r="AB27" i="9" s="1"/>
  <c r="AC86" i="6"/>
  <c r="AC63" i="6"/>
  <c r="AB24" i="9" s="1"/>
  <c r="AC83" i="6"/>
  <c r="AB3" i="9" s="1"/>
  <c r="AB6" i="9" s="1"/>
  <c r="AC64" i="6"/>
  <c r="AB25" i="9" s="1"/>
  <c r="AC80" i="6"/>
  <c r="AC57" i="6"/>
  <c r="AB18" i="9" s="1"/>
  <c r="AC73" i="6"/>
  <c r="AB34" i="9" s="1"/>
  <c r="AC78" i="6"/>
  <c r="AB37" i="9" s="1"/>
  <c r="AB38" i="9" s="1"/>
  <c r="AC82" i="6"/>
  <c r="AC58" i="6"/>
  <c r="AB19" i="9" s="1"/>
  <c r="AC51" i="6"/>
  <c r="AB12" i="9" s="1"/>
  <c r="AC67" i="6"/>
  <c r="AB28" i="9" s="1"/>
  <c r="AC52" i="6"/>
  <c r="AB13" i="9" s="1"/>
  <c r="AC68" i="6"/>
  <c r="AB29" i="9" s="1"/>
  <c r="AC48" i="6"/>
  <c r="AB9" i="9" s="1"/>
  <c r="AC61" i="6"/>
  <c r="AB22" i="9" s="1"/>
  <c r="AC81" i="6"/>
  <c r="AB36" i="9" s="1"/>
  <c r="AC74" i="6"/>
  <c r="AB35" i="9" s="1"/>
  <c r="AC54" i="6"/>
  <c r="AB15" i="9" s="1"/>
  <c r="AC75" i="6"/>
  <c r="AC55" i="6"/>
  <c r="AB16" i="9" s="1"/>
  <c r="AC71" i="6"/>
  <c r="AB32" i="9" s="1"/>
  <c r="AC56" i="6"/>
  <c r="AB17" i="9" s="1"/>
  <c r="AC72" i="6"/>
  <c r="AB33" i="9" s="1"/>
  <c r="AC49" i="6"/>
  <c r="AB10" i="9" s="1"/>
  <c r="AC65" i="6"/>
  <c r="AB26" i="9" s="1"/>
  <c r="AC85" i="6"/>
  <c r="AC50" i="6"/>
  <c r="AB11" i="9" s="1"/>
  <c r="AC70" i="6"/>
  <c r="AB31" i="9" s="1"/>
  <c r="AC76" i="6"/>
  <c r="AC77" i="6"/>
  <c r="AD80" i="8"/>
  <c r="AD72" i="8"/>
  <c r="AC33" i="13" s="1"/>
  <c r="AD64" i="8"/>
  <c r="AC25" i="13" s="1"/>
  <c r="AD83" i="8"/>
  <c r="AC3" i="13" s="1"/>
  <c r="AC6" i="13" s="1"/>
  <c r="AD71" i="8"/>
  <c r="AC32" i="13" s="1"/>
  <c r="AD63" i="8"/>
  <c r="AC24" i="13" s="1"/>
  <c r="AD54" i="8"/>
  <c r="AC15" i="13" s="1"/>
  <c r="AD78" i="8"/>
  <c r="AC37" i="13" s="1"/>
  <c r="AC38" i="13" s="1"/>
  <c r="AD70" i="8"/>
  <c r="AC31" i="13" s="1"/>
  <c r="AD62" i="8"/>
  <c r="AC23" i="13" s="1"/>
  <c r="AD81" i="8"/>
  <c r="AC36" i="13" s="1"/>
  <c r="AD69" i="8"/>
  <c r="AC30" i="13" s="1"/>
  <c r="AD61" i="8"/>
  <c r="AC22" i="13" s="1"/>
  <c r="AD86" i="8"/>
  <c r="AD68" i="8"/>
  <c r="AC29" i="13" s="1"/>
  <c r="AD79" i="8"/>
  <c r="AD58" i="8"/>
  <c r="AC19" i="13" s="1"/>
  <c r="AD48" i="8"/>
  <c r="AC9" i="13" s="1"/>
  <c r="AD53" i="8"/>
  <c r="AC14" i="13" s="1"/>
  <c r="AD75" i="8"/>
  <c r="AD82" i="8"/>
  <c r="AD66" i="8"/>
  <c r="AC27" i="13" s="1"/>
  <c r="AD73" i="8"/>
  <c r="AC34" i="13" s="1"/>
  <c r="AD56" i="8"/>
  <c r="AC17" i="13" s="1"/>
  <c r="AD59" i="8"/>
  <c r="AC20" i="13" s="1"/>
  <c r="AD51" i="8"/>
  <c r="AC12" i="13" s="1"/>
  <c r="AD60" i="8"/>
  <c r="AC21" i="13" s="1"/>
  <c r="AD67" i="8"/>
  <c r="AC28" i="13" s="1"/>
  <c r="AD52" i="8"/>
  <c r="AC13" i="13" s="1"/>
  <c r="AD57" i="8"/>
  <c r="AC18" i="13" s="1"/>
  <c r="AD49" i="8"/>
  <c r="AC10" i="13" s="1"/>
  <c r="AD74" i="8"/>
  <c r="AC35" i="13" s="1"/>
  <c r="AD85" i="8"/>
  <c r="AD65" i="8"/>
  <c r="AC26" i="13" s="1"/>
  <c r="AD50" i="8"/>
  <c r="AC11" i="13" s="1"/>
  <c r="AD55" i="8"/>
  <c r="AC16" i="13" s="1"/>
  <c r="AD76" i="8"/>
  <c r="AD77" i="8"/>
  <c r="F78" i="8"/>
  <c r="E37" i="13" s="1"/>
  <c r="E38" i="13" s="1"/>
  <c r="F70" i="8"/>
  <c r="E31" i="13" s="1"/>
  <c r="F62" i="8"/>
  <c r="E23" i="13" s="1"/>
  <c r="F79" i="8"/>
  <c r="F67" i="8"/>
  <c r="E28" i="13" s="1"/>
  <c r="F60" i="8"/>
  <c r="E21" i="13" s="1"/>
  <c r="F52" i="8"/>
  <c r="E13" i="13" s="1"/>
  <c r="F57" i="8"/>
  <c r="E18" i="13" s="1"/>
  <c r="F49" i="8"/>
  <c r="E10" i="13" s="1"/>
  <c r="F86" i="8"/>
  <c r="F68" i="8"/>
  <c r="E29" i="13" s="1"/>
  <c r="F85" i="8"/>
  <c r="F73" i="8"/>
  <c r="E34" i="13" s="1"/>
  <c r="F65" i="8"/>
  <c r="E26" i="13" s="1"/>
  <c r="F58" i="8"/>
  <c r="E19" i="13" s="1"/>
  <c r="F50" i="8"/>
  <c r="E11" i="13" s="1"/>
  <c r="F55" i="8"/>
  <c r="E16" i="13" s="1"/>
  <c r="F82" i="8"/>
  <c r="F74" i="8"/>
  <c r="E35" i="13" s="1"/>
  <c r="F66" i="8"/>
  <c r="E27" i="13" s="1"/>
  <c r="F83" i="8"/>
  <c r="E3" i="13" s="1"/>
  <c r="E6" i="13" s="1"/>
  <c r="F71" i="8"/>
  <c r="E32" i="13" s="1"/>
  <c r="F63" i="8"/>
  <c r="E24" i="13" s="1"/>
  <c r="F56" i="8"/>
  <c r="E17" i="13" s="1"/>
  <c r="F48" i="8"/>
  <c r="E9" i="13" s="1"/>
  <c r="F53" i="8"/>
  <c r="E14" i="13" s="1"/>
  <c r="F75" i="8"/>
  <c r="F80" i="8"/>
  <c r="F72" i="8"/>
  <c r="E33" i="13" s="1"/>
  <c r="F64" i="8"/>
  <c r="E25" i="13" s="1"/>
  <c r="F81" i="8"/>
  <c r="E36" i="13" s="1"/>
  <c r="F69" i="8"/>
  <c r="E30" i="13" s="1"/>
  <c r="F61" i="8"/>
  <c r="E22" i="13" s="1"/>
  <c r="F54" i="8"/>
  <c r="E15" i="13" s="1"/>
  <c r="F59" i="8"/>
  <c r="E20" i="13" s="1"/>
  <c r="F51" i="8"/>
  <c r="E12" i="13" s="1"/>
  <c r="F76" i="8"/>
  <c r="F77" i="8"/>
  <c r="Q59" i="6"/>
  <c r="P20" i="9" s="1"/>
  <c r="Q79" i="6"/>
  <c r="Q60" i="6"/>
  <c r="P21" i="9" s="1"/>
  <c r="Q62" i="6"/>
  <c r="P23" i="9" s="1"/>
  <c r="Q61" i="6"/>
  <c r="P22" i="9" s="1"/>
  <c r="Q73" i="6"/>
  <c r="P34" i="9" s="1"/>
  <c r="Q85" i="6"/>
  <c r="Q74" i="6"/>
  <c r="P35" i="9" s="1"/>
  <c r="Q63" i="6"/>
  <c r="P24" i="9" s="1"/>
  <c r="Q83" i="6"/>
  <c r="P3" i="9" s="1"/>
  <c r="P6" i="9" s="1"/>
  <c r="Q64" i="6"/>
  <c r="P25" i="9" s="1"/>
  <c r="Q80" i="6"/>
  <c r="Q70" i="6"/>
  <c r="P31" i="9" s="1"/>
  <c r="Q49" i="6"/>
  <c r="P10" i="9" s="1"/>
  <c r="Q81" i="6"/>
  <c r="P36" i="9" s="1"/>
  <c r="Q50" i="6"/>
  <c r="P11" i="9" s="1"/>
  <c r="Q82" i="6"/>
  <c r="Q51" i="6"/>
  <c r="P12" i="9" s="1"/>
  <c r="Q67" i="6"/>
  <c r="P28" i="9" s="1"/>
  <c r="Q52" i="6"/>
  <c r="P13" i="9" s="1"/>
  <c r="Q68" i="6"/>
  <c r="P29" i="9" s="1"/>
  <c r="Q48" i="6"/>
  <c r="P9" i="9" s="1"/>
  <c r="Q78" i="6"/>
  <c r="P37" i="9" s="1"/>
  <c r="P38" i="9" s="1"/>
  <c r="Q57" i="6"/>
  <c r="P18" i="9" s="1"/>
  <c r="Q53" i="6"/>
  <c r="P14" i="9" s="1"/>
  <c r="Q58" i="6"/>
  <c r="P19" i="9" s="1"/>
  <c r="Q75" i="6"/>
  <c r="Q55" i="6"/>
  <c r="P16" i="9" s="1"/>
  <c r="Q71" i="6"/>
  <c r="P32" i="9" s="1"/>
  <c r="Q56" i="6"/>
  <c r="P17" i="9" s="1"/>
  <c r="Q72" i="6"/>
  <c r="P33" i="9" s="1"/>
  <c r="Q54" i="6"/>
  <c r="P15" i="9" s="1"/>
  <c r="Q86" i="6"/>
  <c r="Q65" i="6"/>
  <c r="P26" i="9" s="1"/>
  <c r="Q69" i="6"/>
  <c r="P30" i="9" s="1"/>
  <c r="Q66" i="6"/>
  <c r="P27" i="9" s="1"/>
  <c r="Q76" i="6"/>
  <c r="Q77" i="6"/>
  <c r="G83" i="8"/>
  <c r="F3" i="13" s="1"/>
  <c r="F6" i="13" s="1"/>
  <c r="G71" i="8"/>
  <c r="F32" i="13" s="1"/>
  <c r="G63" i="8"/>
  <c r="F24" i="13" s="1"/>
  <c r="G80" i="8"/>
  <c r="G72" i="8"/>
  <c r="F33" i="13" s="1"/>
  <c r="G64" i="8"/>
  <c r="F25" i="13" s="1"/>
  <c r="G55" i="8"/>
  <c r="F16" i="13" s="1"/>
  <c r="G60" i="8"/>
  <c r="F21" i="13" s="1"/>
  <c r="G52" i="8"/>
  <c r="F13" i="13" s="1"/>
  <c r="G81" i="8"/>
  <c r="F36" i="13" s="1"/>
  <c r="G69" i="8"/>
  <c r="F30" i="13" s="1"/>
  <c r="G61" i="8"/>
  <c r="F22" i="13" s="1"/>
  <c r="G78" i="8"/>
  <c r="F37" i="13" s="1"/>
  <c r="F38" i="13" s="1"/>
  <c r="G70" i="8"/>
  <c r="F31" i="13" s="1"/>
  <c r="G62" i="8"/>
  <c r="F23" i="13" s="1"/>
  <c r="G53" i="8"/>
  <c r="F14" i="13" s="1"/>
  <c r="G58" i="8"/>
  <c r="F19" i="13" s="1"/>
  <c r="G50" i="8"/>
  <c r="F11" i="13" s="1"/>
  <c r="G79" i="8"/>
  <c r="G67" i="8"/>
  <c r="F28" i="13" s="1"/>
  <c r="G86" i="8"/>
  <c r="G68" i="8"/>
  <c r="F29" i="13" s="1"/>
  <c r="G59" i="8"/>
  <c r="F20" i="13" s="1"/>
  <c r="G51" i="8"/>
  <c r="F12" i="13" s="1"/>
  <c r="G56" i="8"/>
  <c r="F17" i="13" s="1"/>
  <c r="G48" i="8"/>
  <c r="F9" i="13" s="1"/>
  <c r="G85" i="8"/>
  <c r="G73" i="8"/>
  <c r="F34" i="13" s="1"/>
  <c r="G65" i="8"/>
  <c r="F26" i="13" s="1"/>
  <c r="G82" i="8"/>
  <c r="G74" i="8"/>
  <c r="F35" i="13" s="1"/>
  <c r="G66" i="8"/>
  <c r="F27" i="13" s="1"/>
  <c r="G57" i="8"/>
  <c r="F18" i="13" s="1"/>
  <c r="G49" i="8"/>
  <c r="F10" i="13" s="1"/>
  <c r="G54" i="8"/>
  <c r="F15" i="13" s="1"/>
  <c r="G75" i="8"/>
  <c r="G76" i="8"/>
  <c r="G77" i="8"/>
  <c r="I48" i="7"/>
  <c r="H9" i="11" s="1"/>
  <c r="I86" i="7"/>
  <c r="I80" i="7"/>
  <c r="I71" i="7"/>
  <c r="H32" i="11" s="1"/>
  <c r="I58" i="7"/>
  <c r="H19" i="11" s="1"/>
  <c r="I66" i="7"/>
  <c r="H27" i="11" s="1"/>
  <c r="I52" i="7"/>
  <c r="H13" i="11" s="1"/>
  <c r="I49" i="7"/>
  <c r="H10" i="11" s="1"/>
  <c r="I64" i="7"/>
  <c r="H25" i="11" s="1"/>
  <c r="I82" i="7"/>
  <c r="I81" i="7"/>
  <c r="H36" i="11" s="1"/>
  <c r="I69" i="7"/>
  <c r="H30" i="11" s="1"/>
  <c r="I68" i="7"/>
  <c r="H29" i="11" s="1"/>
  <c r="I54" i="7"/>
  <c r="H15" i="11" s="1"/>
  <c r="I61" i="7"/>
  <c r="H22" i="11" s="1"/>
  <c r="I85" i="7"/>
  <c r="I63" i="7"/>
  <c r="H24" i="11" s="1"/>
  <c r="I51" i="7"/>
  <c r="H12" i="11" s="1"/>
  <c r="I78" i="7"/>
  <c r="I65" i="7"/>
  <c r="H26" i="11" s="1"/>
  <c r="I67" i="7"/>
  <c r="H28" i="11" s="1"/>
  <c r="I72" i="7"/>
  <c r="H33" i="11" s="1"/>
  <c r="I57" i="7"/>
  <c r="H18" i="11" s="1"/>
  <c r="I59" i="7"/>
  <c r="H20" i="11" s="1"/>
  <c r="I55" i="7"/>
  <c r="H16" i="11" s="1"/>
  <c r="I56" i="7"/>
  <c r="H17" i="11" s="1"/>
  <c r="I74" i="7"/>
  <c r="H35" i="11" s="1"/>
  <c r="I73" i="7"/>
  <c r="H34" i="11" s="1"/>
  <c r="I79" i="7"/>
  <c r="I62" i="7"/>
  <c r="H23" i="11" s="1"/>
  <c r="I83" i="7"/>
  <c r="H3" i="11" s="1"/>
  <c r="H6" i="11" s="1"/>
  <c r="I53" i="7"/>
  <c r="H14" i="11" s="1"/>
  <c r="I50" i="7"/>
  <c r="H11" i="11" s="1"/>
  <c r="I70" i="7"/>
  <c r="H31" i="11" s="1"/>
  <c r="I60" i="7"/>
  <c r="H21" i="11" s="1"/>
  <c r="I75" i="7"/>
  <c r="I76" i="7"/>
  <c r="I77" i="7"/>
  <c r="O83" i="8"/>
  <c r="N3" i="13" s="1"/>
  <c r="N6" i="13" s="1"/>
  <c r="O71" i="8"/>
  <c r="N32" i="13" s="1"/>
  <c r="O63" i="8"/>
  <c r="N24" i="13" s="1"/>
  <c r="O80" i="8"/>
  <c r="O72" i="8"/>
  <c r="N33" i="13" s="1"/>
  <c r="O64" i="8"/>
  <c r="N25" i="13" s="1"/>
  <c r="O55" i="8"/>
  <c r="N16" i="13" s="1"/>
  <c r="O60" i="8"/>
  <c r="N21" i="13" s="1"/>
  <c r="O52" i="8"/>
  <c r="N13" i="13" s="1"/>
  <c r="O81" i="8"/>
  <c r="N36" i="13" s="1"/>
  <c r="O69" i="8"/>
  <c r="N30" i="13" s="1"/>
  <c r="O61" i="8"/>
  <c r="N22" i="13" s="1"/>
  <c r="O78" i="8"/>
  <c r="N37" i="13" s="1"/>
  <c r="N38" i="13" s="1"/>
  <c r="O70" i="8"/>
  <c r="N31" i="13" s="1"/>
  <c r="O62" i="8"/>
  <c r="N23" i="13" s="1"/>
  <c r="O53" i="8"/>
  <c r="N14" i="13" s="1"/>
  <c r="O58" i="8"/>
  <c r="N19" i="13" s="1"/>
  <c r="O50" i="8"/>
  <c r="N11" i="13" s="1"/>
  <c r="O79" i="8"/>
  <c r="O67" i="8"/>
  <c r="N28" i="13" s="1"/>
  <c r="O86" i="8"/>
  <c r="O68" i="8"/>
  <c r="N29" i="13" s="1"/>
  <c r="O59" i="8"/>
  <c r="N20" i="13" s="1"/>
  <c r="O51" i="8"/>
  <c r="N12" i="13" s="1"/>
  <c r="O56" i="8"/>
  <c r="N17" i="13" s="1"/>
  <c r="O48" i="8"/>
  <c r="N9" i="13" s="1"/>
  <c r="O85" i="8"/>
  <c r="O73" i="8"/>
  <c r="N34" i="13" s="1"/>
  <c r="O65" i="8"/>
  <c r="N26" i="13" s="1"/>
  <c r="O82" i="8"/>
  <c r="O74" i="8"/>
  <c r="N35" i="13" s="1"/>
  <c r="O66" i="8"/>
  <c r="N27" i="13" s="1"/>
  <c r="O57" i="8"/>
  <c r="N18" i="13" s="1"/>
  <c r="O49" i="8"/>
  <c r="N10" i="13" s="1"/>
  <c r="O54" i="8"/>
  <c r="N15" i="13" s="1"/>
  <c r="O75" i="8"/>
  <c r="O76" i="8"/>
  <c r="O77" i="8"/>
  <c r="Y74" i="7"/>
  <c r="X35" i="11" s="1"/>
  <c r="Y65" i="7"/>
  <c r="X26" i="11" s="1"/>
  <c r="Y64" i="7"/>
  <c r="X25" i="11" s="1"/>
  <c r="Y54" i="7"/>
  <c r="X15" i="11" s="1"/>
  <c r="Y63" i="7"/>
  <c r="X24" i="11" s="1"/>
  <c r="Y52" i="7"/>
  <c r="X13" i="11" s="1"/>
  <c r="Y49" i="7"/>
  <c r="X10" i="11" s="1"/>
  <c r="Y56" i="7"/>
  <c r="X17" i="11" s="1"/>
  <c r="Y48" i="7"/>
  <c r="X9" i="11" s="1"/>
  <c r="Y70" i="7"/>
  <c r="X31" i="11" s="1"/>
  <c r="Y73" i="7"/>
  <c r="X34" i="11" s="1"/>
  <c r="Y79" i="7"/>
  <c r="Y67" i="7"/>
  <c r="X28" i="11" s="1"/>
  <c r="Y85" i="7"/>
  <c r="Y61" i="7"/>
  <c r="X22" i="11" s="1"/>
  <c r="Y72" i="7"/>
  <c r="X33" i="11" s="1"/>
  <c r="Y55" i="7"/>
  <c r="X16" i="11" s="1"/>
  <c r="Y82" i="7"/>
  <c r="Y86" i="7"/>
  <c r="Y80" i="7"/>
  <c r="Y71" i="7"/>
  <c r="X32" i="11" s="1"/>
  <c r="Y62" i="7"/>
  <c r="X23" i="11" s="1"/>
  <c r="Y83" i="7"/>
  <c r="X3" i="11" s="1"/>
  <c r="X6" i="11" s="1"/>
  <c r="Y57" i="7"/>
  <c r="X18" i="11" s="1"/>
  <c r="Y59" i="7"/>
  <c r="X20" i="11" s="1"/>
  <c r="Y60" i="7"/>
  <c r="X21" i="11" s="1"/>
  <c r="Y75" i="7"/>
  <c r="Y78" i="7"/>
  <c r="Y81" i="7"/>
  <c r="X36" i="11" s="1"/>
  <c r="Y69" i="7"/>
  <c r="X30" i="11" s="1"/>
  <c r="Y68" i="7"/>
  <c r="X29" i="11" s="1"/>
  <c r="Y58" i="7"/>
  <c r="X19" i="11" s="1"/>
  <c r="Y66" i="7"/>
  <c r="X27" i="11" s="1"/>
  <c r="Y53" i="7"/>
  <c r="X14" i="11" s="1"/>
  <c r="Y50" i="7"/>
  <c r="X11" i="11" s="1"/>
  <c r="Y51" i="7"/>
  <c r="X12" i="11" s="1"/>
  <c r="Y76" i="7"/>
  <c r="Y77" i="7"/>
  <c r="R78" i="8"/>
  <c r="Q37" i="13" s="1"/>
  <c r="Q38" i="13" s="1"/>
  <c r="R70" i="8"/>
  <c r="Q31" i="13" s="1"/>
  <c r="R62" i="8"/>
  <c r="Q23" i="13" s="1"/>
  <c r="R79" i="8"/>
  <c r="R67" i="8"/>
  <c r="Q28" i="13" s="1"/>
  <c r="R60" i="8"/>
  <c r="Q21" i="13" s="1"/>
  <c r="R52" i="8"/>
  <c r="Q13" i="13" s="1"/>
  <c r="R57" i="8"/>
  <c r="Q18" i="13" s="1"/>
  <c r="R49" i="8"/>
  <c r="Q10" i="13" s="1"/>
  <c r="R86" i="8"/>
  <c r="R68" i="8"/>
  <c r="Q29" i="13" s="1"/>
  <c r="R85" i="8"/>
  <c r="R73" i="8"/>
  <c r="Q34" i="13" s="1"/>
  <c r="R65" i="8"/>
  <c r="Q26" i="13" s="1"/>
  <c r="R58" i="8"/>
  <c r="Q19" i="13" s="1"/>
  <c r="R50" i="8"/>
  <c r="Q11" i="13" s="1"/>
  <c r="R55" i="8"/>
  <c r="Q16" i="13" s="1"/>
  <c r="R82" i="8"/>
  <c r="R74" i="8"/>
  <c r="Q35" i="13" s="1"/>
  <c r="R66" i="8"/>
  <c r="Q27" i="13" s="1"/>
  <c r="R83" i="8"/>
  <c r="Q3" i="13" s="1"/>
  <c r="Q6" i="13" s="1"/>
  <c r="R71" i="8"/>
  <c r="Q32" i="13" s="1"/>
  <c r="R63" i="8"/>
  <c r="Q24" i="13" s="1"/>
  <c r="R56" i="8"/>
  <c r="Q17" i="13" s="1"/>
  <c r="R48" i="8"/>
  <c r="Q9" i="13" s="1"/>
  <c r="R53" i="8"/>
  <c r="Q14" i="13" s="1"/>
  <c r="R75" i="8"/>
  <c r="R80" i="8"/>
  <c r="R72" i="8"/>
  <c r="Q33" i="13" s="1"/>
  <c r="R64" i="8"/>
  <c r="Q25" i="13" s="1"/>
  <c r="R81" i="8"/>
  <c r="Q36" i="13" s="1"/>
  <c r="R69" i="8"/>
  <c r="Q30" i="13" s="1"/>
  <c r="R61" i="8"/>
  <c r="Q22" i="13" s="1"/>
  <c r="R54" i="8"/>
  <c r="Q15" i="13" s="1"/>
  <c r="R59" i="8"/>
  <c r="Q20" i="13" s="1"/>
  <c r="R51" i="8"/>
  <c r="Q12" i="13" s="1"/>
  <c r="R76" i="8"/>
  <c r="R77" i="8"/>
  <c r="AA75" i="6"/>
  <c r="AA59" i="6"/>
  <c r="Z20" i="9" s="1"/>
  <c r="AA79" i="6"/>
  <c r="AA60" i="6"/>
  <c r="Z21" i="9" s="1"/>
  <c r="AA57" i="6"/>
  <c r="Z18" i="9" s="1"/>
  <c r="AA73" i="6"/>
  <c r="Z34" i="9" s="1"/>
  <c r="AA66" i="6"/>
  <c r="Z27" i="9" s="1"/>
  <c r="AA70" i="6"/>
  <c r="Z31" i="9" s="1"/>
  <c r="AA58" i="6"/>
  <c r="Z19" i="9" s="1"/>
  <c r="AA63" i="6"/>
  <c r="Z24" i="9" s="1"/>
  <c r="AA83" i="6"/>
  <c r="Z3" i="9" s="1"/>
  <c r="Z6" i="9" s="1"/>
  <c r="AA64" i="6"/>
  <c r="Z25" i="9" s="1"/>
  <c r="AA80" i="6"/>
  <c r="AA61" i="6"/>
  <c r="Z22" i="9" s="1"/>
  <c r="AA81" i="6"/>
  <c r="Z36" i="9" s="1"/>
  <c r="AA82" i="6"/>
  <c r="AA86" i="6"/>
  <c r="AA74" i="6"/>
  <c r="Z35" i="9" s="1"/>
  <c r="AA51" i="6"/>
  <c r="Z12" i="9" s="1"/>
  <c r="AA67" i="6"/>
  <c r="Z28" i="9" s="1"/>
  <c r="AA52" i="6"/>
  <c r="Z13" i="9" s="1"/>
  <c r="AA68" i="6"/>
  <c r="Z29" i="9" s="1"/>
  <c r="AA49" i="6"/>
  <c r="Z10" i="9" s="1"/>
  <c r="AA65" i="6"/>
  <c r="Z26" i="9" s="1"/>
  <c r="AA85" i="6"/>
  <c r="AA62" i="6"/>
  <c r="Z23" i="9" s="1"/>
  <c r="AA78" i="6"/>
  <c r="Z37" i="9" s="1"/>
  <c r="Z38" i="9" s="1"/>
  <c r="AA55" i="6"/>
  <c r="Z16" i="9" s="1"/>
  <c r="AA71" i="6"/>
  <c r="Z32" i="9" s="1"/>
  <c r="AA56" i="6"/>
  <c r="Z17" i="9" s="1"/>
  <c r="AA72" i="6"/>
  <c r="Z33" i="9" s="1"/>
  <c r="AA53" i="6"/>
  <c r="Z14" i="9" s="1"/>
  <c r="AA69" i="6"/>
  <c r="Z30" i="9" s="1"/>
  <c r="AA50" i="6"/>
  <c r="Z11" i="9" s="1"/>
  <c r="AA54" i="6"/>
  <c r="Z15" i="9" s="1"/>
  <c r="AA48" i="6"/>
  <c r="Z9" i="9" s="1"/>
  <c r="AA76" i="6"/>
  <c r="AA77" i="6"/>
  <c r="E57" i="7"/>
  <c r="D18" i="11" s="1"/>
  <c r="E74" i="7"/>
  <c r="D35" i="11" s="1"/>
  <c r="E55" i="7"/>
  <c r="D16" i="11" s="1"/>
  <c r="E56" i="7"/>
  <c r="D17" i="11" s="1"/>
  <c r="E50" i="7"/>
  <c r="D11" i="11" s="1"/>
  <c r="E67" i="7"/>
  <c r="D28" i="11" s="1"/>
  <c r="E86" i="7"/>
  <c r="E78" i="7"/>
  <c r="E73" i="7"/>
  <c r="D34" i="11" s="1"/>
  <c r="E62" i="7"/>
  <c r="D23" i="11" s="1"/>
  <c r="E80" i="7"/>
  <c r="E64" i="7"/>
  <c r="D25" i="11" s="1"/>
  <c r="E65" i="7"/>
  <c r="D26" i="11" s="1"/>
  <c r="E54" i="7"/>
  <c r="D15" i="11" s="1"/>
  <c r="E71" i="7"/>
  <c r="D32" i="11" s="1"/>
  <c r="E51" i="7"/>
  <c r="D12" i="11" s="1"/>
  <c r="E58" i="7"/>
  <c r="D19" i="11" s="1"/>
  <c r="E83" i="7"/>
  <c r="D3" i="11" s="1"/>
  <c r="D6" i="11" s="1"/>
  <c r="E49" i="7"/>
  <c r="D10" i="11" s="1"/>
  <c r="E66" i="7"/>
  <c r="D27" i="11" s="1"/>
  <c r="E85" i="7"/>
  <c r="E72" i="7"/>
  <c r="D33" i="11" s="1"/>
  <c r="E69" i="7"/>
  <c r="D30" i="11" s="1"/>
  <c r="E59" i="7"/>
  <c r="D20" i="11" s="1"/>
  <c r="E60" i="7"/>
  <c r="D21" i="11" s="1"/>
  <c r="E52" i="7"/>
  <c r="D13" i="11" s="1"/>
  <c r="E75" i="7"/>
  <c r="E53" i="7"/>
  <c r="D14" i="11" s="1"/>
  <c r="E70" i="7"/>
  <c r="D31" i="11" s="1"/>
  <c r="E48" i="7"/>
  <c r="D9" i="11" s="1"/>
  <c r="E82" i="7"/>
  <c r="E79" i="7"/>
  <c r="E63" i="7"/>
  <c r="D24" i="11" s="1"/>
  <c r="E81" i="7"/>
  <c r="D36" i="11" s="1"/>
  <c r="E68" i="7"/>
  <c r="D29" i="11" s="1"/>
  <c r="E61" i="7"/>
  <c r="D22" i="11" s="1"/>
  <c r="E76" i="7"/>
  <c r="E77" i="7"/>
  <c r="H83" i="7"/>
  <c r="G3" i="11" s="1"/>
  <c r="G6" i="11" s="1"/>
  <c r="H78" i="7"/>
  <c r="H66" i="7"/>
  <c r="G27" i="11" s="1"/>
  <c r="H86" i="7"/>
  <c r="H59" i="7"/>
  <c r="G20" i="11" s="1"/>
  <c r="H67" i="7"/>
  <c r="G28" i="11" s="1"/>
  <c r="H85" i="7"/>
  <c r="H57" i="7"/>
  <c r="G18" i="11" s="1"/>
  <c r="H79" i="7"/>
  <c r="H74" i="7"/>
  <c r="G35" i="11" s="1"/>
  <c r="H80" i="7"/>
  <c r="H73" i="7"/>
  <c r="G34" i="11" s="1"/>
  <c r="H55" i="7"/>
  <c r="G16" i="11" s="1"/>
  <c r="H62" i="7"/>
  <c r="G23" i="11" s="1"/>
  <c r="H64" i="7"/>
  <c r="G25" i="11" s="1"/>
  <c r="H72" i="7"/>
  <c r="G33" i="11" s="1"/>
  <c r="H56" i="7"/>
  <c r="G17" i="11" s="1"/>
  <c r="H53" i="7"/>
  <c r="G14" i="11" s="1"/>
  <c r="H71" i="7"/>
  <c r="G32" i="11" s="1"/>
  <c r="H81" i="7"/>
  <c r="G36" i="11" s="1"/>
  <c r="H69" i="7"/>
  <c r="G30" i="11" s="1"/>
  <c r="H68" i="7"/>
  <c r="G29" i="11" s="1"/>
  <c r="H50" i="7"/>
  <c r="G11" i="11" s="1"/>
  <c r="H58" i="7"/>
  <c r="G19" i="11" s="1"/>
  <c r="H60" i="7"/>
  <c r="G21" i="11" s="1"/>
  <c r="H61" i="7"/>
  <c r="G22" i="11" s="1"/>
  <c r="H48" i="7"/>
  <c r="G9" i="11" s="1"/>
  <c r="H82" i="7"/>
  <c r="H70" i="7"/>
  <c r="G31" i="11" s="1"/>
  <c r="H65" i="7"/>
  <c r="G26" i="11" s="1"/>
  <c r="H63" i="7"/>
  <c r="G24" i="11" s="1"/>
  <c r="H49" i="7"/>
  <c r="G10" i="11" s="1"/>
  <c r="H54" i="7"/>
  <c r="G15" i="11" s="1"/>
  <c r="H51" i="7"/>
  <c r="G12" i="11" s="1"/>
  <c r="H52" i="7"/>
  <c r="G13" i="11" s="1"/>
  <c r="H75" i="7"/>
  <c r="H76" i="7"/>
  <c r="H77" i="7"/>
  <c r="O63" i="6"/>
  <c r="N24" i="9" s="1"/>
  <c r="O83" i="6"/>
  <c r="N3" i="9" s="1"/>
  <c r="N6" i="9" s="1"/>
  <c r="O64" i="6"/>
  <c r="N25" i="9" s="1"/>
  <c r="O80" i="6"/>
  <c r="O74" i="6"/>
  <c r="N35" i="9" s="1"/>
  <c r="O65" i="6"/>
  <c r="N26" i="9" s="1"/>
  <c r="O85" i="6"/>
  <c r="O62" i="6"/>
  <c r="N23" i="9" s="1"/>
  <c r="O73" i="6"/>
  <c r="N34" i="9" s="1"/>
  <c r="O51" i="6"/>
  <c r="N12" i="9" s="1"/>
  <c r="O67" i="6"/>
  <c r="N28" i="9" s="1"/>
  <c r="O52" i="6"/>
  <c r="N13" i="9" s="1"/>
  <c r="O68" i="6"/>
  <c r="N29" i="9" s="1"/>
  <c r="O50" i="6"/>
  <c r="N11" i="9" s="1"/>
  <c r="O82" i="6"/>
  <c r="O53" i="6"/>
  <c r="N14" i="9" s="1"/>
  <c r="O57" i="6"/>
  <c r="N18" i="9" s="1"/>
  <c r="O70" i="6"/>
  <c r="N31" i="9" s="1"/>
  <c r="O55" i="6"/>
  <c r="N16" i="9" s="1"/>
  <c r="O71" i="6"/>
  <c r="N32" i="9" s="1"/>
  <c r="O56" i="6"/>
  <c r="N17" i="9" s="1"/>
  <c r="O72" i="6"/>
  <c r="N33" i="9" s="1"/>
  <c r="O58" i="6"/>
  <c r="N19" i="9" s="1"/>
  <c r="O48" i="6"/>
  <c r="N9" i="9" s="1"/>
  <c r="O61" i="6"/>
  <c r="N22" i="9" s="1"/>
  <c r="O81" i="6"/>
  <c r="N36" i="9" s="1"/>
  <c r="O78" i="6"/>
  <c r="N37" i="9" s="1"/>
  <c r="N38" i="9" s="1"/>
  <c r="O75" i="6"/>
  <c r="O59" i="6"/>
  <c r="N20" i="9" s="1"/>
  <c r="O79" i="6"/>
  <c r="O60" i="6"/>
  <c r="N21" i="9" s="1"/>
  <c r="O66" i="6"/>
  <c r="N27" i="9" s="1"/>
  <c r="O49" i="6"/>
  <c r="N10" i="9" s="1"/>
  <c r="O69" i="6"/>
  <c r="N30" i="9" s="1"/>
  <c r="O54" i="6"/>
  <c r="N15" i="9" s="1"/>
  <c r="O86" i="6"/>
  <c r="O76" i="6"/>
  <c r="O77" i="6"/>
  <c r="T61" i="6"/>
  <c r="S22" i="9" s="1"/>
  <c r="T81" i="6"/>
  <c r="S36" i="9" s="1"/>
  <c r="T58" i="6"/>
  <c r="S19" i="9" s="1"/>
  <c r="T74" i="6"/>
  <c r="S35" i="9" s="1"/>
  <c r="T56" i="6"/>
  <c r="S17" i="9" s="1"/>
  <c r="T48" i="6"/>
  <c r="S9" i="9" s="1"/>
  <c r="T59" i="6"/>
  <c r="S20" i="9" s="1"/>
  <c r="T79" i="6"/>
  <c r="T49" i="6"/>
  <c r="S10" i="9" s="1"/>
  <c r="T65" i="6"/>
  <c r="S26" i="9" s="1"/>
  <c r="T85" i="6"/>
  <c r="T62" i="6"/>
  <c r="S23" i="9" s="1"/>
  <c r="T78" i="6"/>
  <c r="S37" i="9" s="1"/>
  <c r="S38" i="9" s="1"/>
  <c r="T64" i="6"/>
  <c r="S25" i="9" s="1"/>
  <c r="T55" i="6"/>
  <c r="S16" i="9" s="1"/>
  <c r="T67" i="6"/>
  <c r="S28" i="9" s="1"/>
  <c r="T52" i="6"/>
  <c r="S13" i="9" s="1"/>
  <c r="T53" i="6"/>
  <c r="S14" i="9" s="1"/>
  <c r="T69" i="6"/>
  <c r="S30" i="9" s="1"/>
  <c r="T50" i="6"/>
  <c r="S11" i="9" s="1"/>
  <c r="T66" i="6"/>
  <c r="S27" i="9" s="1"/>
  <c r="T82" i="6"/>
  <c r="T72" i="6"/>
  <c r="S33" i="9" s="1"/>
  <c r="T71" i="6"/>
  <c r="S32" i="9" s="1"/>
  <c r="T83" i="6"/>
  <c r="S3" i="9" s="1"/>
  <c r="S6" i="9" s="1"/>
  <c r="T60" i="6"/>
  <c r="S21" i="9" s="1"/>
  <c r="T75" i="6"/>
  <c r="T57" i="6"/>
  <c r="S18" i="9" s="1"/>
  <c r="T73" i="6"/>
  <c r="S34" i="9" s="1"/>
  <c r="T54" i="6"/>
  <c r="S15" i="9" s="1"/>
  <c r="T70" i="6"/>
  <c r="S31" i="9" s="1"/>
  <c r="T86" i="6"/>
  <c r="T80" i="6"/>
  <c r="T51" i="6"/>
  <c r="S12" i="9" s="1"/>
  <c r="T63" i="6"/>
  <c r="S24" i="9" s="1"/>
  <c r="T68" i="6"/>
  <c r="S29" i="9" s="1"/>
  <c r="T76" i="6"/>
  <c r="T77" i="6"/>
  <c r="E78" i="8"/>
  <c r="D37" i="13" s="1"/>
  <c r="D38" i="13" s="1"/>
  <c r="E70" i="8"/>
  <c r="D31" i="13" s="1"/>
  <c r="E62" i="8"/>
  <c r="D23" i="13" s="1"/>
  <c r="E79" i="8"/>
  <c r="E67" i="8"/>
  <c r="D28" i="13" s="1"/>
  <c r="E60" i="8"/>
  <c r="D21" i="13" s="1"/>
  <c r="E52" i="8"/>
  <c r="D13" i="13" s="1"/>
  <c r="E57" i="8"/>
  <c r="D18" i="13" s="1"/>
  <c r="E49" i="8"/>
  <c r="D10" i="13" s="1"/>
  <c r="E86" i="8"/>
  <c r="E68" i="8"/>
  <c r="D29" i="13" s="1"/>
  <c r="E85" i="8"/>
  <c r="E73" i="8"/>
  <c r="D34" i="13" s="1"/>
  <c r="E65" i="8"/>
  <c r="D26" i="13" s="1"/>
  <c r="E58" i="8"/>
  <c r="D19" i="13" s="1"/>
  <c r="E50" i="8"/>
  <c r="D11" i="13" s="1"/>
  <c r="E55" i="8"/>
  <c r="D16" i="13" s="1"/>
  <c r="E82" i="8"/>
  <c r="E74" i="8"/>
  <c r="D35" i="13" s="1"/>
  <c r="E66" i="8"/>
  <c r="D27" i="13" s="1"/>
  <c r="E83" i="8"/>
  <c r="D3" i="13" s="1"/>
  <c r="D6" i="13" s="1"/>
  <c r="E71" i="8"/>
  <c r="D32" i="13" s="1"/>
  <c r="E63" i="8"/>
  <c r="D24" i="13" s="1"/>
  <c r="E56" i="8"/>
  <c r="D17" i="13" s="1"/>
  <c r="E48" i="8"/>
  <c r="D9" i="13" s="1"/>
  <c r="E53" i="8"/>
  <c r="D14" i="13" s="1"/>
  <c r="E75" i="8"/>
  <c r="E80" i="8"/>
  <c r="E72" i="8"/>
  <c r="D33" i="13" s="1"/>
  <c r="E64" i="8"/>
  <c r="D25" i="13" s="1"/>
  <c r="E81" i="8"/>
  <c r="D36" i="13" s="1"/>
  <c r="E69" i="8"/>
  <c r="D30" i="13" s="1"/>
  <c r="E61" i="8"/>
  <c r="D22" i="13" s="1"/>
  <c r="E54" i="8"/>
  <c r="D15" i="13" s="1"/>
  <c r="E59" i="8"/>
  <c r="D20" i="13" s="1"/>
  <c r="E51" i="8"/>
  <c r="D12" i="13" s="1"/>
  <c r="E76" i="8"/>
  <c r="E77" i="8"/>
  <c r="V82" i="8"/>
  <c r="V74" i="8"/>
  <c r="U35" i="13" s="1"/>
  <c r="V66" i="8"/>
  <c r="U27" i="13" s="1"/>
  <c r="V83" i="8"/>
  <c r="U3" i="13" s="1"/>
  <c r="U6" i="13" s="1"/>
  <c r="V71" i="8"/>
  <c r="U32" i="13" s="1"/>
  <c r="V63" i="8"/>
  <c r="U24" i="13" s="1"/>
  <c r="V56" i="8"/>
  <c r="U17" i="13" s="1"/>
  <c r="V48" i="8"/>
  <c r="U9" i="13" s="1"/>
  <c r="V53" i="8"/>
  <c r="U14" i="13" s="1"/>
  <c r="V75" i="8"/>
  <c r="V80" i="8"/>
  <c r="V72" i="8"/>
  <c r="U33" i="13" s="1"/>
  <c r="V64" i="8"/>
  <c r="U25" i="13" s="1"/>
  <c r="V81" i="8"/>
  <c r="U36" i="13" s="1"/>
  <c r="V69" i="8"/>
  <c r="U30" i="13" s="1"/>
  <c r="V61" i="8"/>
  <c r="U22" i="13" s="1"/>
  <c r="V54" i="8"/>
  <c r="U15" i="13" s="1"/>
  <c r="V59" i="8"/>
  <c r="U20" i="13" s="1"/>
  <c r="V51" i="8"/>
  <c r="U12" i="13" s="1"/>
  <c r="V78" i="8"/>
  <c r="U37" i="13" s="1"/>
  <c r="U38" i="13" s="1"/>
  <c r="V70" i="8"/>
  <c r="U31" i="13" s="1"/>
  <c r="V62" i="8"/>
  <c r="U23" i="13" s="1"/>
  <c r="V79" i="8"/>
  <c r="V67" i="8"/>
  <c r="U28" i="13" s="1"/>
  <c r="V60" i="8"/>
  <c r="U21" i="13" s="1"/>
  <c r="V52" i="8"/>
  <c r="U13" i="13" s="1"/>
  <c r="V57" i="8"/>
  <c r="U18" i="13" s="1"/>
  <c r="V49" i="8"/>
  <c r="U10" i="13" s="1"/>
  <c r="V86" i="8"/>
  <c r="V68" i="8"/>
  <c r="U29" i="13" s="1"/>
  <c r="V85" i="8"/>
  <c r="V73" i="8"/>
  <c r="U34" i="13" s="1"/>
  <c r="V65" i="8"/>
  <c r="U26" i="13" s="1"/>
  <c r="V58" i="8"/>
  <c r="U19" i="13" s="1"/>
  <c r="V50" i="8"/>
  <c r="U11" i="13" s="1"/>
  <c r="V55" i="8"/>
  <c r="U16" i="13" s="1"/>
  <c r="V76" i="8"/>
  <c r="V77" i="8"/>
  <c r="K80" i="7"/>
  <c r="K78" i="7"/>
  <c r="K65" i="7"/>
  <c r="J26" i="11" s="1"/>
  <c r="K81" i="7"/>
  <c r="J36" i="11" s="1"/>
  <c r="K55" i="7"/>
  <c r="J16" i="11" s="1"/>
  <c r="K69" i="7"/>
  <c r="J30" i="11" s="1"/>
  <c r="K68" i="7"/>
  <c r="J29" i="11" s="1"/>
  <c r="K53" i="7"/>
  <c r="J14" i="11" s="1"/>
  <c r="K72" i="7"/>
  <c r="J33" i="11" s="1"/>
  <c r="K74" i="7"/>
  <c r="J35" i="11" s="1"/>
  <c r="K73" i="7"/>
  <c r="J34" i="11" s="1"/>
  <c r="K60" i="7"/>
  <c r="J21" i="11" s="1"/>
  <c r="K64" i="7"/>
  <c r="J25" i="11" s="1"/>
  <c r="K50" i="7"/>
  <c r="J11" i="11" s="1"/>
  <c r="K71" i="7"/>
  <c r="J32" i="11" s="1"/>
  <c r="K62" i="7"/>
  <c r="J23" i="11" s="1"/>
  <c r="K58" i="7"/>
  <c r="J19" i="11" s="1"/>
  <c r="K48" i="7"/>
  <c r="J9" i="11" s="1"/>
  <c r="K83" i="7"/>
  <c r="J3" i="11" s="1"/>
  <c r="J6" i="11" s="1"/>
  <c r="K67" i="7"/>
  <c r="J28" i="11" s="1"/>
  <c r="K70" i="7"/>
  <c r="J31" i="11" s="1"/>
  <c r="K56" i="7"/>
  <c r="J17" i="11" s="1"/>
  <c r="K63" i="7"/>
  <c r="J24" i="11" s="1"/>
  <c r="K49" i="7"/>
  <c r="J10" i="11" s="1"/>
  <c r="K57" i="7"/>
  <c r="J18" i="11" s="1"/>
  <c r="K54" i="7"/>
  <c r="J15" i="11" s="1"/>
  <c r="K85" i="7"/>
  <c r="K79" i="7"/>
  <c r="K86" i="7"/>
  <c r="K66" i="7"/>
  <c r="J27" i="11" s="1"/>
  <c r="K51" i="7"/>
  <c r="J12" i="11" s="1"/>
  <c r="K59" i="7"/>
  <c r="J20" i="11" s="1"/>
  <c r="K82" i="7"/>
  <c r="K52" i="7"/>
  <c r="J13" i="11" s="1"/>
  <c r="K61" i="7"/>
  <c r="J22" i="11" s="1"/>
  <c r="K75" i="7"/>
  <c r="K76" i="7"/>
  <c r="K77" i="7"/>
  <c r="L53" i="6"/>
  <c r="K14" i="9" s="1"/>
  <c r="L69" i="6"/>
  <c r="K30" i="9" s="1"/>
  <c r="L50" i="6"/>
  <c r="K11" i="9" s="1"/>
  <c r="L66" i="6"/>
  <c r="K27" i="9" s="1"/>
  <c r="L82" i="6"/>
  <c r="L72" i="6"/>
  <c r="K33" i="9" s="1"/>
  <c r="L51" i="6"/>
  <c r="K12" i="9" s="1"/>
  <c r="L71" i="6"/>
  <c r="K32" i="9" s="1"/>
  <c r="L75" i="6"/>
  <c r="L57" i="6"/>
  <c r="K18" i="9" s="1"/>
  <c r="L73" i="6"/>
  <c r="K34" i="9" s="1"/>
  <c r="L54" i="6"/>
  <c r="K15" i="9" s="1"/>
  <c r="L70" i="6"/>
  <c r="K31" i="9" s="1"/>
  <c r="L86" i="6"/>
  <c r="L80" i="6"/>
  <c r="L59" i="6"/>
  <c r="K20" i="9" s="1"/>
  <c r="L52" i="6"/>
  <c r="K13" i="9" s="1"/>
  <c r="L48" i="6"/>
  <c r="K9" i="9" s="1"/>
  <c r="L61" i="6"/>
  <c r="K22" i="9" s="1"/>
  <c r="L81" i="6"/>
  <c r="K36" i="9" s="1"/>
  <c r="L58" i="6"/>
  <c r="K19" i="9" s="1"/>
  <c r="L74" i="6"/>
  <c r="K35" i="9" s="1"/>
  <c r="L56" i="6"/>
  <c r="K17" i="9" s="1"/>
  <c r="L63" i="6"/>
  <c r="K24" i="9" s="1"/>
  <c r="L67" i="6"/>
  <c r="K28" i="9" s="1"/>
  <c r="L60" i="6"/>
  <c r="K21" i="9" s="1"/>
  <c r="L55" i="6"/>
  <c r="K16" i="9" s="1"/>
  <c r="L49" i="6"/>
  <c r="K10" i="9" s="1"/>
  <c r="L65" i="6"/>
  <c r="K26" i="9" s="1"/>
  <c r="L85" i="6"/>
  <c r="L62" i="6"/>
  <c r="K23" i="9" s="1"/>
  <c r="L78" i="6"/>
  <c r="K37" i="9" s="1"/>
  <c r="K38" i="9" s="1"/>
  <c r="L64" i="6"/>
  <c r="K25" i="9" s="1"/>
  <c r="L79" i="6"/>
  <c r="L83" i="6"/>
  <c r="K3" i="9" s="1"/>
  <c r="K6" i="9" s="1"/>
  <c r="L68" i="6"/>
  <c r="K29" i="9" s="1"/>
  <c r="L76" i="6"/>
  <c r="L77" i="6"/>
  <c r="J49" i="6"/>
  <c r="I10" i="9" s="1"/>
  <c r="J65" i="6"/>
  <c r="I26" i="9" s="1"/>
  <c r="J85" i="6"/>
  <c r="J62" i="6"/>
  <c r="I23" i="9" s="1"/>
  <c r="J78" i="6"/>
  <c r="I37" i="9" s="1"/>
  <c r="I38" i="9" s="1"/>
  <c r="J60" i="6"/>
  <c r="I21" i="9" s="1"/>
  <c r="J51" i="6"/>
  <c r="I12" i="9" s="1"/>
  <c r="J71" i="6"/>
  <c r="I32" i="9" s="1"/>
  <c r="J56" i="6"/>
  <c r="I17" i="9" s="1"/>
  <c r="J75" i="6"/>
  <c r="J53" i="6"/>
  <c r="I14" i="9" s="1"/>
  <c r="J69" i="6"/>
  <c r="I30" i="9" s="1"/>
  <c r="J50" i="6"/>
  <c r="I11" i="9" s="1"/>
  <c r="J66" i="6"/>
  <c r="I27" i="9" s="1"/>
  <c r="J82" i="6"/>
  <c r="J68" i="6"/>
  <c r="I29" i="9" s="1"/>
  <c r="J67" i="6"/>
  <c r="I28" i="9" s="1"/>
  <c r="J79" i="6"/>
  <c r="J64" i="6"/>
  <c r="I25" i="9" s="1"/>
  <c r="J57" i="6"/>
  <c r="I18" i="9" s="1"/>
  <c r="J73" i="6"/>
  <c r="I34" i="9" s="1"/>
  <c r="J54" i="6"/>
  <c r="I15" i="9" s="1"/>
  <c r="J70" i="6"/>
  <c r="I31" i="9" s="1"/>
  <c r="J86" i="6"/>
  <c r="J55" i="6"/>
  <c r="I16" i="9" s="1"/>
  <c r="J59" i="6"/>
  <c r="I20" i="9" s="1"/>
  <c r="J72" i="6"/>
  <c r="I33" i="9" s="1"/>
  <c r="J61" i="6"/>
  <c r="I22" i="9" s="1"/>
  <c r="J81" i="6"/>
  <c r="I36" i="9" s="1"/>
  <c r="J58" i="6"/>
  <c r="I19" i="9" s="1"/>
  <c r="J74" i="6"/>
  <c r="I35" i="9" s="1"/>
  <c r="J52" i="6"/>
  <c r="I13" i="9" s="1"/>
  <c r="J48" i="6"/>
  <c r="I9" i="9" s="1"/>
  <c r="J63" i="6"/>
  <c r="I24" i="9" s="1"/>
  <c r="J83" i="6"/>
  <c r="I3" i="9" s="1"/>
  <c r="I6" i="9" s="1"/>
  <c r="J80" i="6"/>
  <c r="J76" i="6"/>
  <c r="J77" i="6"/>
  <c r="Y55" i="6"/>
  <c r="X16" i="9" s="1"/>
  <c r="Y71" i="6"/>
  <c r="X32" i="9" s="1"/>
  <c r="Y56" i="6"/>
  <c r="X17" i="9" s="1"/>
  <c r="Y72" i="6"/>
  <c r="X33" i="9" s="1"/>
  <c r="Y49" i="6"/>
  <c r="X10" i="9" s="1"/>
  <c r="Y65" i="6"/>
  <c r="X26" i="9" s="1"/>
  <c r="Y85" i="6"/>
  <c r="Y50" i="6"/>
  <c r="X11" i="9" s="1"/>
  <c r="Y66" i="6"/>
  <c r="X27" i="9" s="1"/>
  <c r="Y59" i="6"/>
  <c r="X20" i="9" s="1"/>
  <c r="Y79" i="6"/>
  <c r="Y60" i="6"/>
  <c r="X21" i="9" s="1"/>
  <c r="Y53" i="6"/>
  <c r="X14" i="9" s="1"/>
  <c r="Y69" i="6"/>
  <c r="X30" i="9" s="1"/>
  <c r="Y54" i="6"/>
  <c r="X15" i="9" s="1"/>
  <c r="Y82" i="6"/>
  <c r="Y62" i="6"/>
  <c r="X23" i="9" s="1"/>
  <c r="Y63" i="6"/>
  <c r="X24" i="9" s="1"/>
  <c r="Y83" i="6"/>
  <c r="X3" i="9" s="1"/>
  <c r="X6" i="9" s="1"/>
  <c r="Y64" i="6"/>
  <c r="X25" i="9" s="1"/>
  <c r="Y80" i="6"/>
  <c r="Y57" i="6"/>
  <c r="X18" i="9" s="1"/>
  <c r="Y73" i="6"/>
  <c r="X34" i="9" s="1"/>
  <c r="Y70" i="6"/>
  <c r="X31" i="9" s="1"/>
  <c r="Y58" i="6"/>
  <c r="X19" i="9" s="1"/>
  <c r="Y78" i="6"/>
  <c r="X37" i="9" s="1"/>
  <c r="X38" i="9" s="1"/>
  <c r="Y51" i="6"/>
  <c r="X12" i="9" s="1"/>
  <c r="Y67" i="6"/>
  <c r="X28" i="9" s="1"/>
  <c r="Y52" i="6"/>
  <c r="X13" i="9" s="1"/>
  <c r="Y68" i="6"/>
  <c r="X29" i="9" s="1"/>
  <c r="Y48" i="6"/>
  <c r="X9" i="9" s="1"/>
  <c r="Y61" i="6"/>
  <c r="X22" i="9" s="1"/>
  <c r="Y81" i="6"/>
  <c r="X36" i="9" s="1"/>
  <c r="Y86" i="6"/>
  <c r="Y74" i="6"/>
  <c r="X35" i="9" s="1"/>
  <c r="Y75" i="6"/>
  <c r="Y76" i="6"/>
  <c r="Y77" i="6"/>
  <c r="K55" i="6"/>
  <c r="J16" i="9" s="1"/>
  <c r="K71" i="6"/>
  <c r="J32" i="9" s="1"/>
  <c r="K56" i="6"/>
  <c r="J17" i="9" s="1"/>
  <c r="K72" i="6"/>
  <c r="J33" i="9" s="1"/>
  <c r="K58" i="6"/>
  <c r="J19" i="9" s="1"/>
  <c r="K57" i="6"/>
  <c r="J18" i="9" s="1"/>
  <c r="K69" i="6"/>
  <c r="J30" i="9" s="1"/>
  <c r="K81" i="6"/>
  <c r="J36" i="9" s="1"/>
  <c r="K70" i="6"/>
  <c r="J31" i="9" s="1"/>
  <c r="K59" i="6"/>
  <c r="J20" i="9" s="1"/>
  <c r="K79" i="6"/>
  <c r="K60" i="6"/>
  <c r="J21" i="9" s="1"/>
  <c r="K66" i="6"/>
  <c r="J27" i="9" s="1"/>
  <c r="K73" i="6"/>
  <c r="J34" i="9" s="1"/>
  <c r="K85" i="6"/>
  <c r="K48" i="6"/>
  <c r="J9" i="9" s="1"/>
  <c r="K78" i="6"/>
  <c r="J37" i="9" s="1"/>
  <c r="J38" i="9" s="1"/>
  <c r="K63" i="6"/>
  <c r="J24" i="9" s="1"/>
  <c r="K83" i="6"/>
  <c r="J3" i="9" s="1"/>
  <c r="J6" i="9" s="1"/>
  <c r="K64" i="6"/>
  <c r="J25" i="9" s="1"/>
  <c r="K80" i="6"/>
  <c r="K74" i="6"/>
  <c r="J35" i="9" s="1"/>
  <c r="K53" i="6"/>
  <c r="J14" i="9" s="1"/>
  <c r="K49" i="6"/>
  <c r="J10" i="9" s="1"/>
  <c r="K54" i="6"/>
  <c r="J15" i="9" s="1"/>
  <c r="K86" i="6"/>
  <c r="K51" i="6"/>
  <c r="J12" i="9" s="1"/>
  <c r="K67" i="6"/>
  <c r="J28" i="9" s="1"/>
  <c r="K52" i="6"/>
  <c r="J13" i="9" s="1"/>
  <c r="K68" i="6"/>
  <c r="J29" i="9" s="1"/>
  <c r="K50" i="6"/>
  <c r="J11" i="9" s="1"/>
  <c r="K82" i="6"/>
  <c r="K61" i="6"/>
  <c r="J22" i="9" s="1"/>
  <c r="K65" i="6"/>
  <c r="J26" i="9" s="1"/>
  <c r="K62" i="6"/>
  <c r="J23" i="9" s="1"/>
  <c r="K75" i="6"/>
  <c r="K76" i="6"/>
  <c r="K77" i="6"/>
  <c r="L83" i="7"/>
  <c r="K3" i="11" s="1"/>
  <c r="K6" i="11" s="1"/>
  <c r="L78" i="7"/>
  <c r="L73" i="7"/>
  <c r="K34" i="11" s="1"/>
  <c r="L72" i="7"/>
  <c r="K33" i="11" s="1"/>
  <c r="L64" i="7"/>
  <c r="K25" i="11" s="1"/>
  <c r="L50" i="7"/>
  <c r="K11" i="11" s="1"/>
  <c r="L58" i="7"/>
  <c r="K19" i="11" s="1"/>
  <c r="L56" i="7"/>
  <c r="K17" i="11" s="1"/>
  <c r="L61" i="7"/>
  <c r="K22" i="11" s="1"/>
  <c r="L79" i="7"/>
  <c r="L74" i="7"/>
  <c r="K35" i="11" s="1"/>
  <c r="L70" i="7"/>
  <c r="K31" i="11" s="1"/>
  <c r="L69" i="7"/>
  <c r="K30" i="11" s="1"/>
  <c r="L63" i="7"/>
  <c r="K24" i="11" s="1"/>
  <c r="L49" i="7"/>
  <c r="K10" i="11" s="1"/>
  <c r="L54" i="7"/>
  <c r="K15" i="11" s="1"/>
  <c r="L60" i="7"/>
  <c r="K21" i="11" s="1"/>
  <c r="L53" i="7"/>
  <c r="K14" i="11" s="1"/>
  <c r="L71" i="7"/>
  <c r="K32" i="11" s="1"/>
  <c r="L86" i="7"/>
  <c r="L66" i="7"/>
  <c r="K27" i="11" s="1"/>
  <c r="L65" i="7"/>
  <c r="K26" i="11" s="1"/>
  <c r="L59" i="7"/>
  <c r="K20" i="11" s="1"/>
  <c r="L68" i="7"/>
  <c r="K29" i="11" s="1"/>
  <c r="L80" i="7"/>
  <c r="L51" i="7"/>
  <c r="K12" i="11" s="1"/>
  <c r="L52" i="7"/>
  <c r="K13" i="11" s="1"/>
  <c r="L48" i="7"/>
  <c r="K9" i="11" s="1"/>
  <c r="L82" i="7"/>
  <c r="L85" i="7"/>
  <c r="L81" i="7"/>
  <c r="K36" i="11" s="1"/>
  <c r="L55" i="7"/>
  <c r="K16" i="11" s="1"/>
  <c r="L62" i="7"/>
  <c r="K23" i="11" s="1"/>
  <c r="L67" i="7"/>
  <c r="K28" i="11" s="1"/>
  <c r="L57" i="7"/>
  <c r="K18" i="11" s="1"/>
  <c r="L75" i="7"/>
  <c r="L76" i="7"/>
  <c r="L77" i="7"/>
  <c r="V75" i="6"/>
  <c r="V62" i="6"/>
  <c r="U23" i="9" s="1"/>
  <c r="V78" i="6"/>
  <c r="U37" i="9" s="1"/>
  <c r="U38" i="9" s="1"/>
  <c r="V55" i="6"/>
  <c r="U16" i="9" s="1"/>
  <c r="V71" i="6"/>
  <c r="U32" i="9" s="1"/>
  <c r="V56" i="6"/>
  <c r="U17" i="9" s="1"/>
  <c r="V72" i="6"/>
  <c r="U33" i="9" s="1"/>
  <c r="V65" i="6"/>
  <c r="U26" i="9" s="1"/>
  <c r="V69" i="6"/>
  <c r="U30" i="9" s="1"/>
  <c r="V85" i="6"/>
  <c r="V50" i="6"/>
  <c r="U11" i="9" s="1"/>
  <c r="V66" i="6"/>
  <c r="U27" i="9" s="1"/>
  <c r="V82" i="6"/>
  <c r="V59" i="6"/>
  <c r="U20" i="9" s="1"/>
  <c r="V79" i="6"/>
  <c r="V60" i="6"/>
  <c r="U21" i="9" s="1"/>
  <c r="V81" i="6"/>
  <c r="U36" i="9" s="1"/>
  <c r="V48" i="6"/>
  <c r="U9" i="9" s="1"/>
  <c r="V54" i="6"/>
  <c r="U15" i="9" s="1"/>
  <c r="V70" i="6"/>
  <c r="U31" i="9" s="1"/>
  <c r="V86" i="6"/>
  <c r="V63" i="6"/>
  <c r="U24" i="9" s="1"/>
  <c r="V83" i="6"/>
  <c r="U3" i="9" s="1"/>
  <c r="U6" i="9" s="1"/>
  <c r="V64" i="6"/>
  <c r="U25" i="9" s="1"/>
  <c r="V80" i="6"/>
  <c r="V61" i="6"/>
  <c r="U22" i="9" s="1"/>
  <c r="V57" i="6"/>
  <c r="U18" i="9" s="1"/>
  <c r="V58" i="6"/>
  <c r="U19" i="9" s="1"/>
  <c r="V74" i="6"/>
  <c r="U35" i="9" s="1"/>
  <c r="V51" i="6"/>
  <c r="U12" i="9" s="1"/>
  <c r="V67" i="6"/>
  <c r="U28" i="9" s="1"/>
  <c r="V52" i="6"/>
  <c r="U13" i="9" s="1"/>
  <c r="V68" i="6"/>
  <c r="U29" i="9" s="1"/>
  <c r="V49" i="6"/>
  <c r="U10" i="9" s="1"/>
  <c r="V53" i="6"/>
  <c r="U14" i="9" s="1"/>
  <c r="V73" i="6"/>
  <c r="U34" i="9" s="1"/>
  <c r="V76" i="6"/>
  <c r="V77" i="6"/>
  <c r="J78" i="8"/>
  <c r="I37" i="13" s="1"/>
  <c r="I38" i="13" s="1"/>
  <c r="J70" i="8"/>
  <c r="I31" i="13" s="1"/>
  <c r="J62" i="8"/>
  <c r="I23" i="13" s="1"/>
  <c r="J79" i="8"/>
  <c r="J67" i="8"/>
  <c r="I28" i="13" s="1"/>
  <c r="J60" i="8"/>
  <c r="I21" i="13" s="1"/>
  <c r="J52" i="8"/>
  <c r="I13" i="13" s="1"/>
  <c r="J57" i="8"/>
  <c r="I18" i="13" s="1"/>
  <c r="J49" i="8"/>
  <c r="I10" i="13" s="1"/>
  <c r="J86" i="8"/>
  <c r="J68" i="8"/>
  <c r="I29" i="13" s="1"/>
  <c r="J85" i="8"/>
  <c r="J73" i="8"/>
  <c r="I34" i="13" s="1"/>
  <c r="J65" i="8"/>
  <c r="I26" i="13" s="1"/>
  <c r="J58" i="8"/>
  <c r="I19" i="13" s="1"/>
  <c r="J50" i="8"/>
  <c r="I11" i="13" s="1"/>
  <c r="J55" i="8"/>
  <c r="I16" i="13" s="1"/>
  <c r="J75" i="8"/>
  <c r="J82" i="8"/>
  <c r="J74" i="8"/>
  <c r="I35" i="13" s="1"/>
  <c r="J66" i="8"/>
  <c r="I27" i="13" s="1"/>
  <c r="J83" i="8"/>
  <c r="I3" i="13" s="1"/>
  <c r="I6" i="13" s="1"/>
  <c r="J71" i="8"/>
  <c r="I32" i="13" s="1"/>
  <c r="J63" i="8"/>
  <c r="I24" i="13" s="1"/>
  <c r="J56" i="8"/>
  <c r="I17" i="13" s="1"/>
  <c r="J48" i="8"/>
  <c r="I9" i="13" s="1"/>
  <c r="J53" i="8"/>
  <c r="I14" i="13" s="1"/>
  <c r="J80" i="8"/>
  <c r="J72" i="8"/>
  <c r="I33" i="13" s="1"/>
  <c r="J64" i="8"/>
  <c r="I25" i="13" s="1"/>
  <c r="J81" i="8"/>
  <c r="I36" i="13" s="1"/>
  <c r="J69" i="8"/>
  <c r="I30" i="13" s="1"/>
  <c r="J61" i="8"/>
  <c r="I22" i="13" s="1"/>
  <c r="J54" i="8"/>
  <c r="I15" i="13" s="1"/>
  <c r="J59" i="8"/>
  <c r="I20" i="13" s="1"/>
  <c r="J51" i="8"/>
  <c r="I12" i="13" s="1"/>
  <c r="J76" i="8"/>
  <c r="J77" i="8"/>
  <c r="S85" i="8"/>
  <c r="S73" i="8"/>
  <c r="R34" i="13" s="1"/>
  <c r="S65" i="8"/>
  <c r="R26" i="13" s="1"/>
  <c r="S82" i="8"/>
  <c r="S74" i="8"/>
  <c r="R35" i="13" s="1"/>
  <c r="S66" i="8"/>
  <c r="R27" i="13" s="1"/>
  <c r="S57" i="8"/>
  <c r="R18" i="13" s="1"/>
  <c r="S49" i="8"/>
  <c r="R10" i="13" s="1"/>
  <c r="S54" i="8"/>
  <c r="R15" i="13" s="1"/>
  <c r="S75" i="8"/>
  <c r="S83" i="8"/>
  <c r="R3" i="13" s="1"/>
  <c r="R6" i="13" s="1"/>
  <c r="S71" i="8"/>
  <c r="R32" i="13" s="1"/>
  <c r="S63" i="8"/>
  <c r="R24" i="13" s="1"/>
  <c r="S80" i="8"/>
  <c r="S72" i="8"/>
  <c r="R33" i="13" s="1"/>
  <c r="S64" i="8"/>
  <c r="R25" i="13" s="1"/>
  <c r="S55" i="8"/>
  <c r="R16" i="13" s="1"/>
  <c r="S60" i="8"/>
  <c r="R21" i="13" s="1"/>
  <c r="S52" i="8"/>
  <c r="R13" i="13" s="1"/>
  <c r="S81" i="8"/>
  <c r="R36" i="13" s="1"/>
  <c r="S69" i="8"/>
  <c r="R30" i="13" s="1"/>
  <c r="S61" i="8"/>
  <c r="R22" i="13" s="1"/>
  <c r="S78" i="8"/>
  <c r="R37" i="13" s="1"/>
  <c r="R38" i="13" s="1"/>
  <c r="S70" i="8"/>
  <c r="R31" i="13" s="1"/>
  <c r="S62" i="8"/>
  <c r="R23" i="13" s="1"/>
  <c r="S53" i="8"/>
  <c r="R14" i="13" s="1"/>
  <c r="S58" i="8"/>
  <c r="R19" i="13" s="1"/>
  <c r="S50" i="8"/>
  <c r="R11" i="13" s="1"/>
  <c r="S79" i="8"/>
  <c r="S67" i="8"/>
  <c r="R28" i="13" s="1"/>
  <c r="S86" i="8"/>
  <c r="S68" i="8"/>
  <c r="R29" i="13" s="1"/>
  <c r="S59" i="8"/>
  <c r="R20" i="13" s="1"/>
  <c r="S51" i="8"/>
  <c r="R12" i="13" s="1"/>
  <c r="S56" i="8"/>
  <c r="R17" i="13" s="1"/>
  <c r="S48" i="8"/>
  <c r="R9" i="13" s="1"/>
  <c r="S76" i="8"/>
  <c r="S77" i="8"/>
  <c r="AC78" i="8"/>
  <c r="AB37" i="13" s="1"/>
  <c r="AB38" i="13" s="1"/>
  <c r="AC70" i="8"/>
  <c r="AB31" i="13" s="1"/>
  <c r="AC62" i="8"/>
  <c r="AB23" i="13" s="1"/>
  <c r="AC81" i="8"/>
  <c r="AB36" i="13" s="1"/>
  <c r="AC69" i="8"/>
  <c r="AB30" i="13" s="1"/>
  <c r="AC61" i="8"/>
  <c r="AB22" i="13" s="1"/>
  <c r="AC52" i="8"/>
  <c r="AB13" i="13" s="1"/>
  <c r="AC57" i="8"/>
  <c r="AB18" i="13" s="1"/>
  <c r="AC49" i="8"/>
  <c r="AB10" i="13" s="1"/>
  <c r="AC86" i="8"/>
  <c r="AC68" i="8"/>
  <c r="AB29" i="13" s="1"/>
  <c r="AC60" i="8"/>
  <c r="AB21" i="13" s="1"/>
  <c r="AC79" i="8"/>
  <c r="AC67" i="8"/>
  <c r="AB28" i="13" s="1"/>
  <c r="AC58" i="8"/>
  <c r="AB19" i="13" s="1"/>
  <c r="AC50" i="8"/>
  <c r="AB11" i="13" s="1"/>
  <c r="AC55" i="8"/>
  <c r="AB16" i="13" s="1"/>
  <c r="AC82" i="8"/>
  <c r="AC74" i="8"/>
  <c r="AB35" i="13" s="1"/>
  <c r="AC66" i="8"/>
  <c r="AB27" i="13" s="1"/>
  <c r="AC85" i="8"/>
  <c r="AC73" i="8"/>
  <c r="AB34" i="13" s="1"/>
  <c r="AC65" i="8"/>
  <c r="AB26" i="13" s="1"/>
  <c r="AC56" i="8"/>
  <c r="AB17" i="13" s="1"/>
  <c r="AC48" i="8"/>
  <c r="AB9" i="13" s="1"/>
  <c r="AC53" i="8"/>
  <c r="AB14" i="13" s="1"/>
  <c r="AC75" i="8"/>
  <c r="AC80" i="8"/>
  <c r="AC72" i="8"/>
  <c r="AB33" i="13" s="1"/>
  <c r="AC64" i="8"/>
  <c r="AB25" i="13" s="1"/>
  <c r="AC83" i="8"/>
  <c r="AB3" i="13" s="1"/>
  <c r="AB6" i="13" s="1"/>
  <c r="AC71" i="8"/>
  <c r="AB32" i="13" s="1"/>
  <c r="AC63" i="8"/>
  <c r="AB24" i="13" s="1"/>
  <c r="AC54" i="8"/>
  <c r="AB15" i="13" s="1"/>
  <c r="AC59" i="8"/>
  <c r="AB20" i="13" s="1"/>
  <c r="AC51" i="8"/>
  <c r="AB12" i="13" s="1"/>
  <c r="AC76" i="8"/>
  <c r="AC77" i="8"/>
  <c r="L85" i="8"/>
  <c r="L73" i="8"/>
  <c r="K34" i="13" s="1"/>
  <c r="L65" i="8"/>
  <c r="K26" i="13" s="1"/>
  <c r="L82" i="8"/>
  <c r="L74" i="8"/>
  <c r="K35" i="13" s="1"/>
  <c r="L66" i="8"/>
  <c r="K27" i="13" s="1"/>
  <c r="L57" i="8"/>
  <c r="K18" i="13" s="1"/>
  <c r="L49" i="8"/>
  <c r="K10" i="13" s="1"/>
  <c r="L54" i="8"/>
  <c r="K15" i="13" s="1"/>
  <c r="L75" i="8"/>
  <c r="L83" i="8"/>
  <c r="K3" i="13" s="1"/>
  <c r="K6" i="13" s="1"/>
  <c r="L69" i="8"/>
  <c r="K30" i="13" s="1"/>
  <c r="L86" i="8"/>
  <c r="L72" i="8"/>
  <c r="K33" i="13" s="1"/>
  <c r="L62" i="8"/>
  <c r="K23" i="13" s="1"/>
  <c r="L51" i="8"/>
  <c r="K12" i="13" s="1"/>
  <c r="L52" i="8"/>
  <c r="K13" i="13" s="1"/>
  <c r="L81" i="8"/>
  <c r="K36" i="13" s="1"/>
  <c r="L67" i="8"/>
  <c r="K28" i="13" s="1"/>
  <c r="L80" i="8"/>
  <c r="L70" i="8"/>
  <c r="K31" i="13" s="1"/>
  <c r="L59" i="8"/>
  <c r="K20" i="13" s="1"/>
  <c r="L60" i="8"/>
  <c r="K21" i="13" s="1"/>
  <c r="L50" i="8"/>
  <c r="K11" i="13" s="1"/>
  <c r="L79" i="8"/>
  <c r="L63" i="8"/>
  <c r="K24" i="13" s="1"/>
  <c r="L78" i="8"/>
  <c r="K37" i="13" s="1"/>
  <c r="K38" i="13" s="1"/>
  <c r="L68" i="8"/>
  <c r="K29" i="13" s="1"/>
  <c r="L55" i="8"/>
  <c r="K16" i="13" s="1"/>
  <c r="L58" i="8"/>
  <c r="K19" i="13" s="1"/>
  <c r="L48" i="8"/>
  <c r="K9" i="13" s="1"/>
  <c r="L71" i="8"/>
  <c r="K32" i="13" s="1"/>
  <c r="L61" i="8"/>
  <c r="K22" i="13" s="1"/>
  <c r="L64" i="8"/>
  <c r="K25" i="13" s="1"/>
  <c r="L53" i="8"/>
  <c r="K14" i="13" s="1"/>
  <c r="L56" i="8"/>
  <c r="K17" i="13" s="1"/>
  <c r="L76" i="8"/>
  <c r="L77" i="8"/>
  <c r="M82" i="8"/>
  <c r="M74" i="8"/>
  <c r="L35" i="13" s="1"/>
  <c r="M66" i="8"/>
  <c r="L27" i="13" s="1"/>
  <c r="M83" i="8"/>
  <c r="L3" i="13" s="1"/>
  <c r="L6" i="13" s="1"/>
  <c r="M71" i="8"/>
  <c r="L32" i="13" s="1"/>
  <c r="M63" i="8"/>
  <c r="L24" i="13" s="1"/>
  <c r="M56" i="8"/>
  <c r="L17" i="13" s="1"/>
  <c r="M48" i="8"/>
  <c r="L9" i="13" s="1"/>
  <c r="M53" i="8"/>
  <c r="L14" i="13" s="1"/>
  <c r="M75" i="8"/>
  <c r="M80" i="8"/>
  <c r="M72" i="8"/>
  <c r="L33" i="13" s="1"/>
  <c r="M64" i="8"/>
  <c r="L25" i="13" s="1"/>
  <c r="M81" i="8"/>
  <c r="L36" i="13" s="1"/>
  <c r="M69" i="8"/>
  <c r="L30" i="13" s="1"/>
  <c r="M61" i="8"/>
  <c r="L22" i="13" s="1"/>
  <c r="M54" i="8"/>
  <c r="L15" i="13" s="1"/>
  <c r="M59" i="8"/>
  <c r="L20" i="13" s="1"/>
  <c r="M51" i="8"/>
  <c r="L12" i="13" s="1"/>
  <c r="M78" i="8"/>
  <c r="L37" i="13" s="1"/>
  <c r="L38" i="13" s="1"/>
  <c r="M70" i="8"/>
  <c r="L31" i="13" s="1"/>
  <c r="M62" i="8"/>
  <c r="L23" i="13" s="1"/>
  <c r="M79" i="8"/>
  <c r="M67" i="8"/>
  <c r="L28" i="13" s="1"/>
  <c r="M60" i="8"/>
  <c r="L21" i="13" s="1"/>
  <c r="M52" i="8"/>
  <c r="L13" i="13" s="1"/>
  <c r="M57" i="8"/>
  <c r="L18" i="13" s="1"/>
  <c r="M49" i="8"/>
  <c r="L10" i="13" s="1"/>
  <c r="M86" i="8"/>
  <c r="M68" i="8"/>
  <c r="L29" i="13" s="1"/>
  <c r="M85" i="8"/>
  <c r="M73" i="8"/>
  <c r="L34" i="13" s="1"/>
  <c r="M65" i="8"/>
  <c r="L26" i="13" s="1"/>
  <c r="M58" i="8"/>
  <c r="L19" i="13" s="1"/>
  <c r="M50" i="8"/>
  <c r="L11" i="13" s="1"/>
  <c r="M55" i="8"/>
  <c r="L16" i="13" s="1"/>
  <c r="M76" i="8"/>
  <c r="M77" i="8"/>
  <c r="N57" i="6"/>
  <c r="M18" i="9" s="1"/>
  <c r="N73" i="6"/>
  <c r="M34" i="9" s="1"/>
  <c r="N54" i="6"/>
  <c r="M15" i="9" s="1"/>
  <c r="N70" i="6"/>
  <c r="M31" i="9" s="1"/>
  <c r="N86" i="6"/>
  <c r="N55" i="6"/>
  <c r="M16" i="9" s="1"/>
  <c r="N48" i="6"/>
  <c r="M9" i="9" s="1"/>
  <c r="N64" i="6"/>
  <c r="M25" i="9" s="1"/>
  <c r="N61" i="6"/>
  <c r="M22" i="9" s="1"/>
  <c r="N81" i="6"/>
  <c r="M36" i="9" s="1"/>
  <c r="N58" i="6"/>
  <c r="M19" i="9" s="1"/>
  <c r="N74" i="6"/>
  <c r="M35" i="9" s="1"/>
  <c r="N52" i="6"/>
  <c r="M13" i="9" s="1"/>
  <c r="N51" i="6"/>
  <c r="M12" i="9" s="1"/>
  <c r="N63" i="6"/>
  <c r="M24" i="9" s="1"/>
  <c r="N59" i="6"/>
  <c r="M20" i="9" s="1"/>
  <c r="N72" i="6"/>
  <c r="M33" i="9" s="1"/>
  <c r="N49" i="6"/>
  <c r="M10" i="9" s="1"/>
  <c r="N65" i="6"/>
  <c r="M26" i="9" s="1"/>
  <c r="N85" i="6"/>
  <c r="N62" i="6"/>
  <c r="M23" i="9" s="1"/>
  <c r="N78" i="6"/>
  <c r="M37" i="9" s="1"/>
  <c r="M38" i="9" s="1"/>
  <c r="N60" i="6"/>
  <c r="M21" i="9" s="1"/>
  <c r="N67" i="6"/>
  <c r="M28" i="9" s="1"/>
  <c r="N71" i="6"/>
  <c r="M32" i="9" s="1"/>
  <c r="N75" i="6"/>
  <c r="N80" i="6"/>
  <c r="N53" i="6"/>
  <c r="M14" i="9" s="1"/>
  <c r="N69" i="6"/>
  <c r="M30" i="9" s="1"/>
  <c r="N50" i="6"/>
  <c r="M11" i="9" s="1"/>
  <c r="N66" i="6"/>
  <c r="M27" i="9" s="1"/>
  <c r="N82" i="6"/>
  <c r="N68" i="6"/>
  <c r="M29" i="9" s="1"/>
  <c r="N83" i="6"/>
  <c r="M3" i="9" s="1"/>
  <c r="M6" i="9" s="1"/>
  <c r="N79" i="6"/>
  <c r="N56" i="6"/>
  <c r="M17" i="9" s="1"/>
  <c r="N76" i="6"/>
  <c r="N77" i="6"/>
  <c r="AA75" i="7"/>
  <c r="AA80" i="7"/>
  <c r="AA78" i="7"/>
  <c r="AA86" i="7"/>
  <c r="AA65" i="7"/>
  <c r="Z26" i="11" s="1"/>
  <c r="AA70" i="7"/>
  <c r="Z31" i="11" s="1"/>
  <c r="AA59" i="7"/>
  <c r="Z20" i="11" s="1"/>
  <c r="AA82" i="7"/>
  <c r="AA53" i="7"/>
  <c r="Z14" i="11" s="1"/>
  <c r="AA62" i="7"/>
  <c r="Z23" i="11" s="1"/>
  <c r="AA72" i="7"/>
  <c r="Z33" i="11" s="1"/>
  <c r="AA74" i="7"/>
  <c r="Z35" i="11" s="1"/>
  <c r="AA60" i="7"/>
  <c r="Z21" i="11" s="1"/>
  <c r="AA81" i="7"/>
  <c r="Z36" i="11" s="1"/>
  <c r="AA55" i="7"/>
  <c r="Z16" i="11" s="1"/>
  <c r="AA69" i="7"/>
  <c r="Z30" i="11" s="1"/>
  <c r="AA52" i="7"/>
  <c r="Z13" i="11" s="1"/>
  <c r="AA54" i="7"/>
  <c r="Z15" i="11" s="1"/>
  <c r="AA48" i="7"/>
  <c r="Z9" i="11" s="1"/>
  <c r="AA83" i="7"/>
  <c r="Z3" i="11" s="1"/>
  <c r="Z6" i="11" s="1"/>
  <c r="AA67" i="7"/>
  <c r="Z28" i="11" s="1"/>
  <c r="AA73" i="7"/>
  <c r="Z34" i="11" s="1"/>
  <c r="AA56" i="7"/>
  <c r="Z17" i="11" s="1"/>
  <c r="AA71" i="7"/>
  <c r="Z32" i="11" s="1"/>
  <c r="AA50" i="7"/>
  <c r="Z11" i="11" s="1"/>
  <c r="AA57" i="7"/>
  <c r="Z18" i="11" s="1"/>
  <c r="AA68" i="7"/>
  <c r="Z29" i="11" s="1"/>
  <c r="AA85" i="7"/>
  <c r="AA79" i="7"/>
  <c r="AA63" i="7"/>
  <c r="Z24" i="11" s="1"/>
  <c r="AA66" i="7"/>
  <c r="Z27" i="11" s="1"/>
  <c r="AA51" i="7"/>
  <c r="Z12" i="11" s="1"/>
  <c r="AA64" i="7"/>
  <c r="Z25" i="11" s="1"/>
  <c r="AA49" i="7"/>
  <c r="Z10" i="11" s="1"/>
  <c r="AA61" i="7"/>
  <c r="Z22" i="11" s="1"/>
  <c r="AA58" i="7"/>
  <c r="Z19" i="11" s="1"/>
  <c r="AA76" i="7"/>
  <c r="AA77" i="7"/>
  <c r="Z82" i="8"/>
  <c r="Z74" i="8"/>
  <c r="Y35" i="13" s="1"/>
  <c r="Z66" i="8"/>
  <c r="Y27" i="13" s="1"/>
  <c r="Z83" i="8"/>
  <c r="Y3" i="13" s="1"/>
  <c r="Y6" i="13" s="1"/>
  <c r="Z71" i="8"/>
  <c r="Y32" i="13" s="1"/>
  <c r="Z63" i="8"/>
  <c r="Y24" i="13" s="1"/>
  <c r="Z56" i="8"/>
  <c r="Y17" i="13" s="1"/>
  <c r="Z48" i="8"/>
  <c r="Y9" i="13" s="1"/>
  <c r="Z53" i="8"/>
  <c r="Y14" i="13" s="1"/>
  <c r="Z80" i="8"/>
  <c r="Z72" i="8"/>
  <c r="Y33" i="13" s="1"/>
  <c r="Z64" i="8"/>
  <c r="Y25" i="13" s="1"/>
  <c r="Z81" i="8"/>
  <c r="Y36" i="13" s="1"/>
  <c r="Z69" i="8"/>
  <c r="Y30" i="13" s="1"/>
  <c r="Z61" i="8"/>
  <c r="Y22" i="13" s="1"/>
  <c r="Z54" i="8"/>
  <c r="Y15" i="13" s="1"/>
  <c r="Z59" i="8"/>
  <c r="Y20" i="13" s="1"/>
  <c r="Z51" i="8"/>
  <c r="Y12" i="13" s="1"/>
  <c r="Z78" i="8"/>
  <c r="Y37" i="13" s="1"/>
  <c r="Y38" i="13" s="1"/>
  <c r="Z70" i="8"/>
  <c r="Y31" i="13" s="1"/>
  <c r="Z62" i="8"/>
  <c r="Y23" i="13" s="1"/>
  <c r="Z79" i="8"/>
  <c r="Z67" i="8"/>
  <c r="Y28" i="13" s="1"/>
  <c r="Z60" i="8"/>
  <c r="Y21" i="13" s="1"/>
  <c r="Z52" i="8"/>
  <c r="Y13" i="13" s="1"/>
  <c r="Z57" i="8"/>
  <c r="Y18" i="13" s="1"/>
  <c r="Z49" i="8"/>
  <c r="Y10" i="13" s="1"/>
  <c r="Z86" i="8"/>
  <c r="Z68" i="8"/>
  <c r="Y29" i="13" s="1"/>
  <c r="Z85" i="8"/>
  <c r="Z73" i="8"/>
  <c r="Y34" i="13" s="1"/>
  <c r="Z65" i="8"/>
  <c r="Y26" i="13" s="1"/>
  <c r="Z58" i="8"/>
  <c r="Y19" i="13" s="1"/>
  <c r="Z50" i="8"/>
  <c r="Y11" i="13" s="1"/>
  <c r="Z55" i="8"/>
  <c r="Y16" i="13" s="1"/>
  <c r="Z75" i="8"/>
  <c r="Z76" i="8"/>
  <c r="Z77" i="8"/>
  <c r="AA79" i="8"/>
  <c r="AA67" i="8"/>
  <c r="Z28" i="13" s="1"/>
  <c r="AA86" i="8"/>
  <c r="AA68" i="8"/>
  <c r="Z29" i="13" s="1"/>
  <c r="AA60" i="8"/>
  <c r="Z21" i="13" s="1"/>
  <c r="AA53" i="8"/>
  <c r="Z14" i="13" s="1"/>
  <c r="AA56" i="8"/>
  <c r="Z17" i="13" s="1"/>
  <c r="AA48" i="8"/>
  <c r="Z9" i="13" s="1"/>
  <c r="AA85" i="8"/>
  <c r="AA73" i="8"/>
  <c r="Z34" i="13" s="1"/>
  <c r="AA65" i="8"/>
  <c r="Z26" i="13" s="1"/>
  <c r="AA82" i="8"/>
  <c r="AA74" i="8"/>
  <c r="Z35" i="13" s="1"/>
  <c r="AA66" i="8"/>
  <c r="Z27" i="13" s="1"/>
  <c r="AA59" i="8"/>
  <c r="Z20" i="13" s="1"/>
  <c r="AA51" i="8"/>
  <c r="Z12" i="13" s="1"/>
  <c r="AA54" i="8"/>
  <c r="Z15" i="13" s="1"/>
  <c r="AA75" i="8"/>
  <c r="AA83" i="8"/>
  <c r="Z3" i="13" s="1"/>
  <c r="Z6" i="13" s="1"/>
  <c r="AA71" i="8"/>
  <c r="Z32" i="13" s="1"/>
  <c r="AA63" i="8"/>
  <c r="Z24" i="13" s="1"/>
  <c r="AA80" i="8"/>
  <c r="AA72" i="8"/>
  <c r="Z33" i="13" s="1"/>
  <c r="AA64" i="8"/>
  <c r="Z25" i="13" s="1"/>
  <c r="AA57" i="8"/>
  <c r="Z18" i="13" s="1"/>
  <c r="AA49" i="8"/>
  <c r="Z10" i="13" s="1"/>
  <c r="AA52" i="8"/>
  <c r="Z13" i="13" s="1"/>
  <c r="AA81" i="8"/>
  <c r="Z36" i="13" s="1"/>
  <c r="AA69" i="8"/>
  <c r="Z30" i="13" s="1"/>
  <c r="AA61" i="8"/>
  <c r="Z22" i="13" s="1"/>
  <c r="AA78" i="8"/>
  <c r="Z37" i="13" s="1"/>
  <c r="Z38" i="13" s="1"/>
  <c r="AA70" i="8"/>
  <c r="Z31" i="13" s="1"/>
  <c r="AA62" i="8"/>
  <c r="Z23" i="13" s="1"/>
  <c r="AA55" i="8"/>
  <c r="Z16" i="13" s="1"/>
  <c r="AA58" i="8"/>
  <c r="Z19" i="13" s="1"/>
  <c r="AA50" i="8"/>
  <c r="Z11" i="13" s="1"/>
  <c r="AA76" i="8"/>
  <c r="AA77" i="8"/>
  <c r="I59" i="6"/>
  <c r="H20" i="9" s="1"/>
  <c r="I79" i="6"/>
  <c r="I60" i="6"/>
  <c r="H21" i="9" s="1"/>
  <c r="I62" i="6"/>
  <c r="H23" i="9" s="1"/>
  <c r="I53" i="6"/>
  <c r="H14" i="9" s="1"/>
  <c r="I57" i="6"/>
  <c r="H18" i="9" s="1"/>
  <c r="I61" i="6"/>
  <c r="H22" i="9" s="1"/>
  <c r="I74" i="6"/>
  <c r="H35" i="9" s="1"/>
  <c r="I63" i="6"/>
  <c r="H24" i="9" s="1"/>
  <c r="I83" i="6"/>
  <c r="H3" i="9" s="1"/>
  <c r="H6" i="9" s="1"/>
  <c r="I64" i="6"/>
  <c r="H25" i="9" s="1"/>
  <c r="I80" i="6"/>
  <c r="I70" i="6"/>
  <c r="H31" i="9" s="1"/>
  <c r="I69" i="6"/>
  <c r="H30" i="9" s="1"/>
  <c r="I65" i="6"/>
  <c r="H26" i="9" s="1"/>
  <c r="I50" i="6"/>
  <c r="H11" i="9" s="1"/>
  <c r="I82" i="6"/>
  <c r="I51" i="6"/>
  <c r="H12" i="9" s="1"/>
  <c r="I67" i="6"/>
  <c r="H28" i="9" s="1"/>
  <c r="I52" i="6"/>
  <c r="H13" i="9" s="1"/>
  <c r="I68" i="6"/>
  <c r="H29" i="9" s="1"/>
  <c r="I48" i="6"/>
  <c r="H9" i="9" s="1"/>
  <c r="I78" i="6"/>
  <c r="H37" i="9" s="1"/>
  <c r="H38" i="9" s="1"/>
  <c r="I85" i="6"/>
  <c r="I73" i="6"/>
  <c r="H34" i="9" s="1"/>
  <c r="I58" i="6"/>
  <c r="H19" i="9" s="1"/>
  <c r="I75" i="6"/>
  <c r="I55" i="6"/>
  <c r="H16" i="9" s="1"/>
  <c r="I71" i="6"/>
  <c r="H32" i="9" s="1"/>
  <c r="I56" i="6"/>
  <c r="H17" i="9" s="1"/>
  <c r="I72" i="6"/>
  <c r="H33" i="9" s="1"/>
  <c r="I54" i="6"/>
  <c r="H15" i="9" s="1"/>
  <c r="I86" i="6"/>
  <c r="I49" i="6"/>
  <c r="H10" i="9" s="1"/>
  <c r="I81" i="6"/>
  <c r="H36" i="9" s="1"/>
  <c r="I66" i="6"/>
  <c r="H27" i="9" s="1"/>
  <c r="I76" i="6"/>
  <c r="I77" i="6"/>
  <c r="AC74" i="7"/>
  <c r="AB35" i="11" s="1"/>
  <c r="AC69" i="7"/>
  <c r="AB30" i="11" s="1"/>
  <c r="AC64" i="7"/>
  <c r="AB25" i="11" s="1"/>
  <c r="AC54" i="7"/>
  <c r="AB15" i="11" s="1"/>
  <c r="AC53" i="7"/>
  <c r="AB14" i="11" s="1"/>
  <c r="AC55" i="7"/>
  <c r="AB16" i="11" s="1"/>
  <c r="AC60" i="7"/>
  <c r="AB21" i="11" s="1"/>
  <c r="AC56" i="7"/>
  <c r="AB17" i="11" s="1"/>
  <c r="AC48" i="7"/>
  <c r="AB9" i="11" s="1"/>
  <c r="AC70" i="7"/>
  <c r="AB31" i="11" s="1"/>
  <c r="AC73" i="7"/>
  <c r="AB34" i="11" s="1"/>
  <c r="AC65" i="7"/>
  <c r="AB26" i="11" s="1"/>
  <c r="AC71" i="7"/>
  <c r="AB32" i="11" s="1"/>
  <c r="AC79" i="7"/>
  <c r="AC52" i="7"/>
  <c r="AB13" i="11" s="1"/>
  <c r="AC49" i="7"/>
  <c r="AB10" i="11" s="1"/>
  <c r="AC51" i="7"/>
  <c r="AB12" i="11" s="1"/>
  <c r="AC82" i="7"/>
  <c r="AC86" i="7"/>
  <c r="AC85" i="7"/>
  <c r="AC83" i="7"/>
  <c r="AB3" i="11" s="1"/>
  <c r="AB6" i="11" s="1"/>
  <c r="AC62" i="7"/>
  <c r="AB23" i="11" s="1"/>
  <c r="AC61" i="7"/>
  <c r="AB22" i="11" s="1"/>
  <c r="AC80" i="7"/>
  <c r="AC66" i="7"/>
  <c r="AB27" i="11" s="1"/>
  <c r="AC59" i="7"/>
  <c r="AB20" i="11" s="1"/>
  <c r="AC75" i="7"/>
  <c r="AC78" i="7"/>
  <c r="AC81" i="7"/>
  <c r="AB36" i="11" s="1"/>
  <c r="AC72" i="7"/>
  <c r="AB33" i="11" s="1"/>
  <c r="AC68" i="7"/>
  <c r="AB29" i="11" s="1"/>
  <c r="AC58" i="7"/>
  <c r="AB19" i="11" s="1"/>
  <c r="AC57" i="7"/>
  <c r="AB18" i="11" s="1"/>
  <c r="AC67" i="7"/>
  <c r="AB28" i="11" s="1"/>
  <c r="AC63" i="7"/>
  <c r="AB24" i="11" s="1"/>
  <c r="AC50" i="7"/>
  <c r="AB11" i="11" s="1"/>
  <c r="AC76" i="7"/>
  <c r="AC77" i="7"/>
  <c r="Q82" i="8"/>
  <c r="Q74" i="8"/>
  <c r="P35" i="13" s="1"/>
  <c r="Q66" i="8"/>
  <c r="P27" i="13" s="1"/>
  <c r="Q83" i="8"/>
  <c r="P3" i="13" s="1"/>
  <c r="P6" i="13" s="1"/>
  <c r="Q71" i="8"/>
  <c r="P32" i="13" s="1"/>
  <c r="Q63" i="8"/>
  <c r="P24" i="13" s="1"/>
  <c r="Q56" i="8"/>
  <c r="P17" i="13" s="1"/>
  <c r="Q48" i="8"/>
  <c r="P9" i="13" s="1"/>
  <c r="Q53" i="8"/>
  <c r="P14" i="13" s="1"/>
  <c r="Q80" i="8"/>
  <c r="Q72" i="8"/>
  <c r="P33" i="13" s="1"/>
  <c r="Q64" i="8"/>
  <c r="P25" i="13" s="1"/>
  <c r="Q81" i="8"/>
  <c r="P36" i="13" s="1"/>
  <c r="Q69" i="8"/>
  <c r="P30" i="13" s="1"/>
  <c r="Q61" i="8"/>
  <c r="P22" i="13" s="1"/>
  <c r="Q54" i="8"/>
  <c r="P15" i="13" s="1"/>
  <c r="Q59" i="8"/>
  <c r="P20" i="13" s="1"/>
  <c r="Q51" i="8"/>
  <c r="P12" i="13" s="1"/>
  <c r="Q78" i="8"/>
  <c r="P37" i="13" s="1"/>
  <c r="P38" i="13" s="1"/>
  <c r="Q70" i="8"/>
  <c r="P31" i="13" s="1"/>
  <c r="Q62" i="8"/>
  <c r="P23" i="13" s="1"/>
  <c r="Q79" i="8"/>
  <c r="Q67" i="8"/>
  <c r="P28" i="13" s="1"/>
  <c r="Q60" i="8"/>
  <c r="P21" i="13" s="1"/>
  <c r="Q52" i="8"/>
  <c r="P13" i="13" s="1"/>
  <c r="Q57" i="8"/>
  <c r="P18" i="13" s="1"/>
  <c r="Q49" i="8"/>
  <c r="P10" i="13" s="1"/>
  <c r="Q86" i="8"/>
  <c r="Q68" i="8"/>
  <c r="P29" i="13" s="1"/>
  <c r="Q85" i="8"/>
  <c r="Q73" i="8"/>
  <c r="P34" i="13" s="1"/>
  <c r="Q65" i="8"/>
  <c r="P26" i="13" s="1"/>
  <c r="Q58" i="8"/>
  <c r="P19" i="13" s="1"/>
  <c r="Q50" i="8"/>
  <c r="P11" i="13" s="1"/>
  <c r="Q55" i="8"/>
  <c r="P16" i="13" s="1"/>
  <c r="Q75" i="8"/>
  <c r="Q76" i="8"/>
  <c r="Q77" i="8"/>
  <c r="S63" i="6"/>
  <c r="R24" i="9" s="1"/>
  <c r="S83" i="6"/>
  <c r="R3" i="9" s="1"/>
  <c r="R6" i="9" s="1"/>
  <c r="S64" i="6"/>
  <c r="R25" i="9" s="1"/>
  <c r="S80" i="6"/>
  <c r="S74" i="6"/>
  <c r="R35" i="9" s="1"/>
  <c r="S81" i="6"/>
  <c r="R36" i="9" s="1"/>
  <c r="S85" i="6"/>
  <c r="S54" i="6"/>
  <c r="R15" i="9" s="1"/>
  <c r="S86" i="6"/>
  <c r="S51" i="6"/>
  <c r="R12" i="9" s="1"/>
  <c r="S67" i="6"/>
  <c r="R28" i="9" s="1"/>
  <c r="S52" i="6"/>
  <c r="R13" i="9" s="1"/>
  <c r="S68" i="6"/>
  <c r="R29" i="9" s="1"/>
  <c r="S50" i="6"/>
  <c r="R11" i="9" s="1"/>
  <c r="S82" i="6"/>
  <c r="S53" i="6"/>
  <c r="R14" i="9" s="1"/>
  <c r="S48" i="6"/>
  <c r="R9" i="9" s="1"/>
  <c r="S62" i="6"/>
  <c r="R23" i="9" s="1"/>
  <c r="S55" i="6"/>
  <c r="R16" i="9" s="1"/>
  <c r="S71" i="6"/>
  <c r="R32" i="9" s="1"/>
  <c r="S56" i="6"/>
  <c r="R17" i="9" s="1"/>
  <c r="S72" i="6"/>
  <c r="R33" i="9" s="1"/>
  <c r="S58" i="6"/>
  <c r="R19" i="9" s="1"/>
  <c r="S49" i="6"/>
  <c r="R10" i="9" s="1"/>
  <c r="S61" i="6"/>
  <c r="R22" i="9" s="1"/>
  <c r="S57" i="6"/>
  <c r="R18" i="9" s="1"/>
  <c r="S70" i="6"/>
  <c r="R31" i="9" s="1"/>
  <c r="S75" i="6"/>
  <c r="S59" i="6"/>
  <c r="R20" i="9" s="1"/>
  <c r="S79" i="6"/>
  <c r="S60" i="6"/>
  <c r="R21" i="9" s="1"/>
  <c r="S66" i="6"/>
  <c r="R27" i="9" s="1"/>
  <c r="S65" i="6"/>
  <c r="R26" i="9" s="1"/>
  <c r="S69" i="6"/>
  <c r="R30" i="9" s="1"/>
  <c r="S73" i="6"/>
  <c r="R34" i="9" s="1"/>
  <c r="S78" i="6"/>
  <c r="R37" i="9" s="1"/>
  <c r="R38" i="9" s="1"/>
  <c r="S76" i="6"/>
  <c r="S77" i="6"/>
  <c r="X48" i="7"/>
  <c r="W9" i="11" s="1"/>
  <c r="X82" i="7"/>
  <c r="X70" i="7"/>
  <c r="W31" i="11" s="1"/>
  <c r="X65" i="7"/>
  <c r="W26" i="11" s="1"/>
  <c r="X59" i="7"/>
  <c r="W20" i="11" s="1"/>
  <c r="X67" i="7"/>
  <c r="W28" i="11" s="1"/>
  <c r="X63" i="7"/>
  <c r="W24" i="11" s="1"/>
  <c r="X72" i="7"/>
  <c r="W33" i="11" s="1"/>
  <c r="X75" i="7"/>
  <c r="X83" i="7"/>
  <c r="W3" i="11" s="1"/>
  <c r="W6" i="11" s="1"/>
  <c r="X78" i="7"/>
  <c r="X66" i="7"/>
  <c r="W27" i="11" s="1"/>
  <c r="X86" i="7"/>
  <c r="X55" i="7"/>
  <c r="W16" i="11" s="1"/>
  <c r="X62" i="7"/>
  <c r="W23" i="11" s="1"/>
  <c r="X60" i="7"/>
  <c r="W21" i="11" s="1"/>
  <c r="X53" i="7"/>
  <c r="W14" i="11" s="1"/>
  <c r="X57" i="7"/>
  <c r="W18" i="11" s="1"/>
  <c r="X79" i="7"/>
  <c r="X74" i="7"/>
  <c r="W35" i="11" s="1"/>
  <c r="X80" i="7"/>
  <c r="X73" i="7"/>
  <c r="W34" i="11" s="1"/>
  <c r="X50" i="7"/>
  <c r="W11" i="11" s="1"/>
  <c r="X58" i="7"/>
  <c r="W19" i="11" s="1"/>
  <c r="X51" i="7"/>
  <c r="W12" i="11" s="1"/>
  <c r="X52" i="7"/>
  <c r="W13" i="11" s="1"/>
  <c r="X56" i="7"/>
  <c r="W17" i="11" s="1"/>
  <c r="X71" i="7"/>
  <c r="W32" i="11" s="1"/>
  <c r="X81" i="7"/>
  <c r="W36" i="11" s="1"/>
  <c r="X69" i="7"/>
  <c r="W30" i="11" s="1"/>
  <c r="X68" i="7"/>
  <c r="W29" i="11" s="1"/>
  <c r="X49" i="7"/>
  <c r="W10" i="11" s="1"/>
  <c r="X54" i="7"/>
  <c r="W15" i="11" s="1"/>
  <c r="X64" i="7"/>
  <c r="W25" i="11" s="1"/>
  <c r="X85" i="7"/>
  <c r="X61" i="7"/>
  <c r="W22" i="11" s="1"/>
  <c r="X76" i="7"/>
  <c r="X77" i="7"/>
  <c r="H57" i="6"/>
  <c r="G18" i="9" s="1"/>
  <c r="H73" i="6"/>
  <c r="G34" i="9" s="1"/>
  <c r="H54" i="6"/>
  <c r="G15" i="9" s="1"/>
  <c r="H70" i="6"/>
  <c r="G31" i="9" s="1"/>
  <c r="H86" i="6"/>
  <c r="H80" i="6"/>
  <c r="H67" i="6"/>
  <c r="G28" i="9" s="1"/>
  <c r="H79" i="6"/>
  <c r="H61" i="6"/>
  <c r="G22" i="9" s="1"/>
  <c r="H81" i="6"/>
  <c r="G36" i="9" s="1"/>
  <c r="H58" i="6"/>
  <c r="G19" i="9" s="1"/>
  <c r="H74" i="6"/>
  <c r="G35" i="9" s="1"/>
  <c r="H56" i="6"/>
  <c r="G17" i="9" s="1"/>
  <c r="H63" i="6"/>
  <c r="G24" i="9" s="1"/>
  <c r="H83" i="6"/>
  <c r="G3" i="9" s="1"/>
  <c r="G6" i="9" s="1"/>
  <c r="H52" i="6"/>
  <c r="G13" i="9" s="1"/>
  <c r="H71" i="6"/>
  <c r="G32" i="9" s="1"/>
  <c r="H49" i="6"/>
  <c r="G10" i="9" s="1"/>
  <c r="H65" i="6"/>
  <c r="G26" i="9" s="1"/>
  <c r="H85" i="6"/>
  <c r="H62" i="6"/>
  <c r="G23" i="9" s="1"/>
  <c r="H78" i="6"/>
  <c r="G37" i="9" s="1"/>
  <c r="G38" i="9" s="1"/>
  <c r="H64" i="6"/>
  <c r="G25" i="9" s="1"/>
  <c r="H51" i="6"/>
  <c r="G12" i="9" s="1"/>
  <c r="H48" i="6"/>
  <c r="G9" i="9" s="1"/>
  <c r="H60" i="6"/>
  <c r="G21" i="9" s="1"/>
  <c r="H75" i="6"/>
  <c r="H53" i="6"/>
  <c r="G14" i="9" s="1"/>
  <c r="H69" i="6"/>
  <c r="G30" i="9" s="1"/>
  <c r="H50" i="6"/>
  <c r="G11" i="9" s="1"/>
  <c r="H66" i="6"/>
  <c r="G27" i="9" s="1"/>
  <c r="H82" i="6"/>
  <c r="H72" i="6"/>
  <c r="G33" i="9" s="1"/>
  <c r="H59" i="6"/>
  <c r="G20" i="9" s="1"/>
  <c r="H55" i="6"/>
  <c r="G16" i="9" s="1"/>
  <c r="H68" i="6"/>
  <c r="G29" i="9" s="1"/>
  <c r="H76" i="6"/>
  <c r="H77" i="6"/>
  <c r="Z86" i="7"/>
  <c r="Z85" i="7"/>
  <c r="Z71" i="7"/>
  <c r="Y32" i="11" s="1"/>
  <c r="Z74" i="7"/>
  <c r="Y35" i="11" s="1"/>
  <c r="Z63" i="7"/>
  <c r="Y24" i="11" s="1"/>
  <c r="Z52" i="7"/>
  <c r="Y13" i="11" s="1"/>
  <c r="Z51" i="7"/>
  <c r="Y12" i="11" s="1"/>
  <c r="Z62" i="7"/>
  <c r="Y23" i="11" s="1"/>
  <c r="Z54" i="7"/>
  <c r="Y15" i="11" s="1"/>
  <c r="Z81" i="7"/>
  <c r="Y36" i="11" s="1"/>
  <c r="Z80" i="7"/>
  <c r="Z68" i="7"/>
  <c r="Y29" i="11" s="1"/>
  <c r="Z67" i="7"/>
  <c r="Y28" i="11" s="1"/>
  <c r="Z61" i="7"/>
  <c r="Y22" i="11" s="1"/>
  <c r="Z65" i="7"/>
  <c r="Y26" i="11" s="1"/>
  <c r="Z82" i="7"/>
  <c r="Z59" i="7"/>
  <c r="Y20" i="11" s="1"/>
  <c r="Z50" i="7"/>
  <c r="Y11" i="11" s="1"/>
  <c r="Z72" i="7"/>
  <c r="Y33" i="11" s="1"/>
  <c r="Z64" i="7"/>
  <c r="Y25" i="11" s="1"/>
  <c r="Z83" i="7"/>
  <c r="Y3" i="11" s="1"/>
  <c r="Y6" i="11" s="1"/>
  <c r="Z57" i="7"/>
  <c r="Y18" i="11" s="1"/>
  <c r="Z60" i="7"/>
  <c r="Y21" i="11" s="1"/>
  <c r="Z69" i="7"/>
  <c r="Y30" i="11" s="1"/>
  <c r="Z70" i="7"/>
  <c r="Y31" i="11" s="1"/>
  <c r="Z49" i="7"/>
  <c r="Y10" i="11" s="1"/>
  <c r="Z48" i="7"/>
  <c r="Y9" i="11" s="1"/>
  <c r="Z73" i="7"/>
  <c r="Y34" i="11" s="1"/>
  <c r="Z79" i="7"/>
  <c r="Z78" i="7"/>
  <c r="Z66" i="7"/>
  <c r="Y27" i="11" s="1"/>
  <c r="Z53" i="7"/>
  <c r="Y14" i="11" s="1"/>
  <c r="Z56" i="7"/>
  <c r="Y17" i="11" s="1"/>
  <c r="Z58" i="7"/>
  <c r="Y19" i="11" s="1"/>
  <c r="Z55" i="7"/>
  <c r="Y16" i="11" s="1"/>
  <c r="Z75" i="7"/>
  <c r="Z76" i="7"/>
  <c r="Z77" i="7"/>
  <c r="W75" i="6"/>
  <c r="W63" i="6"/>
  <c r="V24" i="9" s="1"/>
  <c r="W83" i="6"/>
  <c r="V3" i="9" s="1"/>
  <c r="V6" i="9" s="1"/>
  <c r="W64" i="6"/>
  <c r="V25" i="9" s="1"/>
  <c r="W80" i="6"/>
  <c r="W61" i="6"/>
  <c r="V22" i="9" s="1"/>
  <c r="W81" i="6"/>
  <c r="V36" i="9" s="1"/>
  <c r="W70" i="6"/>
  <c r="V31" i="9" s="1"/>
  <c r="W86" i="6"/>
  <c r="W48" i="6"/>
  <c r="V9" i="9" s="1"/>
  <c r="W51" i="6"/>
  <c r="V12" i="9" s="1"/>
  <c r="W67" i="6"/>
  <c r="V28" i="9" s="1"/>
  <c r="W52" i="6"/>
  <c r="V13" i="9" s="1"/>
  <c r="W68" i="6"/>
  <c r="V29" i="9" s="1"/>
  <c r="W49" i="6"/>
  <c r="V10" i="9" s="1"/>
  <c r="W65" i="6"/>
  <c r="V26" i="9" s="1"/>
  <c r="W85" i="6"/>
  <c r="W62" i="6"/>
  <c r="V23" i="9" s="1"/>
  <c r="W50" i="6"/>
  <c r="V11" i="9" s="1"/>
  <c r="W55" i="6"/>
  <c r="V16" i="9" s="1"/>
  <c r="W71" i="6"/>
  <c r="V32" i="9" s="1"/>
  <c r="W56" i="6"/>
  <c r="V17" i="9" s="1"/>
  <c r="W72" i="6"/>
  <c r="V33" i="9" s="1"/>
  <c r="W53" i="6"/>
  <c r="V14" i="9" s="1"/>
  <c r="W69" i="6"/>
  <c r="V30" i="9" s="1"/>
  <c r="W58" i="6"/>
  <c r="V19" i="9" s="1"/>
  <c r="W78" i="6"/>
  <c r="V37" i="9" s="1"/>
  <c r="V38" i="9" s="1"/>
  <c r="W66" i="6"/>
  <c r="V27" i="9" s="1"/>
  <c r="W59" i="6"/>
  <c r="V20" i="9" s="1"/>
  <c r="W79" i="6"/>
  <c r="W60" i="6"/>
  <c r="V21" i="9" s="1"/>
  <c r="W57" i="6"/>
  <c r="V18" i="9" s="1"/>
  <c r="W73" i="6"/>
  <c r="V34" i="9" s="1"/>
  <c r="W74" i="6"/>
  <c r="V35" i="9" s="1"/>
  <c r="W54" i="6"/>
  <c r="V15" i="9" s="1"/>
  <c r="W82" i="6"/>
  <c r="W76" i="6"/>
  <c r="W77" i="6"/>
  <c r="T81" i="8"/>
  <c r="S36" i="13" s="1"/>
  <c r="T69" i="8"/>
  <c r="S30" i="13" s="1"/>
  <c r="T61" i="8"/>
  <c r="S22" i="13" s="1"/>
  <c r="T78" i="8"/>
  <c r="S37" i="13" s="1"/>
  <c r="S38" i="13" s="1"/>
  <c r="T70" i="8"/>
  <c r="S31" i="13" s="1"/>
  <c r="T62" i="8"/>
  <c r="S23" i="13" s="1"/>
  <c r="T53" i="8"/>
  <c r="S14" i="13" s="1"/>
  <c r="T58" i="8"/>
  <c r="S19" i="13" s="1"/>
  <c r="T50" i="8"/>
  <c r="S11" i="13" s="1"/>
  <c r="T79" i="8"/>
  <c r="T85" i="8"/>
  <c r="T73" i="8"/>
  <c r="S34" i="13" s="1"/>
  <c r="T65" i="8"/>
  <c r="S26" i="13" s="1"/>
  <c r="T82" i="8"/>
  <c r="T74" i="8"/>
  <c r="S35" i="13" s="1"/>
  <c r="T66" i="8"/>
  <c r="S27" i="13" s="1"/>
  <c r="T57" i="8"/>
  <c r="S18" i="13" s="1"/>
  <c r="T49" i="8"/>
  <c r="S10" i="13" s="1"/>
  <c r="T54" i="8"/>
  <c r="S15" i="13" s="1"/>
  <c r="T75" i="8"/>
  <c r="T83" i="8"/>
  <c r="S3" i="13" s="1"/>
  <c r="S6" i="13" s="1"/>
  <c r="T71" i="8"/>
  <c r="S32" i="13" s="1"/>
  <c r="T63" i="8"/>
  <c r="S24" i="13" s="1"/>
  <c r="T59" i="8"/>
  <c r="S20" i="13" s="1"/>
  <c r="T56" i="8"/>
  <c r="S17" i="13" s="1"/>
  <c r="T67" i="8"/>
  <c r="S28" i="13" s="1"/>
  <c r="T72" i="8"/>
  <c r="S33" i="13" s="1"/>
  <c r="T55" i="8"/>
  <c r="S16" i="13" s="1"/>
  <c r="T52" i="8"/>
  <c r="S13" i="13" s="1"/>
  <c r="T86" i="8"/>
  <c r="T68" i="8"/>
  <c r="S29" i="13" s="1"/>
  <c r="T51" i="8"/>
  <c r="S12" i="13" s="1"/>
  <c r="T48" i="8"/>
  <c r="S9" i="13" s="1"/>
  <c r="T80" i="8"/>
  <c r="T64" i="8"/>
  <c r="S25" i="13" s="1"/>
  <c r="T60" i="8"/>
  <c r="S21" i="13" s="1"/>
  <c r="T76" i="8"/>
  <c r="T77" i="8"/>
  <c r="P48" i="7"/>
  <c r="O9" i="11" s="1"/>
  <c r="P82" i="7"/>
  <c r="P70" i="7"/>
  <c r="O31" i="11" s="1"/>
  <c r="P65" i="7"/>
  <c r="O26" i="11" s="1"/>
  <c r="P59" i="7"/>
  <c r="O20" i="11" s="1"/>
  <c r="P85" i="7"/>
  <c r="P58" i="7"/>
  <c r="O19" i="11" s="1"/>
  <c r="P60" i="7"/>
  <c r="O21" i="11" s="1"/>
  <c r="P64" i="7"/>
  <c r="O25" i="11" s="1"/>
  <c r="P75" i="7"/>
  <c r="P71" i="7"/>
  <c r="O32" i="11" s="1"/>
  <c r="P81" i="7"/>
  <c r="O36" i="11" s="1"/>
  <c r="P69" i="7"/>
  <c r="O30" i="11" s="1"/>
  <c r="P63" i="7"/>
  <c r="O24" i="11" s="1"/>
  <c r="P49" i="7"/>
  <c r="O10" i="11" s="1"/>
  <c r="P62" i="7"/>
  <c r="O23" i="11" s="1"/>
  <c r="P73" i="7"/>
  <c r="O34" i="11" s="1"/>
  <c r="P61" i="7"/>
  <c r="O22" i="11" s="1"/>
  <c r="P52" i="7"/>
  <c r="O13" i="11" s="1"/>
  <c r="P79" i="7"/>
  <c r="P80" i="7"/>
  <c r="P50" i="7"/>
  <c r="O11" i="11" s="1"/>
  <c r="P86" i="7"/>
  <c r="P53" i="7"/>
  <c r="O14" i="11" s="1"/>
  <c r="P78" i="7"/>
  <c r="P72" i="7"/>
  <c r="O33" i="11" s="1"/>
  <c r="P51" i="7"/>
  <c r="O12" i="11" s="1"/>
  <c r="P74" i="7"/>
  <c r="O35" i="11" s="1"/>
  <c r="P68" i="7"/>
  <c r="O29" i="11" s="1"/>
  <c r="P67" i="7"/>
  <c r="O28" i="11" s="1"/>
  <c r="P56" i="7"/>
  <c r="O17" i="11" s="1"/>
  <c r="P83" i="7"/>
  <c r="O3" i="11" s="1"/>
  <c r="O6" i="11" s="1"/>
  <c r="P66" i="7"/>
  <c r="O27" i="11" s="1"/>
  <c r="P55" i="7"/>
  <c r="O16" i="11" s="1"/>
  <c r="P54" i="7"/>
  <c r="O15" i="11" s="1"/>
  <c r="P57" i="7"/>
  <c r="O18" i="11" s="1"/>
  <c r="P76" i="7"/>
  <c r="P77" i="7"/>
  <c r="Z61" i="6"/>
  <c r="Y22" i="9" s="1"/>
  <c r="Z81" i="6"/>
  <c r="Y36" i="9" s="1"/>
  <c r="Z58" i="6"/>
  <c r="Y19" i="9" s="1"/>
  <c r="Z74" i="6"/>
  <c r="Y35" i="9" s="1"/>
  <c r="Z51" i="6"/>
  <c r="Y12" i="9" s="1"/>
  <c r="Z67" i="6"/>
  <c r="Y28" i="9" s="1"/>
  <c r="Z60" i="6"/>
  <c r="Y21" i="9" s="1"/>
  <c r="Z64" i="6"/>
  <c r="Y25" i="9" s="1"/>
  <c r="Z68" i="6"/>
  <c r="Y29" i="9" s="1"/>
  <c r="Z49" i="6"/>
  <c r="Y10" i="9" s="1"/>
  <c r="Z65" i="6"/>
  <c r="Y26" i="9" s="1"/>
  <c r="Z85" i="6"/>
  <c r="Z62" i="6"/>
  <c r="Y23" i="9" s="1"/>
  <c r="Z78" i="6"/>
  <c r="Y37" i="9" s="1"/>
  <c r="Y38" i="9" s="1"/>
  <c r="Z55" i="6"/>
  <c r="Y16" i="9" s="1"/>
  <c r="Z71" i="6"/>
  <c r="Y32" i="9" s="1"/>
  <c r="Z80" i="6"/>
  <c r="Z53" i="6"/>
  <c r="Y14" i="9" s="1"/>
  <c r="Z69" i="6"/>
  <c r="Y30" i="9" s="1"/>
  <c r="Z50" i="6"/>
  <c r="Y11" i="9" s="1"/>
  <c r="Z66" i="6"/>
  <c r="Y27" i="9" s="1"/>
  <c r="Z82" i="6"/>
  <c r="Z59" i="6"/>
  <c r="Y20" i="9" s="1"/>
  <c r="Z79" i="6"/>
  <c r="Z48" i="6"/>
  <c r="Y9" i="9" s="1"/>
  <c r="Z72" i="6"/>
  <c r="Y33" i="9" s="1"/>
  <c r="Z75" i="6"/>
  <c r="Z57" i="6"/>
  <c r="Y18" i="9" s="1"/>
  <c r="Z73" i="6"/>
  <c r="Y34" i="9" s="1"/>
  <c r="Z54" i="6"/>
  <c r="Y15" i="9" s="1"/>
  <c r="Z70" i="6"/>
  <c r="Y31" i="9" s="1"/>
  <c r="Z86" i="6"/>
  <c r="Z63" i="6"/>
  <c r="Y24" i="9" s="1"/>
  <c r="Z83" i="6"/>
  <c r="Y3" i="9" s="1"/>
  <c r="Y6" i="9" s="1"/>
  <c r="Z56" i="6"/>
  <c r="Y17" i="9" s="1"/>
  <c r="Z52" i="6"/>
  <c r="Y13" i="9" s="1"/>
  <c r="Z76" i="6"/>
  <c r="Z77" i="6"/>
  <c r="F53" i="6"/>
  <c r="E14" i="9" s="1"/>
  <c r="F58" i="6"/>
  <c r="E19" i="9" s="1"/>
  <c r="F74" i="6"/>
  <c r="E35" i="9" s="1"/>
  <c r="F52" i="6"/>
  <c r="E13" i="9" s="1"/>
  <c r="F85" i="6"/>
  <c r="F67" i="6"/>
  <c r="E28" i="9" s="1"/>
  <c r="F69" i="6"/>
  <c r="E30" i="9" s="1"/>
  <c r="F68" i="6"/>
  <c r="E29" i="9" s="1"/>
  <c r="F57" i="6"/>
  <c r="E18" i="9" s="1"/>
  <c r="F62" i="6"/>
  <c r="E23" i="9" s="1"/>
  <c r="F78" i="6"/>
  <c r="E37" i="9" s="1"/>
  <c r="E38" i="9" s="1"/>
  <c r="F60" i="6"/>
  <c r="E21" i="9" s="1"/>
  <c r="F81" i="6"/>
  <c r="E36" i="9" s="1"/>
  <c r="F48" i="6"/>
  <c r="E9" i="9" s="1"/>
  <c r="F72" i="6"/>
  <c r="E33" i="9" s="1"/>
  <c r="F80" i="6"/>
  <c r="F73" i="6"/>
  <c r="E34" i="9" s="1"/>
  <c r="F50" i="6"/>
  <c r="E11" i="9" s="1"/>
  <c r="F66" i="6"/>
  <c r="E27" i="9" s="1"/>
  <c r="F82" i="6"/>
  <c r="F65" i="6"/>
  <c r="E26" i="9" s="1"/>
  <c r="F64" i="6"/>
  <c r="E25" i="9" s="1"/>
  <c r="F55" i="6"/>
  <c r="E16" i="9" s="1"/>
  <c r="F83" i="6"/>
  <c r="E3" i="9" s="1"/>
  <c r="E6" i="9" s="1"/>
  <c r="F56" i="6"/>
  <c r="E17" i="9" s="1"/>
  <c r="F79" i="6"/>
  <c r="F49" i="6"/>
  <c r="E10" i="9" s="1"/>
  <c r="F54" i="6"/>
  <c r="E15" i="9" s="1"/>
  <c r="F70" i="6"/>
  <c r="E31" i="9" s="1"/>
  <c r="F86" i="6"/>
  <c r="F71" i="6"/>
  <c r="E32" i="9" s="1"/>
  <c r="F75" i="6"/>
  <c r="F61" i="6"/>
  <c r="E22" i="9" s="1"/>
  <c r="F51" i="6"/>
  <c r="E12" i="9" s="1"/>
  <c r="F63" i="6"/>
  <c r="E24" i="9" s="1"/>
  <c r="F59" i="6"/>
  <c r="E20" i="9" s="1"/>
  <c r="F76" i="6"/>
  <c r="F77" i="6"/>
  <c r="M82" i="7"/>
  <c r="M81" i="7"/>
  <c r="L36" i="11" s="1"/>
  <c r="M72" i="7"/>
  <c r="L33" i="11" s="1"/>
  <c r="M68" i="7"/>
  <c r="L29" i="11" s="1"/>
  <c r="M54" i="7"/>
  <c r="L15" i="11" s="1"/>
  <c r="M57" i="7"/>
  <c r="L18" i="11" s="1"/>
  <c r="M71" i="7"/>
  <c r="L32" i="11" s="1"/>
  <c r="M59" i="7"/>
  <c r="L20" i="11" s="1"/>
  <c r="M51" i="7"/>
  <c r="L12" i="11" s="1"/>
  <c r="M75" i="7"/>
  <c r="M78" i="7"/>
  <c r="M69" i="7"/>
  <c r="L30" i="11" s="1"/>
  <c r="M64" i="7"/>
  <c r="L25" i="11" s="1"/>
  <c r="M79" i="7"/>
  <c r="M53" i="7"/>
  <c r="L14" i="11" s="1"/>
  <c r="M67" i="7"/>
  <c r="L28" i="11" s="1"/>
  <c r="M49" i="7"/>
  <c r="L10" i="11" s="1"/>
  <c r="M50" i="7"/>
  <c r="L11" i="11" s="1"/>
  <c r="M74" i="7"/>
  <c r="L35" i="11" s="1"/>
  <c r="M73" i="7"/>
  <c r="L34" i="11" s="1"/>
  <c r="M65" i="7"/>
  <c r="L26" i="11" s="1"/>
  <c r="M62" i="7"/>
  <c r="L23" i="11" s="1"/>
  <c r="M70" i="7"/>
  <c r="L31" i="11" s="1"/>
  <c r="M52" i="7"/>
  <c r="L13" i="11" s="1"/>
  <c r="M63" i="7"/>
  <c r="L24" i="11" s="1"/>
  <c r="M66" i="7"/>
  <c r="L27" i="11" s="1"/>
  <c r="M56" i="7"/>
  <c r="L17" i="11" s="1"/>
  <c r="M48" i="7"/>
  <c r="L9" i="11" s="1"/>
  <c r="M86" i="7"/>
  <c r="M85" i="7"/>
  <c r="M83" i="7"/>
  <c r="L3" i="11" s="1"/>
  <c r="L6" i="11" s="1"/>
  <c r="M58" i="7"/>
  <c r="L19" i="11" s="1"/>
  <c r="M61" i="7"/>
  <c r="L22" i="11" s="1"/>
  <c r="M80" i="7"/>
  <c r="M55" i="7"/>
  <c r="L16" i="11" s="1"/>
  <c r="M60" i="7"/>
  <c r="L21" i="11" s="1"/>
  <c r="M76" i="7"/>
  <c r="M77" i="7"/>
  <c r="P83" i="8"/>
  <c r="O3" i="13" s="1"/>
  <c r="O6" i="13" s="1"/>
  <c r="P71" i="8"/>
  <c r="O32" i="13" s="1"/>
  <c r="P63" i="8"/>
  <c r="O24" i="13" s="1"/>
  <c r="P80" i="8"/>
  <c r="P72" i="8"/>
  <c r="O33" i="13" s="1"/>
  <c r="P64" i="8"/>
  <c r="O25" i="13" s="1"/>
  <c r="P55" i="8"/>
  <c r="O16" i="13" s="1"/>
  <c r="P60" i="8"/>
  <c r="O21" i="13" s="1"/>
  <c r="P52" i="8"/>
  <c r="O13" i="13" s="1"/>
  <c r="P81" i="8"/>
  <c r="O36" i="13" s="1"/>
  <c r="P69" i="8"/>
  <c r="O30" i="13" s="1"/>
  <c r="P61" i="8"/>
  <c r="O22" i="13" s="1"/>
  <c r="P78" i="8"/>
  <c r="O37" i="13" s="1"/>
  <c r="O38" i="13" s="1"/>
  <c r="P70" i="8"/>
  <c r="O31" i="13" s="1"/>
  <c r="P62" i="8"/>
  <c r="O23" i="13" s="1"/>
  <c r="P53" i="8"/>
  <c r="O14" i="13" s="1"/>
  <c r="P58" i="8"/>
  <c r="O19" i="13" s="1"/>
  <c r="P50" i="8"/>
  <c r="O11" i="13" s="1"/>
  <c r="P79" i="8"/>
  <c r="P67" i="8"/>
  <c r="O28" i="13" s="1"/>
  <c r="P86" i="8"/>
  <c r="P68" i="8"/>
  <c r="O29" i="13" s="1"/>
  <c r="P59" i="8"/>
  <c r="O20" i="13" s="1"/>
  <c r="P51" i="8"/>
  <c r="O12" i="13" s="1"/>
  <c r="P56" i="8"/>
  <c r="O17" i="13" s="1"/>
  <c r="P48" i="8"/>
  <c r="O9" i="13" s="1"/>
  <c r="P85" i="8"/>
  <c r="P73" i="8"/>
  <c r="O34" i="13" s="1"/>
  <c r="P65" i="8"/>
  <c r="O26" i="13" s="1"/>
  <c r="P82" i="8"/>
  <c r="P74" i="8"/>
  <c r="O35" i="13" s="1"/>
  <c r="P66" i="8"/>
  <c r="O27" i="13" s="1"/>
  <c r="P57" i="8"/>
  <c r="O18" i="13" s="1"/>
  <c r="P49" i="8"/>
  <c r="O10" i="13" s="1"/>
  <c r="P54" i="8"/>
  <c r="O15" i="13" s="1"/>
  <c r="P75" i="8"/>
  <c r="P76" i="8"/>
  <c r="P77" i="8"/>
  <c r="X49" i="6"/>
  <c r="W10" i="9" s="1"/>
  <c r="X65" i="6"/>
  <c r="W26" i="9" s="1"/>
  <c r="X85" i="6"/>
  <c r="X62" i="6"/>
  <c r="W23" i="9" s="1"/>
  <c r="X78" i="6"/>
  <c r="W37" i="9" s="1"/>
  <c r="W38" i="9" s="1"/>
  <c r="X55" i="6"/>
  <c r="W16" i="9" s="1"/>
  <c r="X71" i="6"/>
  <c r="W32" i="9" s="1"/>
  <c r="X80" i="6"/>
  <c r="X48" i="6"/>
  <c r="W9" i="9" s="1"/>
  <c r="X75" i="6"/>
  <c r="X53" i="6"/>
  <c r="W14" i="9" s="1"/>
  <c r="X69" i="6"/>
  <c r="W30" i="9" s="1"/>
  <c r="X50" i="6"/>
  <c r="W11" i="9" s="1"/>
  <c r="X66" i="6"/>
  <c r="W27" i="9" s="1"/>
  <c r="X82" i="6"/>
  <c r="X59" i="6"/>
  <c r="W20" i="9" s="1"/>
  <c r="X79" i="6"/>
  <c r="X60" i="6"/>
  <c r="W21" i="9" s="1"/>
  <c r="X57" i="6"/>
  <c r="W18" i="9" s="1"/>
  <c r="X73" i="6"/>
  <c r="W34" i="9" s="1"/>
  <c r="X54" i="6"/>
  <c r="W15" i="9" s="1"/>
  <c r="X70" i="6"/>
  <c r="W31" i="9" s="1"/>
  <c r="X86" i="6"/>
  <c r="X63" i="6"/>
  <c r="W24" i="9" s="1"/>
  <c r="X83" i="6"/>
  <c r="W3" i="9" s="1"/>
  <c r="W6" i="9" s="1"/>
  <c r="X52" i="6"/>
  <c r="W13" i="9" s="1"/>
  <c r="X56" i="6"/>
  <c r="W17" i="9" s="1"/>
  <c r="X61" i="6"/>
  <c r="W22" i="9" s="1"/>
  <c r="X81" i="6"/>
  <c r="W36" i="9" s="1"/>
  <c r="X58" i="6"/>
  <c r="W19" i="9" s="1"/>
  <c r="X74" i="6"/>
  <c r="W35" i="9" s="1"/>
  <c r="X51" i="6"/>
  <c r="W12" i="9" s="1"/>
  <c r="X67" i="6"/>
  <c r="W28" i="9" s="1"/>
  <c r="X64" i="6"/>
  <c r="W25" i="9" s="1"/>
  <c r="X68" i="6"/>
  <c r="W29" i="9" s="1"/>
  <c r="X72" i="6"/>
  <c r="W33" i="9" s="1"/>
  <c r="X76" i="6"/>
  <c r="X77" i="6"/>
  <c r="G59" i="6"/>
  <c r="F20" i="9" s="1"/>
  <c r="G79" i="6"/>
  <c r="G60" i="6"/>
  <c r="F21" i="9" s="1"/>
  <c r="G66" i="6"/>
  <c r="F27" i="9" s="1"/>
  <c r="G65" i="6"/>
  <c r="F26" i="9" s="1"/>
  <c r="G69" i="6"/>
  <c r="F30" i="9" s="1"/>
  <c r="G54" i="6"/>
  <c r="F15" i="9" s="1"/>
  <c r="G86" i="6"/>
  <c r="G63" i="6"/>
  <c r="F24" i="9" s="1"/>
  <c r="G83" i="6"/>
  <c r="F3" i="9" s="1"/>
  <c r="F6" i="9" s="1"/>
  <c r="G64" i="6"/>
  <c r="F25" i="9" s="1"/>
  <c r="G80" i="6"/>
  <c r="G74" i="6"/>
  <c r="F35" i="9" s="1"/>
  <c r="G81" i="6"/>
  <c r="F36" i="9" s="1"/>
  <c r="G85" i="6"/>
  <c r="G62" i="6"/>
  <c r="F23" i="9" s="1"/>
  <c r="G48" i="6"/>
  <c r="F9" i="9" s="1"/>
  <c r="G67" i="6"/>
  <c r="F28" i="9" s="1"/>
  <c r="G68" i="6"/>
  <c r="F29" i="9" s="1"/>
  <c r="G82" i="6"/>
  <c r="G57" i="6"/>
  <c r="F18" i="9" s="1"/>
  <c r="G75" i="6"/>
  <c r="G71" i="6"/>
  <c r="F32" i="9" s="1"/>
  <c r="G72" i="6"/>
  <c r="F33" i="9" s="1"/>
  <c r="G49" i="6"/>
  <c r="F10" i="9" s="1"/>
  <c r="G73" i="6"/>
  <c r="F34" i="9" s="1"/>
  <c r="G51" i="6"/>
  <c r="F12" i="9" s="1"/>
  <c r="G52" i="6"/>
  <c r="F13" i="9" s="1"/>
  <c r="G50" i="6"/>
  <c r="F11" i="9" s="1"/>
  <c r="G53" i="6"/>
  <c r="F14" i="9" s="1"/>
  <c r="G70" i="6"/>
  <c r="F31" i="9" s="1"/>
  <c r="G55" i="6"/>
  <c r="F16" i="9" s="1"/>
  <c r="G56" i="6"/>
  <c r="F17" i="9" s="1"/>
  <c r="G58" i="6"/>
  <c r="F19" i="9" s="1"/>
  <c r="G61" i="6"/>
  <c r="F22" i="9" s="1"/>
  <c r="G78" i="6"/>
  <c r="F37" i="9" s="1"/>
  <c r="F38" i="9" s="1"/>
  <c r="G76" i="6"/>
  <c r="G77" i="6"/>
  <c r="P57" i="6"/>
  <c r="O18" i="9" s="1"/>
  <c r="P73" i="6"/>
  <c r="O34" i="9" s="1"/>
  <c r="P54" i="6"/>
  <c r="O15" i="9" s="1"/>
  <c r="P70" i="6"/>
  <c r="O31" i="9" s="1"/>
  <c r="P86" i="6"/>
  <c r="P80" i="6"/>
  <c r="P51" i="6"/>
  <c r="O12" i="9" s="1"/>
  <c r="P63" i="6"/>
  <c r="O24" i="9" s="1"/>
  <c r="P68" i="6"/>
  <c r="O29" i="9" s="1"/>
  <c r="P61" i="6"/>
  <c r="O22" i="9" s="1"/>
  <c r="P81" i="6"/>
  <c r="O36" i="9" s="1"/>
  <c r="P58" i="6"/>
  <c r="O19" i="9" s="1"/>
  <c r="P74" i="6"/>
  <c r="O35" i="9" s="1"/>
  <c r="P56" i="6"/>
  <c r="O17" i="9" s="1"/>
  <c r="P55" i="6"/>
  <c r="O16" i="9" s="1"/>
  <c r="P59" i="6"/>
  <c r="O20" i="9" s="1"/>
  <c r="P79" i="6"/>
  <c r="P49" i="6"/>
  <c r="O10" i="9" s="1"/>
  <c r="P85" i="6"/>
  <c r="P78" i="6"/>
  <c r="O37" i="9" s="1"/>
  <c r="O38" i="9" s="1"/>
  <c r="P71" i="6"/>
  <c r="O32" i="9" s="1"/>
  <c r="P52" i="6"/>
  <c r="O13" i="9" s="1"/>
  <c r="P53" i="6"/>
  <c r="O14" i="9" s="1"/>
  <c r="P50" i="6"/>
  <c r="O11" i="9" s="1"/>
  <c r="P82" i="6"/>
  <c r="P48" i="6"/>
  <c r="O9" i="9" s="1"/>
  <c r="P60" i="6"/>
  <c r="O21" i="9" s="1"/>
  <c r="P65" i="6"/>
  <c r="O26" i="9" s="1"/>
  <c r="P62" i="6"/>
  <c r="O23" i="9" s="1"/>
  <c r="P64" i="6"/>
  <c r="O25" i="9" s="1"/>
  <c r="P67" i="6"/>
  <c r="O28" i="9" s="1"/>
  <c r="P69" i="6"/>
  <c r="O30" i="9" s="1"/>
  <c r="P66" i="6"/>
  <c r="O27" i="9" s="1"/>
  <c r="P72" i="6"/>
  <c r="O33" i="9" s="1"/>
  <c r="P83" i="6"/>
  <c r="O3" i="9" s="1"/>
  <c r="O6" i="9" s="1"/>
  <c r="P75" i="6"/>
  <c r="P76" i="6"/>
  <c r="P77" i="6"/>
  <c r="W84" i="7"/>
  <c r="Q84" i="7"/>
  <c r="S84" i="7"/>
  <c r="AB84" i="7"/>
  <c r="V84" i="7"/>
  <c r="G84" i="7"/>
  <c r="H84" i="8"/>
  <c r="R84" i="7"/>
  <c r="W84" i="8"/>
  <c r="U84" i="7"/>
  <c r="AD84" i="6"/>
  <c r="I84" i="8"/>
  <c r="AB84" i="8"/>
  <c r="AC84" i="6"/>
  <c r="AD84" i="8"/>
  <c r="F84" i="8"/>
  <c r="Q84" i="6"/>
  <c r="G84" i="8"/>
  <c r="I84" i="7"/>
  <c r="O84" i="8"/>
  <c r="Y84" i="7"/>
  <c r="R84" i="8"/>
  <c r="AA84" i="6"/>
  <c r="E84" i="7"/>
  <c r="AD72" i="7"/>
  <c r="AC33" i="11" s="1"/>
  <c r="AD64" i="7"/>
  <c r="AC25" i="11" s="1"/>
  <c r="AD79" i="7"/>
  <c r="AD52" i="7"/>
  <c r="AC13" i="11" s="1"/>
  <c r="AD63" i="7"/>
  <c r="AC24" i="11" s="1"/>
  <c r="AD65" i="7"/>
  <c r="AC26" i="11" s="1"/>
  <c r="AD55" i="7"/>
  <c r="AC16" i="11" s="1"/>
  <c r="AD58" i="7"/>
  <c r="AC19" i="11" s="1"/>
  <c r="AD48" i="7"/>
  <c r="AC9" i="11" s="1"/>
  <c r="AD73" i="7"/>
  <c r="AC34" i="11" s="1"/>
  <c r="AD83" i="7"/>
  <c r="AC3" i="11" s="1"/>
  <c r="AC6" i="11" s="1"/>
  <c r="AD82" i="7"/>
  <c r="AD61" i="7"/>
  <c r="AC22" i="11" s="1"/>
  <c r="AD66" i="7"/>
  <c r="AC27" i="11" s="1"/>
  <c r="AD60" i="7"/>
  <c r="AC21" i="11" s="1"/>
  <c r="AD62" i="7"/>
  <c r="AC23" i="11" s="1"/>
  <c r="AD59" i="7"/>
  <c r="AC20" i="11" s="1"/>
  <c r="AD75" i="7"/>
  <c r="AD86" i="7"/>
  <c r="AD85" i="7"/>
  <c r="AD70" i="7"/>
  <c r="AC31" i="11" s="1"/>
  <c r="AD71" i="7"/>
  <c r="AC32" i="11" s="1"/>
  <c r="AD57" i="7"/>
  <c r="AC18" i="11" s="1"/>
  <c r="AD74" i="7"/>
  <c r="AC35" i="11" s="1"/>
  <c r="AD56" i="7"/>
  <c r="AC17" i="11" s="1"/>
  <c r="AD54" i="7"/>
  <c r="AC15" i="11" s="1"/>
  <c r="AD50" i="7"/>
  <c r="AC11" i="11" s="1"/>
  <c r="AD81" i="7"/>
  <c r="AC36" i="11" s="1"/>
  <c r="AD80" i="7"/>
  <c r="AD68" i="7"/>
  <c r="AC29" i="11" s="1"/>
  <c r="AD67" i="7"/>
  <c r="AC28" i="11" s="1"/>
  <c r="AD53" i="7"/>
  <c r="AC14" i="11" s="1"/>
  <c r="AD69" i="7"/>
  <c r="AC30" i="11" s="1"/>
  <c r="AD51" i="7"/>
  <c r="AC12" i="11" s="1"/>
  <c r="AD78" i="7"/>
  <c r="AD49" i="7"/>
  <c r="AC10" i="11" s="1"/>
  <c r="AD76" i="7"/>
  <c r="AD77" i="7"/>
  <c r="M55" i="6"/>
  <c r="L16" i="9" s="1"/>
  <c r="M71" i="6"/>
  <c r="L32" i="9" s="1"/>
  <c r="M56" i="6"/>
  <c r="L17" i="9" s="1"/>
  <c r="M72" i="6"/>
  <c r="L33" i="9" s="1"/>
  <c r="M54" i="6"/>
  <c r="L15" i="9" s="1"/>
  <c r="M86" i="6"/>
  <c r="M65" i="6"/>
  <c r="L26" i="9" s="1"/>
  <c r="M69" i="6"/>
  <c r="L30" i="9" s="1"/>
  <c r="M66" i="6"/>
  <c r="L27" i="9" s="1"/>
  <c r="M75" i="6"/>
  <c r="M59" i="6"/>
  <c r="L20" i="9" s="1"/>
  <c r="M79" i="6"/>
  <c r="M60" i="6"/>
  <c r="L21" i="9" s="1"/>
  <c r="M62" i="6"/>
  <c r="L23" i="9" s="1"/>
  <c r="M61" i="6"/>
  <c r="L22" i="9" s="1"/>
  <c r="M73" i="6"/>
  <c r="L34" i="9" s="1"/>
  <c r="M85" i="6"/>
  <c r="M74" i="6"/>
  <c r="L35" i="9" s="1"/>
  <c r="M63" i="6"/>
  <c r="L24" i="9" s="1"/>
  <c r="M83" i="6"/>
  <c r="L3" i="9" s="1"/>
  <c r="L6" i="9" s="1"/>
  <c r="M64" i="6"/>
  <c r="L25" i="9" s="1"/>
  <c r="M80" i="6"/>
  <c r="M70" i="6"/>
  <c r="L31" i="9" s="1"/>
  <c r="M49" i="6"/>
  <c r="L10" i="9" s="1"/>
  <c r="M81" i="6"/>
  <c r="L36" i="9" s="1"/>
  <c r="M50" i="6"/>
  <c r="L11" i="9" s="1"/>
  <c r="M82" i="6"/>
  <c r="M51" i="6"/>
  <c r="L12" i="9" s="1"/>
  <c r="M67" i="6"/>
  <c r="L28" i="9" s="1"/>
  <c r="M52" i="6"/>
  <c r="L13" i="9" s="1"/>
  <c r="M68" i="6"/>
  <c r="L29" i="9" s="1"/>
  <c r="M48" i="6"/>
  <c r="L9" i="9" s="1"/>
  <c r="M78" i="6"/>
  <c r="L37" i="9" s="1"/>
  <c r="L38" i="9" s="1"/>
  <c r="M57" i="6"/>
  <c r="L18" i="9" s="1"/>
  <c r="M53" i="6"/>
  <c r="L14" i="9" s="1"/>
  <c r="M58" i="6"/>
  <c r="L19" i="9" s="1"/>
  <c r="M76" i="6"/>
  <c r="M77" i="6"/>
  <c r="N48" i="7"/>
  <c r="M9" i="11" s="1"/>
  <c r="N86" i="7"/>
  <c r="N85" i="7"/>
  <c r="N68" i="7"/>
  <c r="M29" i="11" s="1"/>
  <c r="N67" i="7"/>
  <c r="M28" i="11" s="1"/>
  <c r="N57" i="7"/>
  <c r="M18" i="11" s="1"/>
  <c r="N69" i="7"/>
  <c r="M30" i="11" s="1"/>
  <c r="N66" i="7"/>
  <c r="M27" i="11" s="1"/>
  <c r="N78" i="7"/>
  <c r="N50" i="7"/>
  <c r="M11" i="11" s="1"/>
  <c r="N81" i="7"/>
  <c r="M36" i="11" s="1"/>
  <c r="N80" i="7"/>
  <c r="N64" i="7"/>
  <c r="M25" i="11" s="1"/>
  <c r="N79" i="7"/>
  <c r="N53" i="7"/>
  <c r="M14" i="11" s="1"/>
  <c r="N60" i="7"/>
  <c r="M21" i="11" s="1"/>
  <c r="N65" i="7"/>
  <c r="M26" i="11" s="1"/>
  <c r="N63" i="7"/>
  <c r="M24" i="11" s="1"/>
  <c r="N49" i="7"/>
  <c r="M10" i="11" s="1"/>
  <c r="N72" i="7"/>
  <c r="M33" i="11" s="1"/>
  <c r="N82" i="7"/>
  <c r="N70" i="7"/>
  <c r="M31" i="11" s="1"/>
  <c r="N52" i="7"/>
  <c r="M13" i="11" s="1"/>
  <c r="N56" i="7"/>
  <c r="M17" i="11" s="1"/>
  <c r="N62" i="7"/>
  <c r="M23" i="11" s="1"/>
  <c r="N55" i="7"/>
  <c r="M16" i="11" s="1"/>
  <c r="N58" i="7"/>
  <c r="M19" i="11" s="1"/>
  <c r="N73" i="7"/>
  <c r="M34" i="11" s="1"/>
  <c r="N83" i="7"/>
  <c r="M3" i="11" s="1"/>
  <c r="M6" i="11" s="1"/>
  <c r="N71" i="7"/>
  <c r="M32" i="11" s="1"/>
  <c r="N61" i="7"/>
  <c r="M22" i="11" s="1"/>
  <c r="N74" i="7"/>
  <c r="M35" i="11" s="1"/>
  <c r="N51" i="7"/>
  <c r="M12" i="11" s="1"/>
  <c r="N54" i="7"/>
  <c r="M15" i="11" s="1"/>
  <c r="N59" i="7"/>
  <c r="M20" i="11" s="1"/>
  <c r="N75" i="7"/>
  <c r="N76" i="7"/>
  <c r="N77" i="7"/>
  <c r="Y82" i="8"/>
  <c r="Y74" i="8"/>
  <c r="X35" i="13" s="1"/>
  <c r="Y66" i="8"/>
  <c r="X27" i="13" s="1"/>
  <c r="Y83" i="8"/>
  <c r="X3" i="13" s="1"/>
  <c r="X6" i="13" s="1"/>
  <c r="Y71" i="8"/>
  <c r="X32" i="13" s="1"/>
  <c r="Y63" i="8"/>
  <c r="X24" i="13" s="1"/>
  <c r="Y56" i="8"/>
  <c r="X17" i="13" s="1"/>
  <c r="Y48" i="8"/>
  <c r="X9" i="13" s="1"/>
  <c r="Y53" i="8"/>
  <c r="X14" i="13" s="1"/>
  <c r="Y75" i="8"/>
  <c r="Y80" i="8"/>
  <c r="Y72" i="8"/>
  <c r="X33" i="13" s="1"/>
  <c r="Y64" i="8"/>
  <c r="X25" i="13" s="1"/>
  <c r="Y81" i="8"/>
  <c r="X36" i="13" s="1"/>
  <c r="Y69" i="8"/>
  <c r="X30" i="13" s="1"/>
  <c r="Y61" i="8"/>
  <c r="X22" i="13" s="1"/>
  <c r="Y54" i="8"/>
  <c r="X15" i="13" s="1"/>
  <c r="Y59" i="8"/>
  <c r="X20" i="13" s="1"/>
  <c r="Y51" i="8"/>
  <c r="X12" i="13" s="1"/>
  <c r="Y78" i="8"/>
  <c r="X37" i="13" s="1"/>
  <c r="X38" i="13" s="1"/>
  <c r="Y70" i="8"/>
  <c r="X31" i="13" s="1"/>
  <c r="Y62" i="8"/>
  <c r="X23" i="13" s="1"/>
  <c r="Y79" i="8"/>
  <c r="Y67" i="8"/>
  <c r="X28" i="13" s="1"/>
  <c r="Y60" i="8"/>
  <c r="X21" i="13" s="1"/>
  <c r="Y52" i="8"/>
  <c r="X13" i="13" s="1"/>
  <c r="Y57" i="8"/>
  <c r="X18" i="13" s="1"/>
  <c r="Y49" i="8"/>
  <c r="X10" i="13" s="1"/>
  <c r="Y86" i="8"/>
  <c r="Y68" i="8"/>
  <c r="X29" i="13" s="1"/>
  <c r="Y85" i="8"/>
  <c r="Y73" i="8"/>
  <c r="X34" i="13" s="1"/>
  <c r="Y65" i="8"/>
  <c r="X26" i="13" s="1"/>
  <c r="Y58" i="8"/>
  <c r="X19" i="13" s="1"/>
  <c r="Y50" i="8"/>
  <c r="X11" i="13" s="1"/>
  <c r="Y55" i="8"/>
  <c r="X16" i="13" s="1"/>
  <c r="Y76" i="8"/>
  <c r="Y77" i="8"/>
  <c r="O80" i="7"/>
  <c r="O82" i="7"/>
  <c r="O70" i="7"/>
  <c r="N31" i="11" s="1"/>
  <c r="O60" i="7"/>
  <c r="N21" i="11" s="1"/>
  <c r="O68" i="7"/>
  <c r="N29" i="11" s="1"/>
  <c r="O50" i="7"/>
  <c r="N11" i="11" s="1"/>
  <c r="O73" i="7"/>
  <c r="N34" i="11" s="1"/>
  <c r="O64" i="7"/>
  <c r="N25" i="11" s="1"/>
  <c r="O54" i="7"/>
  <c r="N15" i="11" s="1"/>
  <c r="O75" i="7"/>
  <c r="O72" i="7"/>
  <c r="N33" i="11" s="1"/>
  <c r="O71" i="7"/>
  <c r="N32" i="11" s="1"/>
  <c r="O66" i="7"/>
  <c r="N27" i="11" s="1"/>
  <c r="O56" i="7"/>
  <c r="N17" i="11" s="1"/>
  <c r="O63" i="7"/>
  <c r="N24" i="11" s="1"/>
  <c r="O49" i="7"/>
  <c r="N10" i="11" s="1"/>
  <c r="O61" i="7"/>
  <c r="N22" i="11" s="1"/>
  <c r="O57" i="7"/>
  <c r="N18" i="11" s="1"/>
  <c r="O58" i="7"/>
  <c r="N19" i="11" s="1"/>
  <c r="O48" i="7"/>
  <c r="N9" i="11" s="1"/>
  <c r="O83" i="7"/>
  <c r="N3" i="11" s="1"/>
  <c r="N6" i="11" s="1"/>
  <c r="O67" i="7"/>
  <c r="N28" i="11" s="1"/>
  <c r="O74" i="7"/>
  <c r="N35" i="11" s="1"/>
  <c r="O51" i="7"/>
  <c r="N12" i="11" s="1"/>
  <c r="O59" i="7"/>
  <c r="N20" i="11" s="1"/>
  <c r="O78" i="7"/>
  <c r="O53" i="7"/>
  <c r="N14" i="11" s="1"/>
  <c r="O65" i="7"/>
  <c r="N26" i="11" s="1"/>
  <c r="O85" i="7"/>
  <c r="O79" i="7"/>
  <c r="O81" i="7"/>
  <c r="N36" i="11" s="1"/>
  <c r="O69" i="7"/>
  <c r="N30" i="11" s="1"/>
  <c r="O55" i="7"/>
  <c r="N16" i="11" s="1"/>
  <c r="O86" i="7"/>
  <c r="O52" i="7"/>
  <c r="N13" i="11" s="1"/>
  <c r="O62" i="7"/>
  <c r="N23" i="11" s="1"/>
  <c r="O76" i="7"/>
  <c r="O77" i="7"/>
  <c r="R53" i="6"/>
  <c r="Q14" i="9" s="1"/>
  <c r="R69" i="6"/>
  <c r="Q30" i="9" s="1"/>
  <c r="R50" i="6"/>
  <c r="Q11" i="9" s="1"/>
  <c r="R66" i="6"/>
  <c r="Q27" i="9" s="1"/>
  <c r="R82" i="6"/>
  <c r="R68" i="6"/>
  <c r="Q29" i="9" s="1"/>
  <c r="R55" i="6"/>
  <c r="Q16" i="9" s="1"/>
  <c r="R51" i="6"/>
  <c r="Q12" i="9" s="1"/>
  <c r="R72" i="6"/>
  <c r="Q33" i="9" s="1"/>
  <c r="R57" i="6"/>
  <c r="Q18" i="9" s="1"/>
  <c r="R73" i="6"/>
  <c r="Q34" i="9" s="1"/>
  <c r="R54" i="6"/>
  <c r="Q15" i="9" s="1"/>
  <c r="R70" i="6"/>
  <c r="Q31" i="9" s="1"/>
  <c r="R86" i="6"/>
  <c r="R63" i="6"/>
  <c r="Q24" i="9" s="1"/>
  <c r="R75" i="6"/>
  <c r="R80" i="6"/>
  <c r="R61" i="6"/>
  <c r="Q22" i="9" s="1"/>
  <c r="R81" i="6"/>
  <c r="Q36" i="9" s="1"/>
  <c r="R58" i="6"/>
  <c r="Q19" i="9" s="1"/>
  <c r="R74" i="6"/>
  <c r="Q35" i="9" s="1"/>
  <c r="R52" i="6"/>
  <c r="Q13" i="9" s="1"/>
  <c r="R67" i="6"/>
  <c r="Q28" i="9" s="1"/>
  <c r="R71" i="6"/>
  <c r="Q32" i="9" s="1"/>
  <c r="R56" i="6"/>
  <c r="Q17" i="9" s="1"/>
  <c r="R48" i="6"/>
  <c r="Q9" i="9" s="1"/>
  <c r="R49" i="6"/>
  <c r="Q10" i="9" s="1"/>
  <c r="R65" i="6"/>
  <c r="Q26" i="9" s="1"/>
  <c r="R85" i="6"/>
  <c r="R62" i="6"/>
  <c r="Q23" i="9" s="1"/>
  <c r="R78" i="6"/>
  <c r="Q37" i="9" s="1"/>
  <c r="Q38" i="9" s="1"/>
  <c r="R60" i="6"/>
  <c r="Q21" i="9" s="1"/>
  <c r="R83" i="6"/>
  <c r="Q3" i="9" s="1"/>
  <c r="Q6" i="9" s="1"/>
  <c r="R79" i="6"/>
  <c r="R64" i="6"/>
  <c r="Q25" i="9" s="1"/>
  <c r="R59" i="6"/>
  <c r="Q20" i="9" s="1"/>
  <c r="R76" i="6"/>
  <c r="R77" i="6"/>
  <c r="N78" i="8"/>
  <c r="M37" i="13" s="1"/>
  <c r="M38" i="13" s="1"/>
  <c r="N70" i="8"/>
  <c r="M31" i="13" s="1"/>
  <c r="N62" i="8"/>
  <c r="M23" i="13" s="1"/>
  <c r="N79" i="8"/>
  <c r="N67" i="8"/>
  <c r="M28" i="13" s="1"/>
  <c r="N60" i="8"/>
  <c r="M21" i="13" s="1"/>
  <c r="N52" i="8"/>
  <c r="M13" i="13" s="1"/>
  <c r="N57" i="8"/>
  <c r="M18" i="13" s="1"/>
  <c r="N49" i="8"/>
  <c r="M10" i="13" s="1"/>
  <c r="N86" i="8"/>
  <c r="N68" i="8"/>
  <c r="M29" i="13" s="1"/>
  <c r="N85" i="8"/>
  <c r="N73" i="8"/>
  <c r="M34" i="13" s="1"/>
  <c r="N65" i="8"/>
  <c r="M26" i="13" s="1"/>
  <c r="N58" i="8"/>
  <c r="M19" i="13" s="1"/>
  <c r="N50" i="8"/>
  <c r="M11" i="13" s="1"/>
  <c r="N55" i="8"/>
  <c r="M16" i="13" s="1"/>
  <c r="N82" i="8"/>
  <c r="N74" i="8"/>
  <c r="M35" i="13" s="1"/>
  <c r="N66" i="8"/>
  <c r="M27" i="13" s="1"/>
  <c r="N83" i="8"/>
  <c r="M3" i="13" s="1"/>
  <c r="M6" i="13" s="1"/>
  <c r="N71" i="8"/>
  <c r="M32" i="13" s="1"/>
  <c r="N63" i="8"/>
  <c r="M24" i="13" s="1"/>
  <c r="N56" i="8"/>
  <c r="M17" i="13" s="1"/>
  <c r="N48" i="8"/>
  <c r="M9" i="13" s="1"/>
  <c r="N53" i="8"/>
  <c r="M14" i="13" s="1"/>
  <c r="N75" i="8"/>
  <c r="N80" i="8"/>
  <c r="N72" i="8"/>
  <c r="M33" i="13" s="1"/>
  <c r="N64" i="8"/>
  <c r="M25" i="13" s="1"/>
  <c r="N81" i="8"/>
  <c r="M36" i="13" s="1"/>
  <c r="N69" i="8"/>
  <c r="M30" i="13" s="1"/>
  <c r="N61" i="8"/>
  <c r="M22" i="13" s="1"/>
  <c r="N54" i="8"/>
  <c r="M15" i="13" s="1"/>
  <c r="N59" i="8"/>
  <c r="M20" i="13" s="1"/>
  <c r="N51" i="8"/>
  <c r="M12" i="13" s="1"/>
  <c r="N76" i="8"/>
  <c r="N77" i="8"/>
  <c r="K85" i="8"/>
  <c r="K73" i="8"/>
  <c r="J34" i="13" s="1"/>
  <c r="K65" i="8"/>
  <c r="J26" i="13" s="1"/>
  <c r="K82" i="8"/>
  <c r="K74" i="8"/>
  <c r="J35" i="13" s="1"/>
  <c r="K66" i="8"/>
  <c r="J27" i="13" s="1"/>
  <c r="K57" i="8"/>
  <c r="J18" i="13" s="1"/>
  <c r="K49" i="8"/>
  <c r="J10" i="13" s="1"/>
  <c r="K54" i="8"/>
  <c r="J15" i="13" s="1"/>
  <c r="K81" i="8"/>
  <c r="J36" i="13" s="1"/>
  <c r="K69" i="8"/>
  <c r="J30" i="13" s="1"/>
  <c r="K61" i="8"/>
  <c r="J22" i="13" s="1"/>
  <c r="K78" i="8"/>
  <c r="J37" i="13" s="1"/>
  <c r="J38" i="13" s="1"/>
  <c r="K70" i="8"/>
  <c r="J31" i="13" s="1"/>
  <c r="K62" i="8"/>
  <c r="J23" i="13" s="1"/>
  <c r="K53" i="8"/>
  <c r="J14" i="13" s="1"/>
  <c r="K58" i="8"/>
  <c r="J19" i="13" s="1"/>
  <c r="K50" i="8"/>
  <c r="J11" i="13" s="1"/>
  <c r="K83" i="8"/>
  <c r="J3" i="13" s="1"/>
  <c r="J6" i="13" s="1"/>
  <c r="K63" i="8"/>
  <c r="J24" i="13" s="1"/>
  <c r="K72" i="8"/>
  <c r="J33" i="13" s="1"/>
  <c r="K55" i="8"/>
  <c r="J16" i="13" s="1"/>
  <c r="K52" i="8"/>
  <c r="J13" i="13" s="1"/>
  <c r="K79" i="8"/>
  <c r="K86" i="8"/>
  <c r="K68" i="8"/>
  <c r="J29" i="13" s="1"/>
  <c r="K51" i="8"/>
  <c r="J12" i="13" s="1"/>
  <c r="K48" i="8"/>
  <c r="J9" i="13" s="1"/>
  <c r="K71" i="8"/>
  <c r="J32" i="13" s="1"/>
  <c r="K80" i="8"/>
  <c r="K64" i="8"/>
  <c r="J25" i="13" s="1"/>
  <c r="K60" i="8"/>
  <c r="J21" i="13" s="1"/>
  <c r="K75" i="8"/>
  <c r="K67" i="8"/>
  <c r="J28" i="13" s="1"/>
  <c r="K59" i="8"/>
  <c r="J20" i="13" s="1"/>
  <c r="K56" i="8"/>
  <c r="J17" i="13" s="1"/>
  <c r="K76" i="8"/>
  <c r="K77" i="8"/>
  <c r="T83" i="7"/>
  <c r="S3" i="11" s="1"/>
  <c r="S6" i="11" s="1"/>
  <c r="T78" i="7"/>
  <c r="T73" i="7"/>
  <c r="S34" i="11" s="1"/>
  <c r="T72" i="7"/>
  <c r="S33" i="11" s="1"/>
  <c r="T59" i="7"/>
  <c r="S20" i="11" s="1"/>
  <c r="T80" i="7"/>
  <c r="T54" i="7"/>
  <c r="S15" i="11" s="1"/>
  <c r="T60" i="7"/>
  <c r="S21" i="11" s="1"/>
  <c r="T53" i="7"/>
  <c r="S14" i="11" s="1"/>
  <c r="T79" i="7"/>
  <c r="T74" i="7"/>
  <c r="S35" i="11" s="1"/>
  <c r="T70" i="7"/>
  <c r="S31" i="11" s="1"/>
  <c r="T69" i="7"/>
  <c r="S30" i="11" s="1"/>
  <c r="T55" i="7"/>
  <c r="S16" i="11" s="1"/>
  <c r="T63" i="7"/>
  <c r="S24" i="11" s="1"/>
  <c r="T81" i="7"/>
  <c r="S36" i="11" s="1"/>
  <c r="T51" i="7"/>
  <c r="S12" i="11" s="1"/>
  <c r="T52" i="7"/>
  <c r="S13" i="11" s="1"/>
  <c r="T71" i="7"/>
  <c r="S32" i="11" s="1"/>
  <c r="T86" i="7"/>
  <c r="T66" i="7"/>
  <c r="S27" i="11" s="1"/>
  <c r="T65" i="7"/>
  <c r="S26" i="11" s="1"/>
  <c r="T50" i="7"/>
  <c r="S11" i="11" s="1"/>
  <c r="T62" i="7"/>
  <c r="S23" i="11" s="1"/>
  <c r="T68" i="7"/>
  <c r="S29" i="11" s="1"/>
  <c r="T67" i="7"/>
  <c r="S28" i="11" s="1"/>
  <c r="T57" i="7"/>
  <c r="S18" i="11" s="1"/>
  <c r="T48" i="7"/>
  <c r="S9" i="11" s="1"/>
  <c r="T82" i="7"/>
  <c r="T85" i="7"/>
  <c r="T64" i="7"/>
  <c r="S25" i="11" s="1"/>
  <c r="T49" i="7"/>
  <c r="S10" i="11" s="1"/>
  <c r="T58" i="7"/>
  <c r="S19" i="11" s="1"/>
  <c r="T56" i="7"/>
  <c r="S17" i="11" s="1"/>
  <c r="T61" i="7"/>
  <c r="S22" i="11" s="1"/>
  <c r="T75" i="7"/>
  <c r="T76" i="7"/>
  <c r="T77" i="7"/>
  <c r="E49" i="6"/>
  <c r="D10" i="9" s="1"/>
  <c r="E52" i="6"/>
  <c r="D13" i="9" s="1"/>
  <c r="E68" i="6"/>
  <c r="D29" i="9" s="1"/>
  <c r="E48" i="6"/>
  <c r="D9" i="9" s="1"/>
  <c r="E70" i="6"/>
  <c r="D31" i="9" s="1"/>
  <c r="E74" i="6"/>
  <c r="D35" i="9" s="1"/>
  <c r="E61" i="6"/>
  <c r="D22" i="9" s="1"/>
  <c r="E53" i="6"/>
  <c r="D14" i="9" s="1"/>
  <c r="E57" i="6"/>
  <c r="D18" i="9" s="1"/>
  <c r="E78" i="6"/>
  <c r="D37" i="9" s="1"/>
  <c r="D38" i="9" s="1"/>
  <c r="E56" i="6"/>
  <c r="D17" i="9" s="1"/>
  <c r="E72" i="6"/>
  <c r="D33" i="9" s="1"/>
  <c r="E54" i="6"/>
  <c r="D15" i="9" s="1"/>
  <c r="E81" i="6"/>
  <c r="D36" i="9" s="1"/>
  <c r="E85" i="6"/>
  <c r="E66" i="6"/>
  <c r="D27" i="9" s="1"/>
  <c r="E69" i="6"/>
  <c r="D30" i="9" s="1"/>
  <c r="E62" i="6"/>
  <c r="D23" i="9" s="1"/>
  <c r="E83" i="6"/>
  <c r="D3" i="9" s="1"/>
  <c r="D6" i="9" s="1"/>
  <c r="E60" i="6"/>
  <c r="D21" i="9" s="1"/>
  <c r="E59" i="6"/>
  <c r="D20" i="9" s="1"/>
  <c r="E86" i="6"/>
  <c r="E50" i="6"/>
  <c r="D11" i="9" s="1"/>
  <c r="E71" i="6"/>
  <c r="D32" i="9" s="1"/>
  <c r="E79" i="6"/>
  <c r="E67" i="6"/>
  <c r="D28" i="9" s="1"/>
  <c r="E58" i="6"/>
  <c r="D19" i="9" s="1"/>
  <c r="E64" i="6"/>
  <c r="D25" i="9" s="1"/>
  <c r="E80" i="6"/>
  <c r="E65" i="6"/>
  <c r="D26" i="9" s="1"/>
  <c r="E63" i="6"/>
  <c r="D24" i="9" s="1"/>
  <c r="E55" i="6"/>
  <c r="D16" i="9" s="1"/>
  <c r="E82" i="6"/>
  <c r="E51" i="6"/>
  <c r="D12" i="9" s="1"/>
  <c r="E73" i="6"/>
  <c r="D34" i="9" s="1"/>
  <c r="E75" i="6"/>
  <c r="E76" i="6"/>
  <c r="E77" i="6"/>
  <c r="F86" i="7"/>
  <c r="F85" i="7"/>
  <c r="F68" i="7"/>
  <c r="E29" i="11" s="1"/>
  <c r="F70" i="7"/>
  <c r="E31" i="11" s="1"/>
  <c r="F66" i="7"/>
  <c r="E27" i="11" s="1"/>
  <c r="F60" i="7"/>
  <c r="E21" i="11" s="1"/>
  <c r="F62" i="7"/>
  <c r="E23" i="11" s="1"/>
  <c r="F58" i="7"/>
  <c r="E19" i="11" s="1"/>
  <c r="F49" i="7"/>
  <c r="E10" i="11" s="1"/>
  <c r="F81" i="7"/>
  <c r="E36" i="11" s="1"/>
  <c r="F80" i="7"/>
  <c r="F64" i="7"/>
  <c r="E25" i="11" s="1"/>
  <c r="F61" i="7"/>
  <c r="E22" i="11" s="1"/>
  <c r="F78" i="7"/>
  <c r="F56" i="7"/>
  <c r="E17" i="11" s="1"/>
  <c r="F54" i="7"/>
  <c r="E15" i="11" s="1"/>
  <c r="F74" i="7"/>
  <c r="E35" i="11" s="1"/>
  <c r="F55" i="7"/>
  <c r="E16" i="11" s="1"/>
  <c r="F50" i="7"/>
  <c r="E11" i="11" s="1"/>
  <c r="F83" i="7"/>
  <c r="E3" i="11" s="1"/>
  <c r="E6" i="11" s="1"/>
  <c r="F82" i="7"/>
  <c r="F57" i="7"/>
  <c r="E18" i="11" s="1"/>
  <c r="F71" i="7"/>
  <c r="E32" i="11" s="1"/>
  <c r="F51" i="7"/>
  <c r="E12" i="11" s="1"/>
  <c r="F53" i="7"/>
  <c r="E14" i="11" s="1"/>
  <c r="F63" i="7"/>
  <c r="E24" i="11" s="1"/>
  <c r="F75" i="7"/>
  <c r="F48" i="7"/>
  <c r="E9" i="11" s="1"/>
  <c r="F73" i="7"/>
  <c r="E34" i="11" s="1"/>
  <c r="F72" i="7"/>
  <c r="E33" i="11" s="1"/>
  <c r="F67" i="7"/>
  <c r="E28" i="11" s="1"/>
  <c r="F52" i="7"/>
  <c r="E13" i="11" s="1"/>
  <c r="F69" i="7"/>
  <c r="E30" i="11" s="1"/>
  <c r="F79" i="7"/>
  <c r="F65" i="7"/>
  <c r="E26" i="11" s="1"/>
  <c r="F59" i="7"/>
  <c r="E20" i="11" s="1"/>
  <c r="F76" i="7"/>
  <c r="F77" i="7"/>
  <c r="U82" i="8"/>
  <c r="U74" i="8"/>
  <c r="T35" i="13" s="1"/>
  <c r="U66" i="8"/>
  <c r="T27" i="13" s="1"/>
  <c r="U83" i="8"/>
  <c r="T3" i="13" s="1"/>
  <c r="T6" i="13" s="1"/>
  <c r="U71" i="8"/>
  <c r="T32" i="13" s="1"/>
  <c r="U63" i="8"/>
  <c r="T24" i="13" s="1"/>
  <c r="U56" i="8"/>
  <c r="T17" i="13" s="1"/>
  <c r="U48" i="8"/>
  <c r="T9" i="13" s="1"/>
  <c r="U53" i="8"/>
  <c r="T14" i="13" s="1"/>
  <c r="U75" i="8"/>
  <c r="U80" i="8"/>
  <c r="U72" i="8"/>
  <c r="T33" i="13" s="1"/>
  <c r="U64" i="8"/>
  <c r="T25" i="13" s="1"/>
  <c r="U81" i="8"/>
  <c r="T36" i="13" s="1"/>
  <c r="U69" i="8"/>
  <c r="T30" i="13" s="1"/>
  <c r="U61" i="8"/>
  <c r="T22" i="13" s="1"/>
  <c r="U54" i="8"/>
  <c r="T15" i="13" s="1"/>
  <c r="U59" i="8"/>
  <c r="T20" i="13" s="1"/>
  <c r="U51" i="8"/>
  <c r="T12" i="13" s="1"/>
  <c r="U78" i="8"/>
  <c r="T37" i="13" s="1"/>
  <c r="T38" i="13" s="1"/>
  <c r="U70" i="8"/>
  <c r="T31" i="13" s="1"/>
  <c r="U62" i="8"/>
  <c r="T23" i="13" s="1"/>
  <c r="U79" i="8"/>
  <c r="U67" i="8"/>
  <c r="T28" i="13" s="1"/>
  <c r="U60" i="8"/>
  <c r="T21" i="13" s="1"/>
  <c r="U52" i="8"/>
  <c r="T13" i="13" s="1"/>
  <c r="U57" i="8"/>
  <c r="T18" i="13" s="1"/>
  <c r="U49" i="8"/>
  <c r="T10" i="13" s="1"/>
  <c r="U86" i="8"/>
  <c r="U68" i="8"/>
  <c r="T29" i="13" s="1"/>
  <c r="U85" i="8"/>
  <c r="U73" i="8"/>
  <c r="T34" i="13" s="1"/>
  <c r="U65" i="8"/>
  <c r="T26" i="13" s="1"/>
  <c r="U58" i="8"/>
  <c r="T19" i="13" s="1"/>
  <c r="U50" i="8"/>
  <c r="T11" i="13" s="1"/>
  <c r="U55" i="8"/>
  <c r="T16" i="13" s="1"/>
  <c r="U76" i="8"/>
  <c r="U77" i="8"/>
  <c r="X81" i="8"/>
  <c r="W36" i="13" s="1"/>
  <c r="X69" i="8"/>
  <c r="W30" i="13" s="1"/>
  <c r="X61" i="8"/>
  <c r="W22" i="13" s="1"/>
  <c r="X78" i="8"/>
  <c r="W37" i="13" s="1"/>
  <c r="W38" i="13" s="1"/>
  <c r="X70" i="8"/>
  <c r="W31" i="13" s="1"/>
  <c r="X62" i="8"/>
  <c r="W23" i="13" s="1"/>
  <c r="X53" i="8"/>
  <c r="W14" i="13" s="1"/>
  <c r="X58" i="8"/>
  <c r="W19" i="13" s="1"/>
  <c r="X50" i="8"/>
  <c r="W11" i="13" s="1"/>
  <c r="X79" i="8"/>
  <c r="X67" i="8"/>
  <c r="W28" i="13" s="1"/>
  <c r="X86" i="8"/>
  <c r="X68" i="8"/>
  <c r="W29" i="13" s="1"/>
  <c r="X59" i="8"/>
  <c r="W20" i="13" s="1"/>
  <c r="X51" i="8"/>
  <c r="W12" i="13" s="1"/>
  <c r="X56" i="8"/>
  <c r="W17" i="13" s="1"/>
  <c r="X48" i="8"/>
  <c r="W9" i="13" s="1"/>
  <c r="X85" i="8"/>
  <c r="X73" i="8"/>
  <c r="W34" i="13" s="1"/>
  <c r="X65" i="8"/>
  <c r="W26" i="13" s="1"/>
  <c r="X82" i="8"/>
  <c r="X74" i="8"/>
  <c r="W35" i="13" s="1"/>
  <c r="X66" i="8"/>
  <c r="W27" i="13" s="1"/>
  <c r="X57" i="8"/>
  <c r="W18" i="13" s="1"/>
  <c r="X49" i="8"/>
  <c r="W10" i="13" s="1"/>
  <c r="X54" i="8"/>
  <c r="W15" i="13" s="1"/>
  <c r="X75" i="8"/>
  <c r="X83" i="8"/>
  <c r="W3" i="13" s="1"/>
  <c r="W6" i="13" s="1"/>
  <c r="X71" i="8"/>
  <c r="W32" i="13" s="1"/>
  <c r="X63" i="8"/>
  <c r="W24" i="13" s="1"/>
  <c r="X80" i="8"/>
  <c r="X72" i="8"/>
  <c r="W33" i="13" s="1"/>
  <c r="X64" i="8"/>
  <c r="W25" i="13" s="1"/>
  <c r="X55" i="8"/>
  <c r="W16" i="13" s="1"/>
  <c r="X60" i="8"/>
  <c r="W21" i="13" s="1"/>
  <c r="X52" i="8"/>
  <c r="W13" i="13" s="1"/>
  <c r="X76" i="8"/>
  <c r="X77" i="8"/>
  <c r="U49" i="6"/>
  <c r="T10" i="9" s="1"/>
  <c r="U67" i="6"/>
  <c r="T28" i="9" s="1"/>
  <c r="U50" i="6"/>
  <c r="T11" i="9" s="1"/>
  <c r="U64" i="6"/>
  <c r="T25" i="9" s="1"/>
  <c r="U80" i="6"/>
  <c r="U62" i="6"/>
  <c r="T23" i="9" s="1"/>
  <c r="U53" i="6"/>
  <c r="T14" i="9" s="1"/>
  <c r="U81" i="6"/>
  <c r="T36" i="9" s="1"/>
  <c r="U58" i="6"/>
  <c r="T19" i="9" s="1"/>
  <c r="U75" i="6"/>
  <c r="U55" i="6"/>
  <c r="T16" i="9" s="1"/>
  <c r="U71" i="6"/>
  <c r="T32" i="9" s="1"/>
  <c r="U52" i="6"/>
  <c r="T13" i="9" s="1"/>
  <c r="U68" i="6"/>
  <c r="T29" i="9" s="1"/>
  <c r="U48" i="6"/>
  <c r="T9" i="9" s="1"/>
  <c r="U70" i="6"/>
  <c r="T31" i="9" s="1"/>
  <c r="U57" i="6"/>
  <c r="T18" i="9" s="1"/>
  <c r="U61" i="6"/>
  <c r="T22" i="9" s="1"/>
  <c r="U66" i="6"/>
  <c r="T27" i="9" s="1"/>
  <c r="U59" i="6"/>
  <c r="T20" i="9" s="1"/>
  <c r="U79" i="6"/>
  <c r="U56" i="6"/>
  <c r="T17" i="9" s="1"/>
  <c r="U72" i="6"/>
  <c r="T33" i="9" s="1"/>
  <c r="U51" i="6"/>
  <c r="T12" i="9" s="1"/>
  <c r="U78" i="6"/>
  <c r="T37" i="9" s="1"/>
  <c r="T38" i="9" s="1"/>
  <c r="U65" i="6"/>
  <c r="T26" i="9" s="1"/>
  <c r="U69" i="6"/>
  <c r="T30" i="9" s="1"/>
  <c r="U74" i="6"/>
  <c r="T35" i="9" s="1"/>
  <c r="U63" i="6"/>
  <c r="T24" i="9" s="1"/>
  <c r="U83" i="6"/>
  <c r="T3" i="9" s="1"/>
  <c r="T6" i="9" s="1"/>
  <c r="U60" i="6"/>
  <c r="T21" i="9" s="1"/>
  <c r="U54" i="6"/>
  <c r="T15" i="9" s="1"/>
  <c r="U86" i="6"/>
  <c r="U73" i="6"/>
  <c r="T34" i="9" s="1"/>
  <c r="U85" i="6"/>
  <c r="U82" i="6"/>
  <c r="U76" i="6"/>
  <c r="U77" i="6"/>
  <c r="J48" i="7"/>
  <c r="I9" i="11" s="1"/>
  <c r="J73" i="7"/>
  <c r="I34" i="11" s="1"/>
  <c r="J79" i="7"/>
  <c r="J78" i="7"/>
  <c r="J66" i="7"/>
  <c r="I27" i="11" s="1"/>
  <c r="J52" i="7"/>
  <c r="I13" i="11" s="1"/>
  <c r="J56" i="7"/>
  <c r="I17" i="11" s="1"/>
  <c r="J62" i="7"/>
  <c r="I23" i="11" s="1"/>
  <c r="J54" i="7"/>
  <c r="I15" i="11" s="1"/>
  <c r="J75" i="7"/>
  <c r="J86" i="7"/>
  <c r="J85" i="7"/>
  <c r="J71" i="7"/>
  <c r="I32" i="11" s="1"/>
  <c r="J74" i="7"/>
  <c r="I35" i="11" s="1"/>
  <c r="J61" i="7"/>
  <c r="I22" i="11" s="1"/>
  <c r="J70" i="7"/>
  <c r="I31" i="11" s="1"/>
  <c r="J51" i="7"/>
  <c r="I12" i="11" s="1"/>
  <c r="J82" i="7"/>
  <c r="J59" i="7"/>
  <c r="I20" i="11" s="1"/>
  <c r="J81" i="7"/>
  <c r="I36" i="11" s="1"/>
  <c r="J80" i="7"/>
  <c r="J68" i="7"/>
  <c r="I29" i="11" s="1"/>
  <c r="J67" i="7"/>
  <c r="I28" i="11" s="1"/>
  <c r="J57" i="7"/>
  <c r="I18" i="11" s="1"/>
  <c r="J65" i="7"/>
  <c r="I26" i="11" s="1"/>
  <c r="J58" i="7"/>
  <c r="I19" i="11" s="1"/>
  <c r="J63" i="7"/>
  <c r="I24" i="11" s="1"/>
  <c r="J50" i="7"/>
  <c r="I11" i="11" s="1"/>
  <c r="J72" i="7"/>
  <c r="I33" i="11" s="1"/>
  <c r="J64" i="7"/>
  <c r="I25" i="11" s="1"/>
  <c r="J83" i="7"/>
  <c r="I3" i="11" s="1"/>
  <c r="I6" i="11" s="1"/>
  <c r="J53" i="7"/>
  <c r="I14" i="11" s="1"/>
  <c r="J60" i="7"/>
  <c r="I21" i="11" s="1"/>
  <c r="J69" i="7"/>
  <c r="I30" i="11" s="1"/>
  <c r="J55" i="7"/>
  <c r="I16" i="11" s="1"/>
  <c r="J49" i="7"/>
  <c r="I10" i="11" s="1"/>
  <c r="J76" i="7"/>
  <c r="J77" i="7"/>
  <c r="AB57" i="6"/>
  <c r="AA18" i="9" s="1"/>
  <c r="AB73" i="6"/>
  <c r="AA34" i="9" s="1"/>
  <c r="AB54" i="6"/>
  <c r="AA15" i="9" s="1"/>
  <c r="AB70" i="6"/>
  <c r="AA31" i="9" s="1"/>
  <c r="AB86" i="6"/>
  <c r="AB63" i="6"/>
  <c r="AA24" i="9" s="1"/>
  <c r="AB83" i="6"/>
  <c r="AA3" i="9" s="1"/>
  <c r="AA6" i="9" s="1"/>
  <c r="AB60" i="6"/>
  <c r="AA21" i="9" s="1"/>
  <c r="AB80" i="6"/>
  <c r="AB61" i="6"/>
  <c r="AA22" i="9" s="1"/>
  <c r="AB81" i="6"/>
  <c r="AA36" i="9" s="1"/>
  <c r="AB58" i="6"/>
  <c r="AA19" i="9" s="1"/>
  <c r="AB74" i="6"/>
  <c r="AA35" i="9" s="1"/>
  <c r="AB51" i="6"/>
  <c r="AA12" i="9" s="1"/>
  <c r="AB67" i="6"/>
  <c r="AA28" i="9" s="1"/>
  <c r="AB56" i="6"/>
  <c r="AA17" i="9" s="1"/>
  <c r="AB48" i="6"/>
  <c r="AA9" i="9" s="1"/>
  <c r="AB49" i="6"/>
  <c r="AA10" i="9" s="1"/>
  <c r="AB65" i="6"/>
  <c r="AA26" i="9" s="1"/>
  <c r="AB85" i="6"/>
  <c r="AB62" i="6"/>
  <c r="AA23" i="9" s="1"/>
  <c r="AB78" i="6"/>
  <c r="AA37" i="9" s="1"/>
  <c r="AA38" i="9" s="1"/>
  <c r="AB55" i="6"/>
  <c r="AA16" i="9" s="1"/>
  <c r="AB71" i="6"/>
  <c r="AA32" i="9" s="1"/>
  <c r="AB72" i="6"/>
  <c r="AA33" i="9" s="1"/>
  <c r="AB52" i="6"/>
  <c r="AA13" i="9" s="1"/>
  <c r="AB75" i="6"/>
  <c r="AB53" i="6"/>
  <c r="AA14" i="9" s="1"/>
  <c r="AB69" i="6"/>
  <c r="AA30" i="9" s="1"/>
  <c r="AB50" i="6"/>
  <c r="AA11" i="9" s="1"/>
  <c r="AB66" i="6"/>
  <c r="AA27" i="9" s="1"/>
  <c r="AB82" i="6"/>
  <c r="AB59" i="6"/>
  <c r="AA20" i="9" s="1"/>
  <c r="AB79" i="6"/>
  <c r="AB68" i="6"/>
  <c r="AA29" i="9" s="1"/>
  <c r="AB64" i="6"/>
  <c r="AA25" i="9" s="1"/>
  <c r="AB76" i="6"/>
  <c r="AB77" i="6"/>
  <c r="C6" i="13"/>
  <c r="C3" i="9"/>
  <c r="C6" i="9" s="1"/>
  <c r="C38" i="11"/>
  <c r="C37" i="11"/>
  <c r="C28" i="13"/>
  <c r="C18" i="9"/>
  <c r="C14" i="9"/>
  <c r="C34" i="9"/>
  <c r="C9" i="9"/>
  <c r="C25" i="9"/>
  <c r="C14" i="13"/>
  <c r="C9" i="13"/>
  <c r="C18" i="13"/>
  <c r="C29" i="13"/>
  <c r="C20" i="13"/>
  <c r="C24" i="13"/>
  <c r="C10" i="13"/>
  <c r="C21" i="13"/>
  <c r="C11" i="9"/>
  <c r="C20" i="9"/>
  <c r="C29" i="9"/>
  <c r="C28" i="9"/>
  <c r="C35" i="9"/>
  <c r="C22" i="9"/>
  <c r="C19" i="13"/>
  <c r="C13" i="13"/>
  <c r="C12" i="13"/>
  <c r="C23" i="13"/>
  <c r="C34" i="13"/>
  <c r="C35" i="13"/>
  <c r="C17" i="13"/>
  <c r="C30" i="13"/>
  <c r="C15" i="13"/>
  <c r="C26" i="13"/>
  <c r="C12" i="9"/>
  <c r="C33" i="9"/>
  <c r="C38" i="9"/>
  <c r="C26" i="9"/>
  <c r="C13" i="9"/>
  <c r="C21" i="9"/>
  <c r="C19" i="9"/>
  <c r="C32" i="13"/>
  <c r="C27" i="13"/>
  <c r="C27" i="9"/>
  <c r="C31" i="9"/>
  <c r="C16" i="9"/>
  <c r="C25" i="13"/>
  <c r="C38" i="13"/>
  <c r="C16" i="13"/>
  <c r="C11" i="13"/>
  <c r="C22" i="13"/>
  <c r="C33" i="13"/>
  <c r="C31" i="13"/>
  <c r="C24" i="9"/>
  <c r="C30" i="9"/>
  <c r="C17" i="9"/>
  <c r="C23" i="9"/>
  <c r="C10" i="9"/>
  <c r="C15" i="9"/>
  <c r="C32" i="9"/>
  <c r="C1" i="13" l="1"/>
  <c r="C1" i="11"/>
  <c r="AD27" i="9"/>
  <c r="AD9" i="11"/>
  <c r="AD35" i="11"/>
  <c r="AD17" i="11"/>
  <c r="AD30" i="11"/>
  <c r="AD19" i="11"/>
  <c r="AD33" i="11"/>
  <c r="AD24" i="11"/>
  <c r="AD16" i="11"/>
  <c r="AD31" i="11"/>
  <c r="AD15" i="11"/>
  <c r="AD10" i="9"/>
  <c r="AD24" i="9"/>
  <c r="AD11" i="13"/>
  <c r="AD13" i="9"/>
  <c r="AD12" i="9"/>
  <c r="AD17" i="13"/>
  <c r="AD12" i="13"/>
  <c r="AD29" i="9"/>
  <c r="AD10" i="13"/>
  <c r="AD18" i="13"/>
  <c r="AD14" i="9"/>
  <c r="AD25" i="13"/>
  <c r="AD20" i="11"/>
  <c r="AD22" i="11"/>
  <c r="AD28" i="11"/>
  <c r="AD32" i="11"/>
  <c r="AD23" i="11"/>
  <c r="AD29" i="11"/>
  <c r="AD14" i="11"/>
  <c r="AD36" i="13"/>
  <c r="AD10" i="11"/>
  <c r="AD36" i="9"/>
  <c r="AD18" i="11"/>
  <c r="AD25" i="11"/>
  <c r="AD27" i="11"/>
  <c r="AD21" i="11"/>
  <c r="AD26" i="11"/>
  <c r="AD34" i="11"/>
  <c r="AD23" i="9"/>
  <c r="AD26" i="9"/>
  <c r="AD24" i="13"/>
  <c r="AD31" i="13"/>
  <c r="AD35" i="13"/>
  <c r="AD20" i="9"/>
  <c r="AD32" i="9"/>
  <c r="AD17" i="9"/>
  <c r="AD33" i="13"/>
  <c r="AD16" i="9"/>
  <c r="AD32" i="13"/>
  <c r="AD19" i="9"/>
  <c r="AD15" i="13"/>
  <c r="AD34" i="13"/>
  <c r="AD13" i="13"/>
  <c r="AD35" i="9"/>
  <c r="AD11" i="9"/>
  <c r="AD20" i="13"/>
  <c r="AD14" i="13"/>
  <c r="AD9" i="9"/>
  <c r="AD28" i="13"/>
  <c r="AD12" i="11"/>
  <c r="AD16" i="13"/>
  <c r="AD27" i="13"/>
  <c r="AD26" i="13"/>
  <c r="AD22" i="9"/>
  <c r="AD9" i="13"/>
  <c r="AD18" i="9"/>
  <c r="AD13" i="11"/>
  <c r="AD15" i="9"/>
  <c r="AD30" i="9"/>
  <c r="AD22" i="13"/>
  <c r="AD37" i="13"/>
  <c r="AD31" i="9"/>
  <c r="AD21" i="9"/>
  <c r="AD33" i="9"/>
  <c r="AD30" i="13"/>
  <c r="AD23" i="13"/>
  <c r="AD19" i="13"/>
  <c r="AD21" i="13"/>
  <c r="AD34" i="9"/>
  <c r="AD11" i="11"/>
  <c r="AD36" i="11"/>
  <c r="I38" i="11"/>
  <c r="I37" i="11"/>
  <c r="Y37" i="11"/>
  <c r="Y38" i="11"/>
  <c r="AB37" i="11"/>
  <c r="AB38" i="11"/>
  <c r="J37" i="11"/>
  <c r="J38" i="11"/>
  <c r="X37" i="11"/>
  <c r="X38" i="11"/>
  <c r="U38" i="11"/>
  <c r="U37" i="11"/>
  <c r="AA37" i="11"/>
  <c r="AA38" i="11"/>
  <c r="V38" i="11"/>
  <c r="V37" i="11"/>
  <c r="AD37" i="9"/>
  <c r="AD28" i="9"/>
  <c r="AD29" i="13"/>
  <c r="AD25" i="9"/>
  <c r="AC37" i="11"/>
  <c r="AC38" i="11"/>
  <c r="Z38" i="11"/>
  <c r="Z37" i="11"/>
  <c r="H38" i="11"/>
  <c r="H37" i="11"/>
  <c r="T37" i="11"/>
  <c r="T38" i="11"/>
  <c r="Q38" i="11"/>
  <c r="Q37" i="11"/>
  <c r="R37" i="11"/>
  <c r="R38" i="11"/>
  <c r="P37" i="11"/>
  <c r="P38" i="11"/>
  <c r="E38" i="11"/>
  <c r="E37" i="11"/>
  <c r="S37" i="11"/>
  <c r="S38" i="11"/>
  <c r="N38" i="11"/>
  <c r="N37" i="11"/>
  <c r="K37" i="11"/>
  <c r="K38" i="11"/>
  <c r="G37" i="11"/>
  <c r="G38" i="11"/>
  <c r="D37" i="11"/>
  <c r="D38" i="11"/>
  <c r="M38" i="11"/>
  <c r="M37" i="11"/>
  <c r="L37" i="11"/>
  <c r="L38" i="11"/>
  <c r="O37" i="11"/>
  <c r="O38" i="11"/>
  <c r="W37" i="11"/>
  <c r="W38" i="11"/>
  <c r="F38" i="11"/>
  <c r="F37" i="11"/>
  <c r="C1" i="9"/>
  <c r="AD38" i="13"/>
  <c r="AD38" i="9"/>
  <c r="AD38" i="11" l="1"/>
  <c r="AD37" i="11"/>
</calcChain>
</file>

<file path=xl/sharedStrings.xml><?xml version="1.0" encoding="utf-8"?>
<sst xmlns="http://schemas.openxmlformats.org/spreadsheetml/2006/main" count="954" uniqueCount="252">
  <si>
    <t>Sektör-1</t>
  </si>
  <si>
    <t>Sektör-2</t>
  </si>
  <si>
    <t>Sektör-3</t>
  </si>
  <si>
    <t>Sektör-4</t>
  </si>
  <si>
    <t>Sektör-5</t>
  </si>
  <si>
    <t>Sektör-6</t>
  </si>
  <si>
    <t>Sektör-7</t>
  </si>
  <si>
    <t>Sektör-8</t>
  </si>
  <si>
    <t>Sektör-9</t>
  </si>
  <si>
    <t>Sektör-10</t>
  </si>
  <si>
    <t>Sektör-11</t>
  </si>
  <si>
    <t>Sektör-12</t>
  </si>
  <si>
    <t>Sektör-13</t>
  </si>
  <si>
    <t>Sektör-14</t>
  </si>
  <si>
    <t>Sektör-15</t>
  </si>
  <si>
    <t>Sektör-16</t>
  </si>
  <si>
    <t>Sektör-17</t>
  </si>
  <si>
    <t>Sektör-18</t>
  </si>
  <si>
    <t>Sektör-19</t>
  </si>
  <si>
    <t>Sektör-20</t>
  </si>
  <si>
    <t>Sektör-21</t>
  </si>
  <si>
    <t>Sektör-22</t>
  </si>
  <si>
    <t>Sektör-23</t>
  </si>
  <si>
    <t>Sektör-24</t>
  </si>
  <si>
    <t>Sektör-25</t>
  </si>
  <si>
    <t>Sektör-26</t>
  </si>
  <si>
    <t>Sektör-27</t>
  </si>
  <si>
    <t xml:space="preserve">Toplam 
Total </t>
  </si>
  <si>
    <t>Hanehalkının ve hanehalkına hizmet eden kar amacı olmayan kuruluşların nihai tüketim harcaması</t>
  </si>
  <si>
    <t>Devletin nihai tüketim harcaması
Final consumption expenditure by government</t>
  </si>
  <si>
    <t>Nihai tüketim harcaması
Final consumption expenditure</t>
  </si>
  <si>
    <t>Gayrisafi sabit sermaye oluşumu
Gross fixed capital formation</t>
  </si>
  <si>
    <t>Stoklarda değişim
Changes in inventories</t>
  </si>
  <si>
    <t>Gayrisafi sermaye oluşumu
Total gross capital formation</t>
  </si>
  <si>
    <t>İhracat (fob)
Exports (fob)</t>
  </si>
  <si>
    <t>Toplam kullanım
Total use</t>
  </si>
  <si>
    <t>Toplam Total</t>
  </si>
  <si>
    <t>D.21 - D.31 Ürün üzerindeki vergi eksi sübvansiyonlar Taxes less subsidies on products</t>
  </si>
  <si>
    <t>P.2 Toplam ara tüketim / nihai tüketim (alıcı fiyatlarıyla) Total intermediatte consumption / final consumption</t>
  </si>
  <si>
    <t>D.1 Çalışanlara yapılan ödemeler</t>
  </si>
  <si>
    <t>D.29 Üretim üzerindeki diğer vergiler Other taxes on production</t>
  </si>
  <si>
    <t xml:space="preserve">D.39 Üretim üzerindeki diğer sübvansiyonlar Other subsidies on production </t>
  </si>
  <si>
    <t>P.51c İşletme artığı üzerindeki sabit sermaye tüketimi Consumption of fixed capital on operating surplus</t>
  </si>
  <si>
    <t xml:space="preserve">B2.g İşletme artığı, gayrisafi / Karma gelir, gayrısafi Operating surplus, gross / Mixed Income, gross </t>
  </si>
  <si>
    <t>B1.g Gayrisafi katma değer (temel fiyatlarla) Value added at basic prices</t>
  </si>
  <si>
    <t>P.1 Toplam üretim (temel fiyatlarla) Output at basic prices</t>
  </si>
  <si>
    <t>P.7 İthalat (cif) Imports, (cif)</t>
  </si>
  <si>
    <t>Toplam Arz (temel fiyatlarla) Supply at basic prices</t>
  </si>
  <si>
    <r>
      <t xml:space="preserve">Toplam 
</t>
    </r>
    <r>
      <rPr>
        <sz val="8.5"/>
        <color indexed="8"/>
        <rFont val="Arial"/>
        <family val="2"/>
      </rPr>
      <t xml:space="preserve">Total </t>
    </r>
  </si>
  <si>
    <r>
      <t xml:space="preserve">Devletin nihai tüketim harcaması
</t>
    </r>
    <r>
      <rPr>
        <sz val="8.5"/>
        <color indexed="8"/>
        <rFont val="Arial"/>
        <family val="2"/>
      </rPr>
      <t>Final consumption expenditure by government</t>
    </r>
  </si>
  <si>
    <r>
      <t xml:space="preserve">Nihai tüketim harcaması
</t>
    </r>
    <r>
      <rPr>
        <sz val="8.5"/>
        <color indexed="8"/>
        <rFont val="Arial"/>
        <family val="2"/>
      </rPr>
      <t>Final consumption expenditure</t>
    </r>
  </si>
  <si>
    <r>
      <t xml:space="preserve">Gayrisafi sabit sermaye oluşumu
</t>
    </r>
    <r>
      <rPr>
        <sz val="8.5"/>
        <color indexed="8"/>
        <rFont val="Arial"/>
        <family val="2"/>
      </rPr>
      <t>Gross fixed capital formation</t>
    </r>
  </si>
  <si>
    <r>
      <t xml:space="preserve">Stoklarda değişim
</t>
    </r>
    <r>
      <rPr>
        <sz val="8.5"/>
        <color indexed="8"/>
        <rFont val="Arial"/>
        <family val="2"/>
      </rPr>
      <t>Changes in inventories</t>
    </r>
  </si>
  <si>
    <r>
      <t xml:space="preserve">Gayrisafi sermaye oluşumu
</t>
    </r>
    <r>
      <rPr>
        <sz val="8.5"/>
        <color indexed="8"/>
        <rFont val="Arial"/>
        <family val="2"/>
      </rPr>
      <t>Total gross capital formation</t>
    </r>
  </si>
  <si>
    <r>
      <t xml:space="preserve">İhracat (fob)
</t>
    </r>
    <r>
      <rPr>
        <sz val="8.5"/>
        <color indexed="8"/>
        <rFont val="Arial"/>
        <family val="2"/>
      </rPr>
      <t>Exports (fob)</t>
    </r>
  </si>
  <si>
    <r>
      <t xml:space="preserve">Toplam kullanım
</t>
    </r>
    <r>
      <rPr>
        <sz val="8.5"/>
        <color indexed="8"/>
        <rFont val="Arial"/>
        <family val="2"/>
      </rPr>
      <t>Total use</t>
    </r>
  </si>
  <si>
    <r>
      <t>Toplam</t>
    </r>
    <r>
      <rPr>
        <sz val="8.5"/>
        <rFont val="Arial"/>
        <family val="2"/>
      </rPr>
      <t xml:space="preserve"> Total</t>
    </r>
  </si>
  <si>
    <r>
      <rPr>
        <b/>
        <sz val="8.5"/>
        <color indexed="8"/>
        <rFont val="Arial"/>
        <family val="2"/>
      </rPr>
      <t>D.21 - D.31 Ürün üzerindeki vergi eksi sübvansiyonlar</t>
    </r>
    <r>
      <rPr>
        <sz val="8.5"/>
        <color indexed="8"/>
        <rFont val="Arial"/>
        <family val="2"/>
      </rPr>
      <t xml:space="preserve"> </t>
    </r>
    <r>
      <rPr>
        <sz val="8.5"/>
        <rFont val="Arial"/>
        <family val="2"/>
      </rPr>
      <t>Taxes less subsidies on products</t>
    </r>
  </si>
  <si>
    <r>
      <rPr>
        <b/>
        <sz val="8.5"/>
        <color indexed="8"/>
        <rFont val="Arial"/>
        <family val="2"/>
      </rPr>
      <t>D.1 Çalışanlara yapılan ödemeler</t>
    </r>
    <r>
      <rPr>
        <b/>
        <sz val="8.5"/>
        <rFont val="Arial"/>
        <family val="2"/>
      </rPr>
      <t xml:space="preserve"> </t>
    </r>
    <r>
      <rPr>
        <sz val="8.5"/>
        <rFont val="Arial"/>
        <family val="2"/>
      </rPr>
      <t>Compensation of employees</t>
    </r>
  </si>
  <si>
    <r>
      <rPr>
        <b/>
        <sz val="8.5"/>
        <rFont val="Arial"/>
        <family val="2"/>
      </rPr>
      <t>D.29 Üretim üzerindeki diğer vergiler</t>
    </r>
    <r>
      <rPr>
        <sz val="8.5"/>
        <rFont val="Arial"/>
        <family val="2"/>
      </rPr>
      <t xml:space="preserve"> Other taxes on production</t>
    </r>
  </si>
  <si>
    <r>
      <rPr>
        <b/>
        <sz val="8.5"/>
        <rFont val="Arial"/>
        <family val="2"/>
      </rPr>
      <t>D.39 Üretim üzerindeki diğer sübvansiyonlar</t>
    </r>
    <r>
      <rPr>
        <sz val="8.5"/>
        <rFont val="Arial"/>
        <family val="2"/>
      </rPr>
      <t xml:space="preserve"> Other subsidies on production</t>
    </r>
    <r>
      <rPr>
        <b/>
        <sz val="8.5"/>
        <rFont val="Arial"/>
        <family val="2"/>
      </rPr>
      <t xml:space="preserve"> </t>
    </r>
  </si>
  <si>
    <r>
      <rPr>
        <b/>
        <sz val="8.5"/>
        <color indexed="8"/>
        <rFont val="Arial"/>
        <family val="2"/>
      </rPr>
      <t>B2.g İşletme artığı, gayrisafi / Karma gelir, gayrısafi</t>
    </r>
    <r>
      <rPr>
        <sz val="8.5"/>
        <color indexed="8"/>
        <rFont val="Arial"/>
        <family val="2"/>
      </rPr>
      <t xml:space="preserve"> </t>
    </r>
    <r>
      <rPr>
        <sz val="8.5"/>
        <rFont val="Arial"/>
        <family val="2"/>
      </rPr>
      <t xml:space="preserve">Operating surplus, gross / Mixed Income, gross </t>
    </r>
  </si>
  <si>
    <r>
      <t xml:space="preserve">B1.g Gayrisafi katma değer (temel fiyatlarla) </t>
    </r>
    <r>
      <rPr>
        <sz val="8.5"/>
        <rFont val="Arial"/>
        <family val="2"/>
      </rPr>
      <t>Value added at basic prices</t>
    </r>
  </si>
  <si>
    <r>
      <t xml:space="preserve">P.1 Toplam üretim (temel fiyatlarla) </t>
    </r>
    <r>
      <rPr>
        <sz val="8.5"/>
        <rFont val="Arial"/>
        <family val="2"/>
      </rPr>
      <t>Output at basic prices</t>
    </r>
  </si>
  <si>
    <r>
      <rPr>
        <b/>
        <sz val="8.5"/>
        <color indexed="8"/>
        <rFont val="Arial"/>
        <family val="2"/>
      </rPr>
      <t xml:space="preserve">P.7 </t>
    </r>
    <r>
      <rPr>
        <b/>
        <sz val="8.5"/>
        <rFont val="Arial"/>
        <family val="2"/>
      </rPr>
      <t>İthalat (cif)</t>
    </r>
    <r>
      <rPr>
        <sz val="8.5"/>
        <rFont val="Arial"/>
        <family val="2"/>
      </rPr>
      <t xml:space="preserve"> Imports, (cif)</t>
    </r>
  </si>
  <si>
    <r>
      <t xml:space="preserve">Toplam Arz (temel fiyatlarla) </t>
    </r>
    <r>
      <rPr>
        <sz val="8.5"/>
        <rFont val="Arial"/>
        <family val="2"/>
      </rPr>
      <t>Supply at basic prices</t>
    </r>
  </si>
  <si>
    <t>Hanehalkı</t>
  </si>
  <si>
    <t xml:space="preserve">devlet
</t>
  </si>
  <si>
    <t>a</t>
  </si>
  <si>
    <t>b</t>
  </si>
  <si>
    <t>c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</si>
  <si>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</si>
  <si>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</si>
  <si>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</si>
  <si>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</si>
  <si>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</si>
  <si>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</si>
  <si>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</si>
  <si>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</si>
  <si>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</si>
  <si>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</si>
  <si>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</si>
  <si>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</si>
  <si>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</si>
  <si>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</si>
  <si>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</si>
  <si>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</si>
  <si>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</si>
  <si>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</si>
  <si>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</si>
  <si>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</si>
  <si>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</si>
  <si>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</si>
  <si>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</si>
  <si>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</si>
  <si>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</si>
  <si>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</si>
  <si>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</si>
  <si>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</si>
  <si>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</si>
  <si>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</si>
  <si>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</si>
  <si>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</si>
  <si>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</si>
  <si>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</si>
  <si>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</si>
  <si>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</si>
  <si>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</si>
  <si>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</si>
  <si>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</si>
  <si>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</si>
  <si>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</si>
  <si>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</si>
  <si>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</si>
  <si>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</si>
  <si>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</si>
  <si>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</si>
  <si>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</si>
  <si>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</si>
  <si>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</si>
  <si>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</si>
  <si>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</si>
  <si>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</si>
  <si>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</si>
  <si>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</si>
  <si>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</si>
  <si>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</si>
  <si>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</si>
  <si>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</si>
  <si>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</si>
  <si>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</si>
  <si>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</si>
  <si>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</si>
  <si>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</si>
  <si>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</si>
  <si>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</si>
  <si>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</si>
  <si>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</si>
  <si>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</si>
  <si>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</si>
  <si>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</si>
  <si>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</si>
  <si>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</si>
  <si>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</si>
  <si>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</si>
  <si>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</si>
  <si>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</si>
  <si>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</si>
  <si>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</si>
  <si>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</si>
  <si>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</si>
  <si>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</si>
  <si>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</si>
  <si>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</si>
  <si>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</si>
  <si>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</si>
  <si>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</si>
  <si>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</si>
  <si>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</si>
  <si>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</si>
  <si>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</si>
  <si>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</si>
  <si>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</si>
  <si>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</si>
  <si>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</si>
  <si>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</si>
  <si>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</si>
  <si>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</si>
  <si>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</si>
  <si>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</si>
  <si>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</si>
  <si>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</si>
  <si>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</si>
  <si>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</si>
  <si>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</si>
  <si>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</si>
  <si>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</si>
  <si>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</si>
  <si>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</si>
  <si>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</si>
  <si>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</si>
  <si>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</si>
  <si>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Lower</t>
  </si>
  <si>
    <t>Middle</t>
  </si>
  <si>
    <t>Upper</t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</si>
  <si>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</t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</si>
  <si>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2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</si>
  <si>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3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</si>
  <si>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4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</si>
  <si>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5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</si>
  <si>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6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</si>
  <si>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7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</si>
  <si>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8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</si>
  <si>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9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</si>
  <si>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10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</si>
  <si>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11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</si>
  <si>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12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</si>
  <si>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13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</si>
  <si>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14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</si>
  <si>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15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</si>
  <si>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16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</si>
  <si>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17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</si>
  <si>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18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</si>
  <si>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19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</si>
  <si>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20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</si>
  <si>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21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</si>
  <si>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22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</si>
  <si>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23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</si>
  <si>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24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</si>
  <si>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25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</si>
  <si>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26</t>
    </r>
    <r>
      <rPr>
        <sz val="11"/>
        <color theme="1"/>
        <rFont val="Calibri"/>
        <family val="2"/>
        <charset val="16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</si>
  <si>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charset val="162"/>
        <scheme val="minor"/>
      </rPr>
      <t>27</t>
    </r>
    <r>
      <rPr>
        <sz val="11"/>
        <color theme="1"/>
        <rFont val="Calibri"/>
        <family val="2"/>
        <charset val="162"/>
        <scheme val="minor"/>
      </rPr>
      <t/>
    </r>
  </si>
  <si>
    <t>devlet</t>
  </si>
  <si>
    <r>
      <rPr>
        <b/>
        <sz val="8.5"/>
        <color rgb="FFFF0000"/>
        <rFont val="Arial"/>
        <family val="2"/>
      </rPr>
      <t xml:space="preserve">D.1 Çalışanlara yapılan ödemeler </t>
    </r>
    <r>
      <rPr>
        <sz val="8.5"/>
        <color rgb="FFFF0000"/>
        <rFont val="Arial"/>
        <family val="2"/>
      </rPr>
      <t>Compensation of employees</t>
    </r>
  </si>
  <si>
    <r>
      <rPr>
        <b/>
        <sz val="8.5"/>
        <color rgb="FFFF0000"/>
        <rFont val="Arial"/>
        <family val="2"/>
      </rPr>
      <t>D.29 Üretim üzerindeki diğer vergiler</t>
    </r>
    <r>
      <rPr>
        <sz val="8.5"/>
        <color rgb="FFFF0000"/>
        <rFont val="Arial"/>
        <family val="2"/>
      </rPr>
      <t xml:space="preserve"> Other taxes on production</t>
    </r>
  </si>
  <si>
    <r>
      <rPr>
        <b/>
        <sz val="8.5"/>
        <color rgb="FFFF0000"/>
        <rFont val="Arial"/>
        <family val="2"/>
      </rPr>
      <t>D.39 Üretim üzerindeki diğer sübvansiyonlar</t>
    </r>
    <r>
      <rPr>
        <sz val="8.5"/>
        <color rgb="FFFF0000"/>
        <rFont val="Arial"/>
        <family val="2"/>
      </rPr>
      <t xml:space="preserve"> Other subsidies on production</t>
    </r>
    <r>
      <rPr>
        <b/>
        <sz val="8.5"/>
        <color rgb="FFFF0000"/>
        <rFont val="Arial"/>
        <family val="2"/>
      </rPr>
      <t xml:space="preserve"> </t>
    </r>
  </si>
  <si>
    <t>Yi</t>
  </si>
  <si>
    <t>MaxGDP</t>
  </si>
  <si>
    <t>cj</t>
  </si>
  <si>
    <t>Xj</t>
  </si>
  <si>
    <t>XjGDP</t>
  </si>
  <si>
    <t>Lower Yi</t>
  </si>
  <si>
    <t>Upper Yi</t>
  </si>
  <si>
    <t>2*Xj</t>
  </si>
  <si>
    <t>C1*</t>
  </si>
  <si>
    <t>C2*</t>
  </si>
  <si>
    <t>C3*</t>
  </si>
  <si>
    <t>C4*</t>
  </si>
  <si>
    <t>C5*</t>
  </si>
  <si>
    <t>C6*</t>
  </si>
  <si>
    <t>C7*</t>
  </si>
  <si>
    <t>C8*</t>
  </si>
  <si>
    <t>C9*</t>
  </si>
  <si>
    <t>C10*</t>
  </si>
  <si>
    <t>C11*</t>
  </si>
  <si>
    <t>C27*</t>
  </si>
  <si>
    <t>C26*</t>
  </si>
  <si>
    <t>C25*</t>
  </si>
  <si>
    <t>C24*</t>
  </si>
  <si>
    <t>C23*</t>
  </si>
  <si>
    <t>C22*</t>
  </si>
  <si>
    <t>C21*</t>
  </si>
  <si>
    <t>C20*</t>
  </si>
  <si>
    <t>C12*</t>
  </si>
  <si>
    <t>C13*</t>
  </si>
  <si>
    <t>C14*</t>
  </si>
  <si>
    <t>C15*</t>
  </si>
  <si>
    <t>C16*</t>
  </si>
  <si>
    <t>C17*</t>
  </si>
  <si>
    <t>C18*</t>
  </si>
  <si>
    <t>C19*</t>
  </si>
  <si>
    <t>Sol-Xj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</si>
</sst>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_-;\-* #,##0_-;_-* &quot;-&quot;??_-;_-@_-"/>
    <numFmt numFmtId="165" formatCode="###\ ###\ ###\ ###\ ###\ ###"/>
    <numFmt numFmtId="166" formatCode="###\ ###\ ###\ ###\ ##0"/>
    <numFmt numFmtId="167" formatCode="_-* #,##0.0_-;\-* #,##0.0_-;_-* &quot;-&quot;??_-;_-@_-"/>
    <numFmt numFmtId="168" formatCode="_-* #,##0.00\ _T_L_-;\-* #,##0.00\ _T_L_-;_-* &quot;-&quot;??\ _T_L_-;_-@_-"/>
    <numFmt numFmtId="169" formatCode="_-* #,##0\ _T_L_-;\-* #,##0\ _T_L_-;_-* &quot;-&quot;??\ _T_L_-;_-@_-"/>
    <numFmt numFmtId="170" formatCode="0.0000"/>
    <numFmt numFmtId="171" formatCode="_-* #,##0.0000_-;\-* #,##0.0000_-;_-* &quot;-&quot;??_-;_-@_-"/>
    <numFmt numFmtId="172" formatCode="_-* #,##0_-;\-* #,##0_-;_-* &quot;-&quot;????_-;_-@_-"/>
    <numFmt numFmtId="173" formatCode="General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8.5"/>
      <color theme="1"/>
      <name val="Arial"/>
      <family val="2"/>
    </font>
    <font>
      <sz val="8.5"/>
      <color indexed="8"/>
      <name val="Arial"/>
      <family val="2"/>
    </font>
    <font>
      <sz val="9"/>
      <name val="Arial"/>
      <family val="2"/>
      <charset val="162"/>
    </font>
    <font>
      <b/>
      <sz val="8.5"/>
      <color indexed="8"/>
      <name val="Arial"/>
      <family val="2"/>
    </font>
    <font>
      <sz val="8.5"/>
      <name val="Arial"/>
      <family val="2"/>
    </font>
    <font>
      <sz val="11"/>
      <color rgb="FFFF0000"/>
      <name val="Calibri"/>
      <family val="2"/>
      <scheme val="minor"/>
    </font>
    <font>
      <sz val="8.5"/>
      <name val="Arial"/>
      <family val="2"/>
      <charset val="162"/>
    </font>
    <font>
      <sz val="8.5"/>
      <color theme="1"/>
      <name val="Arial"/>
      <family val="2"/>
    </font>
    <font>
      <b/>
      <sz val="8"/>
      <name val="Arial"/>
      <family val="2"/>
      <charset val="162"/>
    </font>
    <font>
      <b/>
      <sz val="8.5"/>
      <name val="Arial"/>
      <family val="2"/>
    </font>
    <font>
      <sz val="7"/>
      <color theme="1"/>
      <name val="Times New Roman"/>
      <family val="1"/>
      <charset val="162"/>
    </font>
    <font>
      <vertAlign val="subscript"/>
      <sz val="11"/>
      <color theme="1"/>
      <name val="Calibri"/>
      <family val="2"/>
      <charset val="162"/>
      <scheme val="minor"/>
    </font>
    <font>
      <sz val="10"/>
      <name val="MS Sans Serif"/>
      <family val="2"/>
    </font>
    <font>
      <sz val="10"/>
      <name val="MS Sans Serif"/>
      <family val="2"/>
      <charset val="162"/>
    </font>
    <font>
      <b/>
      <sz val="9"/>
      <color indexed="8"/>
      <name val="Tahoma"/>
      <family val="2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  <charset val="162"/>
    </font>
    <font>
      <b/>
      <sz val="9"/>
      <color rgb="FFFF0000"/>
      <name val="Arial"/>
      <family val="2"/>
      <charset val="162"/>
    </font>
    <font>
      <sz val="8"/>
      <color rgb="FFFF0000"/>
      <name val="Arial"/>
      <family val="2"/>
      <charset val="162"/>
    </font>
    <font>
      <b/>
      <sz val="8"/>
      <color rgb="FFFF0000"/>
      <name val="Arial"/>
      <family val="2"/>
      <charset val="162"/>
    </font>
    <font>
      <sz val="8.5"/>
      <color rgb="FFFF0000"/>
      <name val="Arial"/>
      <family val="2"/>
    </font>
    <font>
      <b/>
      <sz val="8.5"/>
      <color rgb="FFFF000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0" fontId="2" fillId="0" borderId="0"/>
    <xf numFmtId="0" fontId="19" fillId="0" borderId="0"/>
    <xf numFmtId="0" fontId="5" fillId="0" borderId="0"/>
    <xf numFmtId="0" fontId="20" fillId="0" borderId="0"/>
    <xf numFmtId="0" fontId="21" fillId="8" borderId="7">
      <alignment vertical="center"/>
    </xf>
    <xf numFmtId="9" fontId="19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4" fillId="0" borderId="1" xfId="0" applyFont="1" applyBorder="1"/>
    <xf numFmtId="164" fontId="0" fillId="0" borderId="1" xfId="1" applyNumberFormat="1" applyFont="1" applyBorder="1"/>
    <xf numFmtId="1" fontId="0" fillId="0" borderId="0" xfId="0" applyNumberFormat="1"/>
    <xf numFmtId="165" fontId="6" fillId="2" borderId="0" xfId="2" applyNumberFormat="1" applyFont="1" applyFill="1"/>
    <xf numFmtId="164" fontId="7" fillId="2" borderId="1" xfId="1" applyNumberFormat="1" applyFont="1" applyFill="1" applyBorder="1" applyAlignment="1">
      <alignment horizontal="right" wrapText="1"/>
    </xf>
    <xf numFmtId="164" fontId="0" fillId="0" borderId="2" xfId="1" applyNumberFormat="1" applyFont="1" applyBorder="1"/>
    <xf numFmtId="164" fontId="0" fillId="3" borderId="1" xfId="1" applyNumberFormat="1" applyFont="1" applyFill="1" applyBorder="1"/>
    <xf numFmtId="166" fontId="9" fillId="0" borderId="0" xfId="3" applyNumberFormat="1" applyFont="1" applyAlignment="1">
      <alignment horizontal="right"/>
    </xf>
    <xf numFmtId="167" fontId="0" fillId="0" borderId="1" xfId="1" applyNumberFormat="1" applyFont="1" applyBorder="1"/>
    <xf numFmtId="164" fontId="0" fillId="0" borderId="3" xfId="1" applyNumberFormat="1" applyFont="1" applyBorder="1"/>
    <xf numFmtId="164" fontId="10" fillId="2" borderId="1" xfId="1" applyNumberFormat="1" applyFont="1" applyFill="1" applyBorder="1"/>
    <xf numFmtId="164" fontId="12" fillId="0" borderId="1" xfId="1" applyNumberFormat="1" applyFont="1" applyBorder="1"/>
    <xf numFmtId="164" fontId="13" fillId="4" borderId="1" xfId="2" applyNumberFormat="1" applyFont="1" applyFill="1" applyBorder="1"/>
    <xf numFmtId="164" fontId="14" fillId="2" borderId="1" xfId="1" applyNumberFormat="1" applyFont="1" applyFill="1" applyBorder="1" applyAlignment="1">
      <alignment vertical="center"/>
    </xf>
    <xf numFmtId="164" fontId="15" fillId="4" borderId="1" xfId="2" applyNumberFormat="1" applyFont="1" applyFill="1" applyBorder="1"/>
    <xf numFmtId="165" fontId="6" fillId="2" borderId="1" xfId="2" applyNumberFormat="1" applyFont="1" applyFill="1" applyBorder="1"/>
    <xf numFmtId="164" fontId="6" fillId="4" borderId="1" xfId="2" applyNumberFormat="1" applyFont="1" applyFill="1" applyBorder="1"/>
    <xf numFmtId="164" fontId="0" fillId="0" borderId="0" xfId="1" applyNumberFormat="1" applyFont="1"/>
    <xf numFmtId="164" fontId="11" fillId="2" borderId="1" xfId="1" applyNumberFormat="1" applyFont="1" applyFill="1" applyBorder="1" applyAlignment="1">
      <alignment vertical="center"/>
    </xf>
    <xf numFmtId="164" fontId="0" fillId="0" borderId="0" xfId="0" applyNumberFormat="1"/>
    <xf numFmtId="165" fontId="15" fillId="2" borderId="1" xfId="2" applyNumberFormat="1" applyFont="1" applyFill="1" applyBorder="1"/>
    <xf numFmtId="164" fontId="0" fillId="0" borderId="1" xfId="0" applyNumberFormat="1" applyBorder="1"/>
    <xf numFmtId="164" fontId="0" fillId="4" borderId="1" xfId="1" applyNumberFormat="1" applyFont="1" applyFill="1" applyBorder="1"/>
    <xf numFmtId="164" fontId="0" fillId="0" borderId="1" xfId="4" applyNumberFormat="1" applyFont="1" applyBorder="1"/>
    <xf numFmtId="164" fontId="7" fillId="2" borderId="1" xfId="4" applyNumberFormat="1" applyFont="1" applyFill="1" applyBorder="1" applyAlignment="1">
      <alignment horizontal="right" wrapText="1"/>
    </xf>
    <xf numFmtId="169" fontId="3" fillId="0" borderId="1" xfId="5" applyNumberFormat="1" applyBorder="1"/>
    <xf numFmtId="164" fontId="0" fillId="0" borderId="2" xfId="4" applyNumberFormat="1" applyFont="1" applyBorder="1"/>
    <xf numFmtId="164" fontId="0" fillId="3" borderId="1" xfId="4" applyNumberFormat="1" applyFont="1" applyFill="1" applyBorder="1"/>
    <xf numFmtId="166" fontId="9" fillId="0" borderId="0" xfId="0" applyNumberFormat="1" applyFont="1" applyAlignment="1">
      <alignment horizontal="right"/>
    </xf>
    <xf numFmtId="164" fontId="0" fillId="4" borderId="1" xfId="4" applyNumberFormat="1" applyFont="1" applyFill="1" applyBorder="1"/>
    <xf numFmtId="165" fontId="15" fillId="2" borderId="4" xfId="2" applyNumberFormat="1" applyFont="1" applyFill="1" applyBorder="1"/>
    <xf numFmtId="164" fontId="10" fillId="2" borderId="1" xfId="4" applyNumberFormat="1" applyFont="1" applyFill="1" applyBorder="1"/>
    <xf numFmtId="164" fontId="12" fillId="0" borderId="1" xfId="4" applyNumberFormat="1" applyFont="1" applyBorder="1"/>
    <xf numFmtId="164" fontId="14" fillId="2" borderId="1" xfId="4" applyNumberFormat="1" applyFont="1" applyFill="1" applyBorder="1" applyAlignment="1">
      <alignment vertical="center"/>
    </xf>
    <xf numFmtId="164" fontId="0" fillId="0" borderId="0" xfId="4" applyNumberFormat="1" applyFont="1"/>
    <xf numFmtId="164" fontId="15" fillId="4" borderId="0" xfId="2" applyNumberFormat="1" applyFont="1" applyFill="1"/>
    <xf numFmtId="164" fontId="13" fillId="4" borderId="5" xfId="2" applyNumberFormat="1" applyFont="1" applyFill="1" applyBorder="1"/>
    <xf numFmtId="165" fontId="13" fillId="4" borderId="5" xfId="2" applyNumberFormat="1" applyFont="1" applyFill="1" applyBorder="1"/>
    <xf numFmtId="164" fontId="6" fillId="4" borderId="0" xfId="2" applyNumberFormat="1" applyFont="1" applyFill="1"/>
    <xf numFmtId="164" fontId="11" fillId="2" borderId="1" xfId="4" applyNumberFormat="1" applyFont="1" applyFill="1" applyBorder="1" applyAlignment="1">
      <alignment vertical="center"/>
    </xf>
    <xf numFmtId="165" fontId="15" fillId="2" borderId="6" xfId="2" applyNumberFormat="1" applyFont="1" applyFill="1" applyBorder="1"/>
    <xf numFmtId="164" fontId="15" fillId="4" borderId="6" xfId="2" applyNumberFormat="1" applyFont="1" applyFill="1" applyBorder="1"/>
    <xf numFmtId="170" fontId="0" fillId="0" borderId="0" xfId="0" applyNumberFormat="1"/>
    <xf numFmtId="164" fontId="6" fillId="2" borderId="0" xfId="1" applyNumberFormat="1" applyFont="1" applyFill="1"/>
    <xf numFmtId="164" fontId="0" fillId="0" borderId="1" xfId="1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6" fillId="2" borderId="0" xfId="1" applyNumberFormat="1" applyFont="1" applyFill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164" fontId="0" fillId="4" borderId="1" xfId="1" applyNumberFormat="1" applyFont="1" applyFill="1" applyBorder="1" applyAlignment="1">
      <alignment horizontal="center" vertical="center"/>
    </xf>
    <xf numFmtId="170" fontId="0" fillId="4" borderId="0" xfId="0" applyNumberFormat="1" applyFill="1"/>
    <xf numFmtId="0" fontId="0" fillId="0" borderId="0" xfId="0" applyAlignment="1">
      <alignment horizontal="right"/>
    </xf>
    <xf numFmtId="170" fontId="0" fillId="5" borderId="0" xfId="0" applyNumberFormat="1" applyFill="1"/>
    <xf numFmtId="170" fontId="0" fillId="6" borderId="0" xfId="0" applyNumberFormat="1" applyFill="1"/>
    <xf numFmtId="170" fontId="0" fillId="7" borderId="0" xfId="0" applyNumberFormat="1" applyFill="1"/>
    <xf numFmtId="172" fontId="0" fillId="0" borderId="0" xfId="0" applyNumberFormat="1"/>
    <xf numFmtId="170" fontId="0" fillId="5" borderId="0" xfId="1" applyNumberFormat="1" applyFont="1" applyFill="1"/>
    <xf numFmtId="171" fontId="0" fillId="5" borderId="0" xfId="1" applyNumberFormat="1" applyFont="1" applyFill="1"/>
    <xf numFmtId="170" fontId="0" fillId="6" borderId="0" xfId="1" applyNumberFormat="1" applyFont="1" applyFill="1"/>
    <xf numFmtId="171" fontId="0" fillId="6" borderId="0" xfId="1" applyNumberFormat="1" applyFont="1" applyFill="1"/>
    <xf numFmtId="171" fontId="0" fillId="7" borderId="0" xfId="1" applyNumberFormat="1" applyFont="1" applyFill="1"/>
    <xf numFmtId="0" fontId="0" fillId="4" borderId="1" xfId="0" applyFill="1" applyBorder="1"/>
    <xf numFmtId="0" fontId="0" fillId="4" borderId="0" xfId="0" applyFill="1"/>
    <xf numFmtId="164" fontId="0" fillId="4" borderId="1" xfId="1" applyNumberFormat="1" applyFont="1" applyFill="1" applyBorder="1" applyAlignment="1">
      <alignment vertical="center"/>
    </xf>
    <xf numFmtId="164" fontId="17" fillId="0" borderId="0" xfId="1" applyNumberFormat="1" applyFont="1"/>
    <xf numFmtId="170" fontId="17" fillId="0" borderId="0" xfId="0" applyNumberFormat="1" applyFont="1" applyAlignment="1">
      <alignment horizontal="center" vertical="center"/>
    </xf>
    <xf numFmtId="165" fontId="25" fillId="2" borderId="0" xfId="2" applyNumberFormat="1" applyFont="1" applyFill="1"/>
    <xf numFmtId="165" fontId="26" fillId="2" borderId="4" xfId="2" applyNumberFormat="1" applyFont="1" applyFill="1" applyBorder="1"/>
    <xf numFmtId="165" fontId="24" fillId="0" borderId="5" xfId="2" applyNumberFormat="1" applyFont="1" applyFill="1" applyBorder="1" applyAlignment="1">
      <alignment horizontal="right"/>
    </xf>
    <xf numFmtId="165" fontId="22" fillId="0" borderId="5" xfId="2" applyNumberFormat="1" applyFont="1" applyFill="1" applyBorder="1" applyAlignment="1">
      <alignment horizontal="right"/>
    </xf>
    <xf numFmtId="164" fontId="12" fillId="3" borderId="1" xfId="4" applyNumberFormat="1" applyFont="1" applyFill="1" applyBorder="1"/>
    <xf numFmtId="165" fontId="22" fillId="0" borderId="5" xfId="2" applyNumberFormat="1" applyFont="1" applyBorder="1" applyAlignment="1">
      <alignment horizontal="right"/>
    </xf>
    <xf numFmtId="164" fontId="10" fillId="4" borderId="1" xfId="4" applyNumberFormat="1" applyFont="1" applyFill="1" applyBorder="1"/>
    <xf numFmtId="165" fontId="25" fillId="2" borderId="5" xfId="2" applyNumberFormat="1" applyFont="1" applyFill="1" applyBorder="1"/>
    <xf numFmtId="165" fontId="27" fillId="2" borderId="0" xfId="2" applyNumberFormat="1" applyFont="1" applyFill="1"/>
    <xf numFmtId="164" fontId="12" fillId="0" borderId="0" xfId="4" applyNumberFormat="1" applyFont="1"/>
    <xf numFmtId="165" fontId="9" fillId="2" borderId="5" xfId="2" applyNumberFormat="1" applyFont="1" applyFill="1" applyBorder="1"/>
    <xf numFmtId="165" fontId="26" fillId="2" borderId="0" xfId="2" applyNumberFormat="1" applyFont="1" applyFill="1" applyBorder="1"/>
    <xf numFmtId="165" fontId="25" fillId="2" borderId="0" xfId="2" applyNumberFormat="1" applyFont="1" applyFill="1" applyBorder="1"/>
    <xf numFmtId="165" fontId="25" fillId="0" borderId="0" xfId="2" applyNumberFormat="1" applyFont="1" applyFill="1" applyBorder="1"/>
    <xf numFmtId="165" fontId="28" fillId="2" borderId="4" xfId="2" applyNumberFormat="1" applyFont="1" applyFill="1" applyBorder="1"/>
    <xf numFmtId="165" fontId="25" fillId="0" borderId="0" xfId="0" applyNumberFormat="1" applyFont="1"/>
    <xf numFmtId="171" fontId="0" fillId="0" borderId="0" xfId="0" applyNumberFormat="1"/>
    <xf numFmtId="164" fontId="12" fillId="4" borderId="1" xfId="4" applyNumberFormat="1" applyFont="1" applyFill="1" applyBorder="1"/>
    <xf numFmtId="165" fontId="28" fillId="2" borderId="6" xfId="2" applyNumberFormat="1" applyFont="1" applyFill="1" applyBorder="1"/>
    <xf numFmtId="164" fontId="29" fillId="2" borderId="1" xfId="4" applyNumberFormat="1" applyFont="1" applyFill="1" applyBorder="1" applyAlignment="1">
      <alignment vertical="center"/>
    </xf>
    <xf numFmtId="164" fontId="23" fillId="0" borderId="0" xfId="4" applyNumberFormat="1" applyFont="1"/>
    <xf numFmtId="164" fontId="0" fillId="0" borderId="8" xfId="4" applyNumberFormat="1" applyFont="1" applyBorder="1"/>
    <xf numFmtId="164" fontId="25" fillId="2" borderId="1" xfId="1" applyNumberFormat="1" applyFont="1" applyFill="1" applyBorder="1"/>
    <xf numFmtId="164" fontId="25" fillId="0" borderId="1" xfId="1" applyNumberFormat="1" applyFont="1" applyBorder="1" applyAlignment="1">
      <alignment horizontal="right"/>
    </xf>
    <xf numFmtId="164" fontId="12" fillId="0" borderId="1" xfId="1" applyNumberFormat="1" applyFont="1" applyBorder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</cellXfs>
  <cellStyles count="19">
    <cellStyle name="Binlik Ayracı 2" xfId="15" xr:uid="{0064C547-A255-4B41-82F3-4B9AC9CD5898}"/>
    <cellStyle name="Normal" xfId="0" builtinId="0"/>
    <cellStyle name="Normal 16" xfId="7" xr:uid="{794255A9-7C1C-4935-B9B3-0FC44AD4A0D0}"/>
    <cellStyle name="Normal 2" xfId="8" xr:uid="{291D3512-C49D-46B6-A2D7-B45740C6D40F}"/>
    <cellStyle name="Normal 2 2" xfId="9" xr:uid="{B894213B-3B37-486A-AD97-61397397ADAF}"/>
    <cellStyle name="Normal 20" xfId="10" xr:uid="{F2F25A87-6058-455D-9341-E0C0F3C82C4A}"/>
    <cellStyle name="Normal 3" xfId="11" xr:uid="{51067294-2C27-4F3D-B3C0-113C33A90AB5}"/>
    <cellStyle name="Normal 3 2" xfId="16" xr:uid="{96A33F90-4140-4A59-80A1-022D85A9134A}"/>
    <cellStyle name="Normal 4" xfId="12" xr:uid="{0184628C-3CFE-4BDE-A3E4-22672C24059C}"/>
    <cellStyle name="Normal 5" xfId="3" xr:uid="{D9A43F14-E322-485A-98C3-313AD8A17FE5}"/>
    <cellStyle name="Normal 6" xfId="6" xr:uid="{C6FD3A6D-3642-4C14-A8EA-C42B83730314}"/>
    <cellStyle name="Normal_21-4" xfId="2" xr:uid="{3AF3831C-A28C-4C0F-ADCB-6233AA68F162}"/>
    <cellStyle name="OBI_ColHeader" xfId="13" xr:uid="{E090B2EA-4831-44E0-BFEE-06395EB0EAD8}"/>
    <cellStyle name="Virgül" xfId="1" builtinId="3"/>
    <cellStyle name="Virgül 2" xfId="4" xr:uid="{C0471AC4-E3CE-4598-8756-C86FBFD3767A}"/>
    <cellStyle name="Virgül 2 2" xfId="18" xr:uid="{9DC6BE4A-2CAE-4BAF-B518-F7C96FFE8FB6}"/>
    <cellStyle name="Virgül 3" xfId="5" xr:uid="{84B506E7-4EF9-45AA-A8CC-BD233942E5B6}"/>
    <cellStyle name="Virgül 4" xfId="17" xr:uid="{7F506F5B-73B1-418E-A535-C8FEB83C273D}"/>
    <cellStyle name="Yüzde 3" xfId="14" xr:uid="{D0E1B776-EF85-4BCC-B741-365EB47B6EA4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solution!$A$2</c:f>
              <c:strCache>
                <c:ptCount val="1"/>
                <c:pt idx="0">
                  <c:v>Lower</c:v>
                </c:pt>
              </c:strCache>
            </c:strRef>
          </c:tx>
          <c:spPr>
            <a:ln w="28575" cap="rnd" cmpd="dbl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solution!$B$1:$AB$1</c:f>
              <c:strCache>
                <c:ptCount val="27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  <c:pt idx="9">
                  <c:v>X10</c:v>
                </c:pt>
                <c:pt idx="10">
                  <c:v>X11</c:v>
                </c:pt>
                <c:pt idx="11">
                  <c:v>X12</c:v>
                </c:pt>
                <c:pt idx="12">
                  <c:v>X13</c:v>
                </c:pt>
                <c:pt idx="13">
                  <c:v>X14</c:v>
                </c:pt>
                <c:pt idx="14">
                  <c:v>X15</c:v>
                </c:pt>
                <c:pt idx="15">
                  <c:v>X16</c:v>
                </c:pt>
                <c:pt idx="16">
                  <c:v>X17</c:v>
                </c:pt>
                <c:pt idx="17">
                  <c:v>X18</c:v>
                </c:pt>
                <c:pt idx="18">
                  <c:v>X19</c:v>
                </c:pt>
                <c:pt idx="19">
                  <c:v>X20</c:v>
                </c:pt>
                <c:pt idx="20">
                  <c:v>X21</c:v>
                </c:pt>
                <c:pt idx="21">
                  <c:v>X22</c:v>
                </c:pt>
                <c:pt idx="22">
                  <c:v>X23</c:v>
                </c:pt>
                <c:pt idx="23">
                  <c:v>X24</c:v>
                </c:pt>
                <c:pt idx="24">
                  <c:v>X25</c:v>
                </c:pt>
                <c:pt idx="25">
                  <c:v>X26</c:v>
                </c:pt>
                <c:pt idx="26">
                  <c:v>X27</c:v>
                </c:pt>
              </c:strCache>
            </c:strRef>
          </c:cat>
          <c:val>
            <c:numRef>
              <c:f>solution!$B$2:$AB$2</c:f>
              <c:numCache>
                <c:formatCode>0</c:formatCode>
                <c:ptCount val="27"/>
                <c:pt idx="0">
                  <c:v>468688307.4089489</c:v>
                </c:pt>
                <c:pt idx="1">
                  <c:v>69745465.389066353</c:v>
                </c:pt>
                <c:pt idx="2">
                  <c:v>222842709.14009148</c:v>
                </c:pt>
                <c:pt idx="3">
                  <c:v>262043341.96061364</c:v>
                </c:pt>
                <c:pt idx="4">
                  <c:v>56422568.607108057</c:v>
                </c:pt>
                <c:pt idx="5">
                  <c:v>72687437.054048046</c:v>
                </c:pt>
                <c:pt idx="6">
                  <c:v>87482345.378937617</c:v>
                </c:pt>
                <c:pt idx="7">
                  <c:v>122646265.88030465</c:v>
                </c:pt>
                <c:pt idx="8">
                  <c:v>146904759.2577419</c:v>
                </c:pt>
                <c:pt idx="9">
                  <c:v>77155133.468680948</c:v>
                </c:pt>
                <c:pt idx="10">
                  <c:v>109392299.56787017</c:v>
                </c:pt>
                <c:pt idx="11">
                  <c:v>109338612.11205827</c:v>
                </c:pt>
                <c:pt idx="12">
                  <c:v>63558821.269790076</c:v>
                </c:pt>
                <c:pt idx="13">
                  <c:v>272619649.81287146</c:v>
                </c:pt>
                <c:pt idx="14">
                  <c:v>32347007.102929302</c:v>
                </c:pt>
                <c:pt idx="15">
                  <c:v>311763686.33699626</c:v>
                </c:pt>
                <c:pt idx="16">
                  <c:v>344475522.12272048</c:v>
                </c:pt>
                <c:pt idx="17">
                  <c:v>556255453.11149609</c:v>
                </c:pt>
                <c:pt idx="18">
                  <c:v>90339240.95375964</c:v>
                </c:pt>
                <c:pt idx="19">
                  <c:v>84729673.533170089</c:v>
                </c:pt>
                <c:pt idx="20">
                  <c:v>108046968.93249808</c:v>
                </c:pt>
                <c:pt idx="21">
                  <c:v>420025104.13596904</c:v>
                </c:pt>
                <c:pt idx="22">
                  <c:v>111008585.32708377</c:v>
                </c:pt>
                <c:pt idx="23">
                  <c:v>161389742.0748198</c:v>
                </c:pt>
                <c:pt idx="24">
                  <c:v>95457165.199930951</c:v>
                </c:pt>
                <c:pt idx="25">
                  <c:v>121110171.7650692</c:v>
                </c:pt>
                <c:pt idx="26">
                  <c:v>22542878.666300949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C-4A0E-8B1E-B42235E83B8A}"/>
            </c:ext>
          </c:extLst>
        </c:ser>
        <c:ser>
          <c:idx val="1"/>
          <c:order val="1"/>
          <c:tx>
            <c:strRef>
              <c:f>solution!$A$3</c:f>
              <c:strCache>
                <c:ptCount val="1"/>
                <c:pt idx="0">
                  <c:v>Middle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solution!$B$1:$AB$1</c:f>
              <c:strCache>
                <c:ptCount val="27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  <c:pt idx="9">
                  <c:v>X10</c:v>
                </c:pt>
                <c:pt idx="10">
                  <c:v>X11</c:v>
                </c:pt>
                <c:pt idx="11">
                  <c:v>X12</c:v>
                </c:pt>
                <c:pt idx="12">
                  <c:v>X13</c:v>
                </c:pt>
                <c:pt idx="13">
                  <c:v>X14</c:v>
                </c:pt>
                <c:pt idx="14">
                  <c:v>X15</c:v>
                </c:pt>
                <c:pt idx="15">
                  <c:v>X16</c:v>
                </c:pt>
                <c:pt idx="16">
                  <c:v>X17</c:v>
                </c:pt>
                <c:pt idx="17">
                  <c:v>X18</c:v>
                </c:pt>
                <c:pt idx="18">
                  <c:v>X19</c:v>
                </c:pt>
                <c:pt idx="19">
                  <c:v>X20</c:v>
                </c:pt>
                <c:pt idx="20">
                  <c:v>X21</c:v>
                </c:pt>
                <c:pt idx="21">
                  <c:v>X22</c:v>
                </c:pt>
                <c:pt idx="22">
                  <c:v>X23</c:v>
                </c:pt>
                <c:pt idx="23">
                  <c:v>X24</c:v>
                </c:pt>
                <c:pt idx="24">
                  <c:v>X25</c:v>
                </c:pt>
                <c:pt idx="25">
                  <c:v>X26</c:v>
                </c:pt>
                <c:pt idx="26">
                  <c:v>X27</c:v>
                </c:pt>
              </c:strCache>
            </c:strRef>
          </c:cat>
          <c:val>
            <c:numRef>
              <c:f>solution!$B$3:$AB$3</c:f>
              <c:numCache>
                <c:formatCode>0</c:formatCode>
                <c:ptCount val="27"/>
                <c:pt idx="0">
                  <c:v>662672961.09449697</c:v>
                </c:pt>
                <c:pt idx="1">
                  <c:v>213484410.91907465</c:v>
                </c:pt>
                <c:pt idx="2">
                  <c:v>594894387.47326183</c:v>
                </c:pt>
                <c:pt idx="3">
                  <c:v>303831630.25022829</c:v>
                </c:pt>
                <c:pt idx="4">
                  <c:v>119681717.06103937</c:v>
                </c:pt>
                <c:pt idx="5">
                  <c:v>184274115.59750035</c:v>
                </c:pt>
                <c:pt idx="6">
                  <c:v>168911100.7833133</c:v>
                </c:pt>
                <c:pt idx="7">
                  <c:v>192716078.21692452</c:v>
                </c:pt>
                <c:pt idx="8">
                  <c:v>310871411.54946589</c:v>
                </c:pt>
                <c:pt idx="9">
                  <c:v>109771373.03371233</c:v>
                </c:pt>
                <c:pt idx="10">
                  <c:v>151655442.806021</c:v>
                </c:pt>
                <c:pt idx="11">
                  <c:v>127351677.58825262</c:v>
                </c:pt>
                <c:pt idx="12">
                  <c:v>99843097.656589523</c:v>
                </c:pt>
                <c:pt idx="13">
                  <c:v>213482211.53631929</c:v>
                </c:pt>
                <c:pt idx="14">
                  <c:v>92648960.246853247</c:v>
                </c:pt>
                <c:pt idx="15">
                  <c:v>540679559.50128067</c:v>
                </c:pt>
                <c:pt idx="16">
                  <c:v>455659990.9779011</c:v>
                </c:pt>
                <c:pt idx="17">
                  <c:v>778795662.78740442</c:v>
                </c:pt>
                <c:pt idx="18">
                  <c:v>139006483.48433307</c:v>
                </c:pt>
                <c:pt idx="19">
                  <c:v>119526739.25001785</c:v>
                </c:pt>
                <c:pt idx="20">
                  <c:v>122469353.21154425</c:v>
                </c:pt>
                <c:pt idx="21">
                  <c:v>530472089.90640002</c:v>
                </c:pt>
                <c:pt idx="22">
                  <c:v>135891524.02896646</c:v>
                </c:pt>
                <c:pt idx="23">
                  <c:v>251525529.72138029</c:v>
                </c:pt>
                <c:pt idx="24">
                  <c:v>124425255.49405499</c:v>
                </c:pt>
                <c:pt idx="25">
                  <c:v>162133235.54519099</c:v>
                </c:pt>
                <c:pt idx="26">
                  <c:v>66364049.780416057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2C-4A0E-8B1E-B42235E83B8A}"/>
            </c:ext>
          </c:extLst>
        </c:ser>
        <c:ser>
          <c:idx val="2"/>
          <c:order val="2"/>
          <c:tx>
            <c:strRef>
              <c:f>solution!$A$4</c:f>
              <c:strCache>
                <c:ptCount val="1"/>
                <c:pt idx="0">
                  <c:v>Upper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solution!$B$1:$AB$1</c:f>
              <c:strCache>
                <c:ptCount val="27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  <c:pt idx="9">
                  <c:v>X10</c:v>
                </c:pt>
                <c:pt idx="10">
                  <c:v>X11</c:v>
                </c:pt>
                <c:pt idx="11">
                  <c:v>X12</c:v>
                </c:pt>
                <c:pt idx="12">
                  <c:v>X13</c:v>
                </c:pt>
                <c:pt idx="13">
                  <c:v>X14</c:v>
                </c:pt>
                <c:pt idx="14">
                  <c:v>X15</c:v>
                </c:pt>
                <c:pt idx="15">
                  <c:v>X16</c:v>
                </c:pt>
                <c:pt idx="16">
                  <c:v>X17</c:v>
                </c:pt>
                <c:pt idx="17">
                  <c:v>X18</c:v>
                </c:pt>
                <c:pt idx="18">
                  <c:v>X19</c:v>
                </c:pt>
                <c:pt idx="19">
                  <c:v>X20</c:v>
                </c:pt>
                <c:pt idx="20">
                  <c:v>X21</c:v>
                </c:pt>
                <c:pt idx="21">
                  <c:v>X22</c:v>
                </c:pt>
                <c:pt idx="22">
                  <c:v>X23</c:v>
                </c:pt>
                <c:pt idx="23">
                  <c:v>X24</c:v>
                </c:pt>
                <c:pt idx="24">
                  <c:v>X25</c:v>
                </c:pt>
                <c:pt idx="25">
                  <c:v>X26</c:v>
                </c:pt>
                <c:pt idx="26">
                  <c:v>X27</c:v>
                </c:pt>
              </c:strCache>
            </c:strRef>
          </c:cat>
          <c:val>
            <c:numRef>
              <c:f>solution!$B$4:$AB$4</c:f>
              <c:numCache>
                <c:formatCode>0</c:formatCode>
                <c:ptCount val="27"/>
                <c:pt idx="0">
                  <c:v>842904440.34050906</c:v>
                </c:pt>
                <c:pt idx="1">
                  <c:v>637695452.36319971</c:v>
                </c:pt>
                <c:pt idx="2">
                  <c:v>976759830.00815439</c:v>
                </c:pt>
                <c:pt idx="3">
                  <c:v>471784347.04580802</c:v>
                </c:pt>
                <c:pt idx="4">
                  <c:v>263438843.95271906</c:v>
                </c:pt>
                <c:pt idx="5">
                  <c:v>552357124.28477907</c:v>
                </c:pt>
                <c:pt idx="6">
                  <c:v>351942511.28898042</c:v>
                </c:pt>
                <c:pt idx="7">
                  <c:v>483673488.03936088</c:v>
                </c:pt>
                <c:pt idx="8">
                  <c:v>622741781.26258457</c:v>
                </c:pt>
                <c:pt idx="9">
                  <c:v>222944306.40003732</c:v>
                </c:pt>
                <c:pt idx="10">
                  <c:v>254153375.97046635</c:v>
                </c:pt>
                <c:pt idx="11">
                  <c:v>258182161.6642336</c:v>
                </c:pt>
                <c:pt idx="12">
                  <c:v>141448113.46270642</c:v>
                </c:pt>
                <c:pt idx="13">
                  <c:v>583416244.06704378</c:v>
                </c:pt>
                <c:pt idx="14">
                  <c:v>348618923.14109504</c:v>
                </c:pt>
                <c:pt idx="15">
                  <c:v>1022902220.3769737</c:v>
                </c:pt>
                <c:pt idx="16">
                  <c:v>874282645.13794196</c:v>
                </c:pt>
                <c:pt idx="17">
                  <c:v>1287287863.3672698</c:v>
                </c:pt>
                <c:pt idx="18">
                  <c:v>303283705.29025018</c:v>
                </c:pt>
                <c:pt idx="19">
                  <c:v>358145682.61172318</c:v>
                </c:pt>
                <c:pt idx="20">
                  <c:v>268819708.48283297</c:v>
                </c:pt>
                <c:pt idx="21">
                  <c:v>866956335.23505461</c:v>
                </c:pt>
                <c:pt idx="22">
                  <c:v>261355210.57158443</c:v>
                </c:pt>
                <c:pt idx="23">
                  <c:v>441988085.38701367</c:v>
                </c:pt>
                <c:pt idx="24">
                  <c:v>191713218.20479524</c:v>
                </c:pt>
                <c:pt idx="25">
                  <c:v>259687491.06414032</c:v>
                </c:pt>
                <c:pt idx="26">
                  <c:v>139627943.90074262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2C-4A0E-8B1E-B42235E83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3594640"/>
        <c:axId val="503589064"/>
      </c:lineChart>
      <c:catAx>
        <c:axId val="50359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03589064"/>
        <c:crosses val="autoZero"/>
        <c:auto val="1"/>
        <c:lblAlgn val="ctr"/>
        <c:lblOffset val="100"/>
        <c:noMultiLvlLbl val="0"/>
      </c:catAx>
      <c:valAx>
        <c:axId val="50358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03594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chemeClr val="bg1"/>
          </a:solidFill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6</xdr:row>
      <xdr:rowOff>152400</xdr:rowOff>
    </xdr:from>
    <xdr:to>
      <xdr:col>12</xdr:col>
      <xdr:colOff>857250</xdr:colOff>
      <xdr:row>21</xdr:row>
      <xdr:rowOff>38100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8C5DA030-1761-44C1-B115-2B848D6AA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tez%20doktara/aatezyazma/i&#351;lemler-cogaltanlar-hepsi/2016%20sonu&#231;lar&#305;/2016%20do&#287;rusal%20ve%20hedef/2016%20tablos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  <sheetName val="Sayfa2"/>
      <sheetName val="Sayfa3"/>
      <sheetName val="pro"/>
      <sheetName val="isgücü"/>
      <sheetName val="katsayı"/>
      <sheetName val="istihdam"/>
    </sheetNames>
    <sheetDataSet>
      <sheetData sheetId="0" refreshError="1">
        <row r="41">
          <cell r="D41">
            <v>100457369.26939964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AO42"/>
  <sheetViews>
    <sheetView tabSelected="1" workbookViewId="0">
      <selection activeCell="C3" sqref="C3"/>
    </sheetView>
  </sheetViews>
  <sheetFormatPr defaultRowHeight="15" x14ac:dyDescent="0.25"/>
  <cols>
    <col min="4" max="4" width="10" bestFit="1" customWidth="1"/>
    <col min="31" max="31" width="14.28515625" bestFit="1" customWidth="1"/>
    <col min="39" max="39" width="23.7109375" bestFit="1" customWidth="1"/>
    <col min="41" max="41" width="15.28515625" bestFit="1" customWidth="1"/>
  </cols>
  <sheetData>
    <row r="3" spans="3:41" x14ac:dyDescent="0.25">
      <c r="C3" s="1"/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  <c r="S3" s="1" t="s">
        <v>15</v>
      </c>
      <c r="T3" s="1" t="s">
        <v>16</v>
      </c>
      <c r="U3" s="1" t="s">
        <v>17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22</v>
      </c>
      <c r="AA3" s="1" t="s">
        <v>23</v>
      </c>
      <c r="AB3" s="1" t="s">
        <v>24</v>
      </c>
      <c r="AC3" s="1" t="s">
        <v>25</v>
      </c>
      <c r="AD3" s="1" t="s">
        <v>26</v>
      </c>
      <c r="AE3" s="1" t="s">
        <v>27</v>
      </c>
      <c r="AF3" s="1" t="s">
        <v>28</v>
      </c>
      <c r="AG3" s="1" t="s">
        <v>29</v>
      </c>
      <c r="AH3" s="1" t="s">
        <v>30</v>
      </c>
      <c r="AI3" s="1" t="s">
        <v>31</v>
      </c>
      <c r="AJ3" s="1" t="s">
        <v>32</v>
      </c>
      <c r="AK3" s="1" t="s">
        <v>33</v>
      </c>
      <c r="AL3" s="1" t="s">
        <v>34</v>
      </c>
      <c r="AM3" s="1" t="s">
        <v>35</v>
      </c>
    </row>
    <row r="4" spans="3:41" x14ac:dyDescent="0.25">
      <c r="C4" s="1" t="s">
        <v>0</v>
      </c>
      <c r="D4" s="2">
        <v>29438081.527850676</v>
      </c>
      <c r="E4" s="2">
        <v>133290.69119000441</v>
      </c>
      <c r="F4" s="2">
        <v>56673947.886592202</v>
      </c>
      <c r="G4" s="2">
        <v>5963511.7247894229</v>
      </c>
      <c r="H4" s="2">
        <v>1772764.6035103388</v>
      </c>
      <c r="I4" s="2">
        <v>342.84047870258149</v>
      </c>
      <c r="J4" s="2">
        <v>195372.46430507599</v>
      </c>
      <c r="K4" s="2">
        <v>461278.12197003944</v>
      </c>
      <c r="L4" s="2">
        <v>1743.9642638882351</v>
      </c>
      <c r="M4" s="2">
        <v>7643.7941216500849</v>
      </c>
      <c r="N4" s="2">
        <v>6755.3212644825153</v>
      </c>
      <c r="O4" s="2">
        <v>39.785122955625731</v>
      </c>
      <c r="P4" s="2">
        <v>32807.523999588579</v>
      </c>
      <c r="Q4" s="2">
        <v>218.12021680771255</v>
      </c>
      <c r="R4" s="2">
        <v>8728.2008785810776</v>
      </c>
      <c r="S4" s="2">
        <v>114144.96653941166</v>
      </c>
      <c r="T4" s="2">
        <v>194335.69474361022</v>
      </c>
      <c r="U4" s="2">
        <v>15682.866575373142</v>
      </c>
      <c r="V4" s="2">
        <v>3497357.4428160815</v>
      </c>
      <c r="W4" s="2">
        <v>2310.0128648896325</v>
      </c>
      <c r="X4" s="2">
        <v>6.1747026781477317</v>
      </c>
      <c r="Y4" s="2">
        <v>79691.234527925364</v>
      </c>
      <c r="Z4" s="2">
        <v>111986.37188469859</v>
      </c>
      <c r="AA4" s="2">
        <v>1304734.3605711523</v>
      </c>
      <c r="AB4" s="2">
        <v>119737.39254278546</v>
      </c>
      <c r="AC4" s="2">
        <v>115061.81622816069</v>
      </c>
      <c r="AD4" s="2">
        <v>72688.638325611333</v>
      </c>
      <c r="AE4" s="2">
        <v>100324263.54287681</v>
      </c>
      <c r="AF4" s="2">
        <v>67987298.3580589</v>
      </c>
      <c r="AG4" s="2">
        <v>0</v>
      </c>
      <c r="AH4" s="2">
        <v>67987298.3580589</v>
      </c>
      <c r="AI4" s="2">
        <v>10350923.977627384</v>
      </c>
      <c r="AJ4" s="2">
        <v>4628657.044064614</v>
      </c>
      <c r="AK4" s="2">
        <v>14979581.021691998</v>
      </c>
      <c r="AL4" s="2">
        <v>9487133.6701796819</v>
      </c>
      <c r="AM4" s="2">
        <v>192778276.59280741</v>
      </c>
      <c r="AO4" s="84">
        <f>AL4/$AL$31</f>
        <v>2.9405205600394474E-2</v>
      </c>
    </row>
    <row r="5" spans="3:41" x14ac:dyDescent="0.25">
      <c r="C5" s="1" t="s">
        <v>1</v>
      </c>
      <c r="D5" s="2">
        <v>452063.39943097788</v>
      </c>
      <c r="E5" s="2">
        <v>1946321.5968680065</v>
      </c>
      <c r="F5" s="2">
        <v>839462.33982935757</v>
      </c>
      <c r="G5" s="2">
        <v>1088751.3395587127</v>
      </c>
      <c r="H5" s="2">
        <v>356742.73388881562</v>
      </c>
      <c r="I5" s="2">
        <v>31949820.124049839</v>
      </c>
      <c r="J5" s="2">
        <v>2351708.8085014289</v>
      </c>
      <c r="K5" s="2">
        <v>8330995.1805469822</v>
      </c>
      <c r="L5" s="2">
        <v>9966912.148677323</v>
      </c>
      <c r="M5" s="2">
        <v>133794.47047375527</v>
      </c>
      <c r="N5" s="2">
        <v>60659.662812665054</v>
      </c>
      <c r="O5" s="2">
        <v>153028.13609696817</v>
      </c>
      <c r="P5" s="2">
        <v>27420.447847815114</v>
      </c>
      <c r="Q5" s="2">
        <v>28156571.968781117</v>
      </c>
      <c r="R5" s="2">
        <v>86582.252260100402</v>
      </c>
      <c r="S5" s="2">
        <v>4902443.1182737378</v>
      </c>
      <c r="T5" s="2">
        <v>983176.84657835215</v>
      </c>
      <c r="U5" s="2">
        <v>419525.93588911172</v>
      </c>
      <c r="V5" s="2">
        <v>123688.55648702265</v>
      </c>
      <c r="W5" s="2">
        <v>3561.9037710046882</v>
      </c>
      <c r="X5" s="2">
        <v>2537.8211570205949</v>
      </c>
      <c r="Y5" s="2">
        <v>1844960.6520246074</v>
      </c>
      <c r="Z5" s="2">
        <v>148897.80824947843</v>
      </c>
      <c r="AA5" s="2">
        <v>65539.335271502263</v>
      </c>
      <c r="AB5" s="2">
        <v>10668.807712448539</v>
      </c>
      <c r="AC5" s="2">
        <v>325408.16484035645</v>
      </c>
      <c r="AD5" s="2">
        <v>4225.4758808933802</v>
      </c>
      <c r="AE5" s="2">
        <v>94735469.035759419</v>
      </c>
      <c r="AF5" s="2">
        <v>5906914.8353712996</v>
      </c>
      <c r="AG5" s="2">
        <v>0</v>
      </c>
      <c r="AH5" s="2">
        <v>5906914.8353712996</v>
      </c>
      <c r="AI5" s="2">
        <v>493117.132465581</v>
      </c>
      <c r="AJ5" s="2">
        <v>2465305.9447216508</v>
      </c>
      <c r="AK5" s="2">
        <v>2958423.0771872317</v>
      </c>
      <c r="AL5" s="2">
        <v>5265261.8313162355</v>
      </c>
      <c r="AM5" s="2">
        <v>108866068.77963418</v>
      </c>
      <c r="AO5" s="84">
        <f t="shared" ref="AO5:AO30" si="0">AE5/$AE$31</f>
        <v>6.3544684297709861E-2</v>
      </c>
    </row>
    <row r="6" spans="3:41" x14ac:dyDescent="0.25">
      <c r="C6" s="1" t="s">
        <v>2</v>
      </c>
      <c r="D6" s="2">
        <v>6367557.2693265919</v>
      </c>
      <c r="E6" s="2">
        <v>37176.220712392205</v>
      </c>
      <c r="F6" s="2">
        <v>23837173.956312422</v>
      </c>
      <c r="G6" s="2">
        <v>532843.73394311604</v>
      </c>
      <c r="H6" s="2">
        <v>130284.80659881623</v>
      </c>
      <c r="I6" s="2">
        <v>8423.033696522778</v>
      </c>
      <c r="J6" s="2">
        <v>131869.78623012491</v>
      </c>
      <c r="K6" s="2">
        <v>67009.608058701357</v>
      </c>
      <c r="L6" s="2">
        <v>48424.890786671465</v>
      </c>
      <c r="M6" s="2">
        <v>22277.547799583321</v>
      </c>
      <c r="N6" s="2">
        <v>46117.478861577234</v>
      </c>
      <c r="O6" s="2">
        <v>16283.041276129568</v>
      </c>
      <c r="P6" s="2">
        <v>92682.739673562523</v>
      </c>
      <c r="Q6" s="2">
        <v>20740.277535552981</v>
      </c>
      <c r="R6" s="2">
        <v>44139.205156780939</v>
      </c>
      <c r="S6" s="2">
        <v>112564.57730798688</v>
      </c>
      <c r="T6" s="2">
        <v>1683536.5150910458</v>
      </c>
      <c r="U6" s="2">
        <v>215823.27905093844</v>
      </c>
      <c r="V6" s="2">
        <v>17272634.588161286</v>
      </c>
      <c r="W6" s="2">
        <v>48429.498964506995</v>
      </c>
      <c r="X6" s="2">
        <v>62692.5986965747</v>
      </c>
      <c r="Y6" s="2">
        <v>2868.4474108843679</v>
      </c>
      <c r="Z6" s="2">
        <v>173597.97553120987</v>
      </c>
      <c r="AA6" s="2">
        <v>1685402.4343480573</v>
      </c>
      <c r="AB6" s="2">
        <v>259863.81897477829</v>
      </c>
      <c r="AC6" s="2">
        <v>716902.95621201256</v>
      </c>
      <c r="AD6" s="2">
        <v>169607.48722063619</v>
      </c>
      <c r="AE6" s="2">
        <v>53806927.77293846</v>
      </c>
      <c r="AF6" s="2">
        <v>111979827.51535209</v>
      </c>
      <c r="AG6" s="2">
        <v>0</v>
      </c>
      <c r="AH6" s="2">
        <v>111979827.51535209</v>
      </c>
      <c r="AI6" s="2">
        <v>0</v>
      </c>
      <c r="AJ6" s="2">
        <v>644763.44128257013</v>
      </c>
      <c r="AK6" s="2">
        <v>644763.44128257013</v>
      </c>
      <c r="AL6" s="2">
        <v>17887865.09810134</v>
      </c>
      <c r="AM6" s="2">
        <v>184319383.82767448</v>
      </c>
      <c r="AO6" s="84">
        <f t="shared" si="0"/>
        <v>3.6091490052901312E-2</v>
      </c>
    </row>
    <row r="7" spans="3:41" x14ac:dyDescent="0.25">
      <c r="C7" s="1" t="s">
        <v>3</v>
      </c>
      <c r="D7" s="2">
        <v>109045.76916991625</v>
      </c>
      <c r="E7" s="2">
        <v>105947.44202346871</v>
      </c>
      <c r="F7" s="2">
        <v>310247.86771431222</v>
      </c>
      <c r="G7" s="2">
        <v>54879755.22108154</v>
      </c>
      <c r="H7" s="2">
        <v>442444.72503224976</v>
      </c>
      <c r="I7" s="2">
        <v>3726.9885569451276</v>
      </c>
      <c r="J7" s="2">
        <v>341681.9540055464</v>
      </c>
      <c r="K7" s="2">
        <v>510841.09554349934</v>
      </c>
      <c r="L7" s="2">
        <v>121692.5274260271</v>
      </c>
      <c r="M7" s="2">
        <v>106494.71146806168</v>
      </c>
      <c r="N7" s="2">
        <v>183926.28283811166</v>
      </c>
      <c r="O7" s="2">
        <v>386761.1756403438</v>
      </c>
      <c r="P7" s="2">
        <v>2119756.6260295184</v>
      </c>
      <c r="Q7" s="2">
        <v>4587.4924918002416</v>
      </c>
      <c r="R7" s="2">
        <v>26940.15659233676</v>
      </c>
      <c r="S7" s="2">
        <v>150869.36355204377</v>
      </c>
      <c r="T7" s="2">
        <v>1006790.7983864788</v>
      </c>
      <c r="U7" s="2">
        <v>244780.36800101618</v>
      </c>
      <c r="V7" s="2">
        <v>315445.29720744654</v>
      </c>
      <c r="W7" s="2">
        <v>23222.412759090104</v>
      </c>
      <c r="X7" s="2">
        <v>17994.304721478922</v>
      </c>
      <c r="Y7" s="2">
        <v>25431.917769892636</v>
      </c>
      <c r="Z7" s="2">
        <v>124147.54842018255</v>
      </c>
      <c r="AA7" s="2">
        <v>1045787.2475672865</v>
      </c>
      <c r="AB7" s="2">
        <v>62443.723625478313</v>
      </c>
      <c r="AC7" s="2">
        <v>1427875.048621607</v>
      </c>
      <c r="AD7" s="2">
        <v>114303.67085283552</v>
      </c>
      <c r="AE7" s="2">
        <v>64212941.737098515</v>
      </c>
      <c r="AF7" s="2">
        <v>52914560.886084482</v>
      </c>
      <c r="AG7" s="2">
        <v>0</v>
      </c>
      <c r="AH7" s="2">
        <v>52914560.886084482</v>
      </c>
      <c r="AI7" s="2">
        <v>351098.10030853702</v>
      </c>
      <c r="AJ7" s="2">
        <v>-2847380.1111267041</v>
      </c>
      <c r="AK7" s="2">
        <v>-2496282.0108181671</v>
      </c>
      <c r="AL7" s="2">
        <v>54274502.38443587</v>
      </c>
      <c r="AM7" s="2">
        <v>168905722.99680069</v>
      </c>
      <c r="AO7" s="84">
        <f t="shared" si="0"/>
        <v>4.3071419311503628E-2</v>
      </c>
    </row>
    <row r="8" spans="3:41" x14ac:dyDescent="0.25">
      <c r="C8" s="1" t="s">
        <v>4</v>
      </c>
      <c r="D8" s="2">
        <v>215985.93850240635</v>
      </c>
      <c r="E8" s="2">
        <v>75275.440031633116</v>
      </c>
      <c r="F8" s="2">
        <v>2562260.8998915982</v>
      </c>
      <c r="G8" s="2">
        <v>1191828.8843857548</v>
      </c>
      <c r="H8" s="2">
        <v>10333795.1261991</v>
      </c>
      <c r="I8" s="2">
        <v>33263.292556549764</v>
      </c>
      <c r="J8" s="2">
        <v>600676.31379876239</v>
      </c>
      <c r="K8" s="2">
        <v>1215714.4628331594</v>
      </c>
      <c r="L8" s="2">
        <v>675902.38923346484</v>
      </c>
      <c r="M8" s="2">
        <v>566903.90186185623</v>
      </c>
      <c r="N8" s="2">
        <v>644174.08975936018</v>
      </c>
      <c r="O8" s="2">
        <v>144128.56262481571</v>
      </c>
      <c r="P8" s="2">
        <v>4215512.7845427794</v>
      </c>
      <c r="Q8" s="2">
        <v>76813.185560663769</v>
      </c>
      <c r="R8" s="2">
        <v>40064.839657236742</v>
      </c>
      <c r="S8" s="2">
        <v>4545726.6420249408</v>
      </c>
      <c r="T8" s="2">
        <v>4282742.3856536942</v>
      </c>
      <c r="U8" s="2">
        <v>754102.33658271283</v>
      </c>
      <c r="V8" s="2">
        <v>576279.44567515492</v>
      </c>
      <c r="W8" s="2">
        <v>2051175.4012719486</v>
      </c>
      <c r="X8" s="2">
        <v>595068.64960651356</v>
      </c>
      <c r="Y8" s="2">
        <v>53282.54323647992</v>
      </c>
      <c r="Z8" s="2">
        <v>1400087.9305356336</v>
      </c>
      <c r="AA8" s="2">
        <v>1498769.2238816489</v>
      </c>
      <c r="AB8" s="2">
        <v>515253.62677553098</v>
      </c>
      <c r="AC8" s="2">
        <v>1092260.7033860562</v>
      </c>
      <c r="AD8" s="2">
        <v>210882.40115131633</v>
      </c>
      <c r="AE8" s="2">
        <v>40167931.401220769</v>
      </c>
      <c r="AF8" s="2">
        <v>4887464.3184743356</v>
      </c>
      <c r="AG8" s="2">
        <v>0</v>
      </c>
      <c r="AH8" s="2">
        <v>4887464.3184743356</v>
      </c>
      <c r="AI8" s="2">
        <v>106224.71850968519</v>
      </c>
      <c r="AJ8" s="2">
        <v>-138536.664616147</v>
      </c>
      <c r="AK8" s="2">
        <v>-32311.946106461808</v>
      </c>
      <c r="AL8" s="2">
        <v>4020685.7633846095</v>
      </c>
      <c r="AM8" s="2">
        <v>49043769.536973253</v>
      </c>
      <c r="AO8" s="84">
        <f t="shared" si="0"/>
        <v>2.6943008207614132E-2</v>
      </c>
    </row>
    <row r="9" spans="3:41" x14ac:dyDescent="0.25">
      <c r="C9" s="1" t="s">
        <v>5</v>
      </c>
      <c r="D9" s="2">
        <v>4463785.8639681442</v>
      </c>
      <c r="E9" s="2">
        <v>1896488.3302218539</v>
      </c>
      <c r="F9" s="2">
        <v>655855.61930179049</v>
      </c>
      <c r="G9" s="2">
        <v>393888.53535990242</v>
      </c>
      <c r="H9" s="2">
        <v>180699.32644682497</v>
      </c>
      <c r="I9" s="2">
        <v>896789.50639983721</v>
      </c>
      <c r="J9" s="2">
        <v>638041.85617977777</v>
      </c>
      <c r="K9" s="2">
        <v>2049039.6125983063</v>
      </c>
      <c r="L9" s="2">
        <v>663403.00717575755</v>
      </c>
      <c r="M9" s="2">
        <v>434782.52188021014</v>
      </c>
      <c r="N9" s="2">
        <v>263405.25208722928</v>
      </c>
      <c r="O9" s="2">
        <v>117676.29655062199</v>
      </c>
      <c r="P9" s="2">
        <v>143955.24238841553</v>
      </c>
      <c r="Q9" s="2">
        <v>402526.46269612323</v>
      </c>
      <c r="R9" s="2">
        <v>428376.90392828977</v>
      </c>
      <c r="S9" s="2">
        <v>4985363.8997848742</v>
      </c>
      <c r="T9" s="2">
        <v>6151994.8913805205</v>
      </c>
      <c r="U9" s="2">
        <v>28661616.713199191</v>
      </c>
      <c r="V9" s="2">
        <v>571530.57024740172</v>
      </c>
      <c r="W9" s="2">
        <v>109978.9170544212</v>
      </c>
      <c r="X9" s="2">
        <v>136064.5936364173</v>
      </c>
      <c r="Y9" s="2">
        <v>831332.1452498429</v>
      </c>
      <c r="Z9" s="2">
        <v>583884.76524047367</v>
      </c>
      <c r="AA9" s="2">
        <v>3709104.6733725597</v>
      </c>
      <c r="AB9" s="2">
        <v>490860.17993457726</v>
      </c>
      <c r="AC9" s="2">
        <v>1021567.3745017215</v>
      </c>
      <c r="AD9" s="2">
        <v>50666.893868411898</v>
      </c>
      <c r="AE9" s="2">
        <v>60932679.954653494</v>
      </c>
      <c r="AF9" s="2">
        <v>7829730.4034910584</v>
      </c>
      <c r="AG9" s="2">
        <v>0</v>
      </c>
      <c r="AH9" s="2">
        <v>7829730.4034910584</v>
      </c>
      <c r="AI9" s="2">
        <v>0</v>
      </c>
      <c r="AJ9" s="2">
        <v>116672.96879464823</v>
      </c>
      <c r="AK9" s="2">
        <v>116672.96879464823</v>
      </c>
      <c r="AL9" s="2">
        <v>12240497.347671667</v>
      </c>
      <c r="AM9" s="2">
        <v>81119580.674610868</v>
      </c>
      <c r="AO9" s="84">
        <f t="shared" si="0"/>
        <v>4.0871153650702062E-2</v>
      </c>
    </row>
    <row r="10" spans="3:41" x14ac:dyDescent="0.25">
      <c r="C10" s="1" t="s">
        <v>6</v>
      </c>
      <c r="D10" s="2">
        <v>8523169.7228597123</v>
      </c>
      <c r="E10" s="2">
        <v>473365.81823812512</v>
      </c>
      <c r="F10" s="2">
        <v>2577986.2944698995</v>
      </c>
      <c r="G10" s="2">
        <v>10782168.049173255</v>
      </c>
      <c r="H10" s="2">
        <v>3293842.2208281253</v>
      </c>
      <c r="I10" s="2">
        <v>32713.770074169919</v>
      </c>
      <c r="J10" s="2">
        <v>19363840.380676966</v>
      </c>
      <c r="K10" s="2">
        <v>16671759.189284826</v>
      </c>
      <c r="L10" s="2">
        <v>2840481.1566334101</v>
      </c>
      <c r="M10" s="2">
        <v>1878277.1755326297</v>
      </c>
      <c r="N10" s="2">
        <v>479007.38365651399</v>
      </c>
      <c r="O10" s="2">
        <v>604542.77889880259</v>
      </c>
      <c r="P10" s="2">
        <v>1627889.3362619728</v>
      </c>
      <c r="Q10" s="2">
        <v>5248.2869956965424</v>
      </c>
      <c r="R10" s="2">
        <v>585999.92342230561</v>
      </c>
      <c r="S10" s="2">
        <v>2040248.0468262085</v>
      </c>
      <c r="T10" s="2">
        <v>1446394.688447983</v>
      </c>
      <c r="U10" s="2">
        <v>118754.87448442982</v>
      </c>
      <c r="V10" s="2">
        <v>489947.5611629748</v>
      </c>
      <c r="W10" s="2">
        <v>51604.552195000448</v>
      </c>
      <c r="X10" s="2">
        <v>60146.371108456085</v>
      </c>
      <c r="Y10" s="2">
        <v>1664288.4831734046</v>
      </c>
      <c r="Z10" s="2">
        <v>486233.47668804677</v>
      </c>
      <c r="AA10" s="2">
        <v>850675.95978218736</v>
      </c>
      <c r="AB10" s="2">
        <v>154678.14075021964</v>
      </c>
      <c r="AC10" s="2">
        <v>3455862.6608045506</v>
      </c>
      <c r="AD10" s="2">
        <v>213891.51436024439</v>
      </c>
      <c r="AE10" s="2">
        <v>80773017.816790119</v>
      </c>
      <c r="AF10" s="2">
        <v>9018232.8061608821</v>
      </c>
      <c r="AG10" s="2">
        <v>9100933.2682505436</v>
      </c>
      <c r="AH10" s="2">
        <v>18119166.074411426</v>
      </c>
      <c r="AI10" s="2">
        <v>0</v>
      </c>
      <c r="AJ10" s="2">
        <v>-1275385.3099661085</v>
      </c>
      <c r="AK10" s="2">
        <v>-1275385.3099661085</v>
      </c>
      <c r="AL10" s="2">
        <v>12953991.71325987</v>
      </c>
      <c r="AM10" s="2">
        <v>110570790.29449531</v>
      </c>
      <c r="AO10" s="84">
        <f t="shared" si="0"/>
        <v>5.4179242148511497E-2</v>
      </c>
    </row>
    <row r="11" spans="3:41" x14ac:dyDescent="0.25">
      <c r="C11" s="1" t="s">
        <v>7</v>
      </c>
      <c r="D11" s="2">
        <v>551785.03932173864</v>
      </c>
      <c r="E11" s="2">
        <v>401201.84670897736</v>
      </c>
      <c r="F11" s="2">
        <v>3628333.7087757513</v>
      </c>
      <c r="G11" s="2">
        <v>1222880.6569545621</v>
      </c>
      <c r="H11" s="2">
        <v>843874.21426205419</v>
      </c>
      <c r="I11" s="2">
        <v>2569.2862788851112</v>
      </c>
      <c r="J11" s="2">
        <v>1041073.0361076838</v>
      </c>
      <c r="K11" s="2">
        <v>12529291.752683979</v>
      </c>
      <c r="L11" s="2">
        <v>1244231.3487161389</v>
      </c>
      <c r="M11" s="2">
        <v>2481057.5604536268</v>
      </c>
      <c r="N11" s="2">
        <v>1233301.0649233679</v>
      </c>
      <c r="O11" s="2">
        <v>2679983.7945418064</v>
      </c>
      <c r="P11" s="2">
        <v>1459476.6115485011</v>
      </c>
      <c r="Q11" s="2">
        <v>200157.30279612634</v>
      </c>
      <c r="R11" s="2">
        <v>270166.34181500989</v>
      </c>
      <c r="S11" s="2">
        <v>33325823.425400436</v>
      </c>
      <c r="T11" s="2">
        <v>2318569.5114400014</v>
      </c>
      <c r="U11" s="2">
        <v>3358027.7863392709</v>
      </c>
      <c r="V11" s="2">
        <v>245576.69524032195</v>
      </c>
      <c r="W11" s="2">
        <v>35189.247549884436</v>
      </c>
      <c r="X11" s="2">
        <v>9321.8013806161653</v>
      </c>
      <c r="Y11" s="2">
        <v>5824197.0201935815</v>
      </c>
      <c r="Z11" s="2">
        <v>197706.07110343227</v>
      </c>
      <c r="AA11" s="2">
        <v>842479.53451361973</v>
      </c>
      <c r="AB11" s="2">
        <v>10176.615655536518</v>
      </c>
      <c r="AC11" s="2">
        <v>1118533.9222588881</v>
      </c>
      <c r="AD11" s="2">
        <v>19018.223829235743</v>
      </c>
      <c r="AE11" s="2">
        <v>77094003.420793056</v>
      </c>
      <c r="AF11" s="2">
        <v>8800534.1908147074</v>
      </c>
      <c r="AG11" s="2">
        <v>0</v>
      </c>
      <c r="AH11" s="2">
        <v>8800534.1908147074</v>
      </c>
      <c r="AI11" s="2">
        <v>2298641.8513096338</v>
      </c>
      <c r="AJ11" s="2">
        <v>-7548.7551977386465</v>
      </c>
      <c r="AK11" s="2">
        <v>2291093.0961118951</v>
      </c>
      <c r="AL11" s="2">
        <v>17908252.613825586</v>
      </c>
      <c r="AM11" s="2">
        <v>106093883.32154524</v>
      </c>
      <c r="AO11" s="84">
        <f t="shared" si="0"/>
        <v>5.171150951679656E-2</v>
      </c>
    </row>
    <row r="12" spans="3:41" x14ac:dyDescent="0.25">
      <c r="C12" s="1" t="s">
        <v>8</v>
      </c>
      <c r="D12" s="2">
        <v>69928.786262442198</v>
      </c>
      <c r="E12" s="2">
        <v>518169.45105611044</v>
      </c>
      <c r="F12" s="2">
        <v>779998.42218994081</v>
      </c>
      <c r="G12" s="2">
        <v>393026.84633502451</v>
      </c>
      <c r="H12" s="2">
        <v>286209.16085485055</v>
      </c>
      <c r="I12" s="2">
        <v>29963.905914188806</v>
      </c>
      <c r="J12" s="2">
        <v>349455.70409167418</v>
      </c>
      <c r="K12" s="2">
        <v>1430152.3305425111</v>
      </c>
      <c r="L12" s="2">
        <v>41643667.243397824</v>
      </c>
      <c r="M12" s="2">
        <v>10507508.627852634</v>
      </c>
      <c r="N12" s="2">
        <v>10664562.880974606</v>
      </c>
      <c r="O12" s="2">
        <v>9774226.9658714235</v>
      </c>
      <c r="P12" s="2">
        <v>4705135.8582231589</v>
      </c>
      <c r="Q12" s="2">
        <v>77500.164590831671</v>
      </c>
      <c r="R12" s="2">
        <v>221952.76445573301</v>
      </c>
      <c r="S12" s="2">
        <v>36857828.205236159</v>
      </c>
      <c r="T12" s="2">
        <v>1629706.8001356975</v>
      </c>
      <c r="U12" s="2">
        <v>1285483.542567987</v>
      </c>
      <c r="V12" s="2">
        <v>112700.76802193097</v>
      </c>
      <c r="W12" s="2">
        <v>88228.731960387755</v>
      </c>
      <c r="X12" s="2">
        <v>551.06826072656361</v>
      </c>
      <c r="Y12" s="2">
        <v>1093282.1390652971</v>
      </c>
      <c r="Z12" s="2">
        <v>152089.76757204521</v>
      </c>
      <c r="AA12" s="2">
        <v>1504917.5216213779</v>
      </c>
      <c r="AB12" s="2">
        <v>12000.350477806584</v>
      </c>
      <c r="AC12" s="2">
        <v>315440.48576160177</v>
      </c>
      <c r="AD12" s="2">
        <v>42041.385528941522</v>
      </c>
      <c r="AE12" s="2">
        <v>124545729.87882288</v>
      </c>
      <c r="AF12" s="2">
        <v>2821927.5253300536</v>
      </c>
      <c r="AG12" s="2">
        <v>0</v>
      </c>
      <c r="AH12" s="2">
        <v>2821927.5253300536</v>
      </c>
      <c r="AI12" s="2">
        <v>15706146.298736103</v>
      </c>
      <c r="AJ12" s="2">
        <v>971091.93901775451</v>
      </c>
      <c r="AK12" s="2">
        <v>16677238.237753857</v>
      </c>
      <c r="AL12" s="2">
        <v>58461363.535404868</v>
      </c>
      <c r="AM12" s="2">
        <v>202506259.17731166</v>
      </c>
      <c r="AO12" s="84">
        <f t="shared" si="0"/>
        <v>8.3540190029463016E-2</v>
      </c>
    </row>
    <row r="13" spans="3:41" x14ac:dyDescent="0.25">
      <c r="C13" s="1" t="s">
        <v>9</v>
      </c>
      <c r="D13" s="2">
        <v>71891.104108844534</v>
      </c>
      <c r="E13" s="2">
        <v>86661.233259894434</v>
      </c>
      <c r="F13" s="2">
        <v>116673.8041745849</v>
      </c>
      <c r="G13" s="2">
        <v>249493.42876282751</v>
      </c>
      <c r="H13" s="2">
        <v>50286.276878318466</v>
      </c>
      <c r="I13" s="2">
        <v>8154.8798204413361</v>
      </c>
      <c r="J13" s="2">
        <v>65357.49533729774</v>
      </c>
      <c r="K13" s="2">
        <v>202495.23397681338</v>
      </c>
      <c r="L13" s="2">
        <v>394244.94824571785</v>
      </c>
      <c r="M13" s="2">
        <v>8789359.4518890008</v>
      </c>
      <c r="N13" s="2">
        <v>1864300.7116270429</v>
      </c>
      <c r="O13" s="2">
        <v>2454873.6248988714</v>
      </c>
      <c r="P13" s="2">
        <v>141358.21396327586</v>
      </c>
      <c r="Q13" s="2">
        <v>523752.9384123566</v>
      </c>
      <c r="R13" s="2">
        <v>95283.407716376067</v>
      </c>
      <c r="S13" s="2">
        <v>5576912.065469306</v>
      </c>
      <c r="T13" s="2">
        <v>1962870.3318626597</v>
      </c>
      <c r="U13" s="2">
        <v>279458.10632649023</v>
      </c>
      <c r="V13" s="2">
        <v>344883.33371776505</v>
      </c>
      <c r="W13" s="2">
        <v>778925.86886822409</v>
      </c>
      <c r="X13" s="2">
        <v>75983.107688884134</v>
      </c>
      <c r="Y13" s="2">
        <v>1112366.5760933801</v>
      </c>
      <c r="Z13" s="2">
        <v>604143.90451898403</v>
      </c>
      <c r="AA13" s="2">
        <v>1420373.3517690252</v>
      </c>
      <c r="AB13" s="2">
        <v>96233.561671690069</v>
      </c>
      <c r="AC13" s="2">
        <v>1742111.5178045556</v>
      </c>
      <c r="AD13" s="2">
        <v>86998.166883604936</v>
      </c>
      <c r="AE13" s="2">
        <v>29195446.645746231</v>
      </c>
      <c r="AF13" s="2">
        <v>17078626.516083322</v>
      </c>
      <c r="AG13" s="2">
        <v>0</v>
      </c>
      <c r="AH13" s="2">
        <v>17078626.516083322</v>
      </c>
      <c r="AI13" s="2">
        <v>21005696.824863717</v>
      </c>
      <c r="AJ13" s="2">
        <v>-197819.30405515298</v>
      </c>
      <c r="AK13" s="2">
        <v>20807877.52080857</v>
      </c>
      <c r="AL13" s="2">
        <v>22563568.693567</v>
      </c>
      <c r="AM13" s="2">
        <v>89645519.376205117</v>
      </c>
      <c r="AO13" s="84">
        <f t="shared" si="0"/>
        <v>1.9583113472888342E-2</v>
      </c>
    </row>
    <row r="14" spans="3:41" x14ac:dyDescent="0.25">
      <c r="C14" s="1" t="s">
        <v>10</v>
      </c>
      <c r="D14" s="2">
        <v>327830.7155333155</v>
      </c>
      <c r="E14" s="2">
        <v>777465.29004196788</v>
      </c>
      <c r="F14" s="2">
        <v>790673.22368188389</v>
      </c>
      <c r="G14" s="2">
        <v>809059.37385711423</v>
      </c>
      <c r="H14" s="2">
        <v>303783.76789755467</v>
      </c>
      <c r="I14" s="2">
        <v>86834.130278172903</v>
      </c>
      <c r="J14" s="2">
        <v>213345.0375355788</v>
      </c>
      <c r="K14" s="2">
        <v>1205178.1066065403</v>
      </c>
      <c r="L14" s="2">
        <v>912150.89403316774</v>
      </c>
      <c r="M14" s="2">
        <v>1441416.9602583358</v>
      </c>
      <c r="N14" s="2">
        <v>4357791.7850263258</v>
      </c>
      <c r="O14" s="2">
        <v>3450122.2634372907</v>
      </c>
      <c r="P14" s="2">
        <v>261404.58999981423</v>
      </c>
      <c r="Q14" s="2">
        <v>9789.442561859385</v>
      </c>
      <c r="R14" s="2">
        <v>232690.76391962788</v>
      </c>
      <c r="S14" s="2">
        <v>3634144.2219939372</v>
      </c>
      <c r="T14" s="2">
        <v>1228749.3718912089</v>
      </c>
      <c r="U14" s="2">
        <v>966607.99232337647</v>
      </c>
      <c r="V14" s="2">
        <v>326972.01291519107</v>
      </c>
      <c r="W14" s="2">
        <v>238107.65969426747</v>
      </c>
      <c r="X14" s="2">
        <v>395834.02613534179</v>
      </c>
      <c r="Y14" s="2">
        <v>552462.33383484092</v>
      </c>
      <c r="Z14" s="2">
        <v>145248.56715125978</v>
      </c>
      <c r="AA14" s="2">
        <v>248928.70528745849</v>
      </c>
      <c r="AB14" s="2">
        <v>93220.020085011856</v>
      </c>
      <c r="AC14" s="2">
        <v>959118.19022933173</v>
      </c>
      <c r="AD14" s="2">
        <v>96890.943540201348</v>
      </c>
      <c r="AE14" s="2">
        <v>24065820.389749974</v>
      </c>
      <c r="AF14" s="2">
        <v>1260275.4091422968</v>
      </c>
      <c r="AG14" s="2">
        <v>0</v>
      </c>
      <c r="AH14" s="2">
        <v>1260275.4091422968</v>
      </c>
      <c r="AI14" s="2">
        <v>46901926.100468591</v>
      </c>
      <c r="AJ14" s="2">
        <v>-314479.47795280261</v>
      </c>
      <c r="AK14" s="2">
        <v>46587446.622515783</v>
      </c>
      <c r="AL14" s="2">
        <v>15442259.856543042</v>
      </c>
      <c r="AM14" s="2">
        <v>87355802.277951092</v>
      </c>
      <c r="AO14" s="84">
        <f t="shared" si="0"/>
        <v>1.6142369638290483E-2</v>
      </c>
    </row>
    <row r="15" spans="3:41" x14ac:dyDescent="0.25">
      <c r="C15" s="1" t="s">
        <v>11</v>
      </c>
      <c r="D15" s="2">
        <v>266587.38841134653</v>
      </c>
      <c r="E15" s="2">
        <v>10474.551149390942</v>
      </c>
      <c r="F15" s="2">
        <v>534.63079779774273</v>
      </c>
      <c r="G15" s="2">
        <v>48.056336132599945</v>
      </c>
      <c r="H15" s="2">
        <v>1522.5254243145748</v>
      </c>
      <c r="I15" s="2">
        <v>24.442130645681168</v>
      </c>
      <c r="J15" s="2">
        <v>1025.7149249513259</v>
      </c>
      <c r="K15" s="2">
        <v>17546.879087472054</v>
      </c>
      <c r="L15" s="2">
        <v>269.03959205985467</v>
      </c>
      <c r="M15" s="2">
        <v>37445.39580987738</v>
      </c>
      <c r="N15" s="2">
        <v>1356808.9938080984</v>
      </c>
      <c r="O15" s="2">
        <v>14955049.903265931</v>
      </c>
      <c r="P15" s="2">
        <v>92062.835929280845</v>
      </c>
      <c r="Q15" s="2">
        <v>152.27441058563608</v>
      </c>
      <c r="R15" s="2">
        <v>5136.4486721522671</v>
      </c>
      <c r="S15" s="2">
        <v>27132.516940112037</v>
      </c>
      <c r="T15" s="2">
        <v>2784678.7177091711</v>
      </c>
      <c r="U15" s="2">
        <v>1233177.921965878</v>
      </c>
      <c r="V15" s="2">
        <v>413.03152076343372</v>
      </c>
      <c r="W15" s="2">
        <v>208955.04985445584</v>
      </c>
      <c r="X15" s="2">
        <v>1.1561029296902487E-12</v>
      </c>
      <c r="Y15" s="2">
        <v>7313.871236486154</v>
      </c>
      <c r="Z15" s="2">
        <v>320.11886504835712</v>
      </c>
      <c r="AA15" s="2">
        <v>85122.464481443079</v>
      </c>
      <c r="AB15" s="2">
        <v>16.793328443836199</v>
      </c>
      <c r="AC15" s="2">
        <v>63848.376486567147</v>
      </c>
      <c r="AD15" s="2">
        <v>1989.9123705664704</v>
      </c>
      <c r="AE15" s="2">
        <v>21157657.85450897</v>
      </c>
      <c r="AF15" s="2">
        <v>17276617.323095147</v>
      </c>
      <c r="AG15" s="2">
        <v>0</v>
      </c>
      <c r="AH15" s="2">
        <v>17276617.323095147</v>
      </c>
      <c r="AI15" s="2">
        <v>28213239.977563307</v>
      </c>
      <c r="AJ15" s="2">
        <v>1467556.7745630995</v>
      </c>
      <c r="AK15" s="2">
        <v>29680796.752126403</v>
      </c>
      <c r="AL15" s="2">
        <v>31561186.364309773</v>
      </c>
      <c r="AM15" s="2">
        <v>99676258.294040293</v>
      </c>
      <c r="AO15" s="84">
        <f t="shared" si="0"/>
        <v>1.4191692958592387E-2</v>
      </c>
    </row>
    <row r="16" spans="3:41" x14ac:dyDescent="0.25">
      <c r="C16" s="1" t="s">
        <v>12</v>
      </c>
      <c r="D16" s="2">
        <v>84855.914969700025</v>
      </c>
      <c r="E16" s="2">
        <v>8553.7955248310791</v>
      </c>
      <c r="F16" s="2">
        <v>5296.2577153185175</v>
      </c>
      <c r="G16" s="2">
        <v>543262.85636559292</v>
      </c>
      <c r="H16" s="2">
        <v>12995.415525646324</v>
      </c>
      <c r="I16" s="2">
        <v>36.269880431194323</v>
      </c>
      <c r="J16" s="2">
        <v>9488.3980672614307</v>
      </c>
      <c r="K16" s="2">
        <v>15587.797070771467</v>
      </c>
      <c r="L16" s="2">
        <v>25213.664788054572</v>
      </c>
      <c r="M16" s="2">
        <v>42379.013442472089</v>
      </c>
      <c r="N16" s="2">
        <v>186127.74783465883</v>
      </c>
      <c r="O16" s="2">
        <v>54349.71681403181</v>
      </c>
      <c r="P16" s="2">
        <v>3019351.8367754957</v>
      </c>
      <c r="Q16" s="2">
        <v>100.06474459757199</v>
      </c>
      <c r="R16" s="2">
        <v>13269.016787142904</v>
      </c>
      <c r="S16" s="2">
        <v>909681.06637582509</v>
      </c>
      <c r="T16" s="2">
        <v>100428.01289794876</v>
      </c>
      <c r="U16" s="2">
        <v>9992.0899569009307</v>
      </c>
      <c r="V16" s="2">
        <v>6877.5438943257495</v>
      </c>
      <c r="W16" s="2">
        <v>6800.2999135909922</v>
      </c>
      <c r="X16" s="2">
        <v>36783.818912280418</v>
      </c>
      <c r="Y16" s="2">
        <v>34579.592498300597</v>
      </c>
      <c r="Z16" s="2">
        <v>55965.003946659534</v>
      </c>
      <c r="AA16" s="2">
        <v>250009.99974202787</v>
      </c>
      <c r="AB16" s="2">
        <v>103593.17586277251</v>
      </c>
      <c r="AC16" s="2">
        <v>3766064.2643180005</v>
      </c>
      <c r="AD16" s="2">
        <v>78950.921994710909</v>
      </c>
      <c r="AE16" s="2">
        <v>9380593.5566193499</v>
      </c>
      <c r="AF16" s="2">
        <v>20610478.717394195</v>
      </c>
      <c r="AG16" s="2">
        <v>72045.521542164148</v>
      </c>
      <c r="AH16" s="2">
        <v>20682524.238936361</v>
      </c>
      <c r="AI16" s="2">
        <v>12810707.572970869</v>
      </c>
      <c r="AJ16" s="2">
        <v>-2198398.7409550715</v>
      </c>
      <c r="AK16" s="2">
        <v>10612308.832015797</v>
      </c>
      <c r="AL16" s="2">
        <v>7501680.5219918964</v>
      </c>
      <c r="AM16" s="2">
        <v>48177107.149563402</v>
      </c>
      <c r="AO16" s="84">
        <f t="shared" si="0"/>
        <v>6.2921191201946274E-3</v>
      </c>
    </row>
    <row r="17" spans="3:41" x14ac:dyDescent="0.25">
      <c r="C17" s="1" t="s">
        <v>13</v>
      </c>
      <c r="D17" s="2">
        <v>902509.14199723944</v>
      </c>
      <c r="E17" s="2">
        <v>979824.90884193138</v>
      </c>
      <c r="F17" s="2">
        <v>1835288.8494109572</v>
      </c>
      <c r="G17" s="2">
        <v>3103648.4523560028</v>
      </c>
      <c r="H17" s="2">
        <v>934303.77654206357</v>
      </c>
      <c r="I17" s="2">
        <v>26902.839979932123</v>
      </c>
      <c r="J17" s="2">
        <v>804751.99754002248</v>
      </c>
      <c r="K17" s="2">
        <v>3784013.1555189942</v>
      </c>
      <c r="L17" s="2">
        <v>5068458.3377018617</v>
      </c>
      <c r="M17" s="2">
        <v>400417.43654249213</v>
      </c>
      <c r="N17" s="2">
        <v>580532.78281771147</v>
      </c>
      <c r="O17" s="2">
        <v>527236.43796396255</v>
      </c>
      <c r="P17" s="2">
        <v>228346.87100640079</v>
      </c>
      <c r="Q17" s="2">
        <v>60459561.312513992</v>
      </c>
      <c r="R17" s="2">
        <v>1590773.5771177737</v>
      </c>
      <c r="S17" s="2">
        <v>428257.71871463524</v>
      </c>
      <c r="T17" s="2">
        <v>4212983.4680234017</v>
      </c>
      <c r="U17" s="2">
        <v>759052.13653792476</v>
      </c>
      <c r="V17" s="2">
        <v>2017392.3980269777</v>
      </c>
      <c r="W17" s="2">
        <v>722540.85232294665</v>
      </c>
      <c r="X17" s="2">
        <v>594521.14637094841</v>
      </c>
      <c r="Y17" s="2">
        <v>2355262.0547683463</v>
      </c>
      <c r="Z17" s="2">
        <v>680305.79149806045</v>
      </c>
      <c r="AA17" s="2">
        <v>1701642.130076793</v>
      </c>
      <c r="AB17" s="2">
        <v>1511372.780591863</v>
      </c>
      <c r="AC17" s="2">
        <v>1771173.7737634545</v>
      </c>
      <c r="AD17" s="2">
        <v>388673.58551317418</v>
      </c>
      <c r="AE17" s="2">
        <v>98369747.714059874</v>
      </c>
      <c r="AF17" s="2">
        <v>23579099.686224647</v>
      </c>
      <c r="AG17" s="2">
        <v>0</v>
      </c>
      <c r="AH17" s="2">
        <v>23579099.686224647</v>
      </c>
      <c r="AI17" s="2">
        <v>0</v>
      </c>
      <c r="AJ17" s="2">
        <v>-1.2106065659655188E-11</v>
      </c>
      <c r="AK17" s="2">
        <v>-1.2106065659655188E-11</v>
      </c>
      <c r="AL17" s="2">
        <v>342073.65215333091</v>
      </c>
      <c r="AM17" s="2">
        <v>122290921.05243786</v>
      </c>
      <c r="AO17" s="84">
        <f t="shared" si="0"/>
        <v>6.5982410036686562E-2</v>
      </c>
    </row>
    <row r="18" spans="3:41" x14ac:dyDescent="0.25">
      <c r="C18" s="1" t="s">
        <v>14</v>
      </c>
      <c r="D18" s="2">
        <v>548992.45556272683</v>
      </c>
      <c r="E18" s="2">
        <v>5766.7725774626942</v>
      </c>
      <c r="F18" s="2">
        <v>169767.66851673939</v>
      </c>
      <c r="G18" s="2">
        <v>307501.48165298795</v>
      </c>
      <c r="H18" s="2">
        <v>807630.6576717447</v>
      </c>
      <c r="I18" s="2">
        <v>20727.766880643943</v>
      </c>
      <c r="J18" s="2">
        <v>203384.11504906591</v>
      </c>
      <c r="K18" s="2">
        <v>323482.76844436652</v>
      </c>
      <c r="L18" s="2">
        <v>25806027.301195916</v>
      </c>
      <c r="M18" s="2">
        <v>226450.58646931013</v>
      </c>
      <c r="N18" s="2">
        <v>100983.83414300186</v>
      </c>
      <c r="O18" s="2">
        <v>128703.11275914748</v>
      </c>
      <c r="P18" s="2">
        <v>35112.059423981176</v>
      </c>
      <c r="Q18" s="2">
        <v>13882.295011241757</v>
      </c>
      <c r="R18" s="2">
        <v>4569848.5514428401</v>
      </c>
      <c r="S18" s="2">
        <v>149758.79067177177</v>
      </c>
      <c r="T18" s="2">
        <v>414509.18417305581</v>
      </c>
      <c r="U18" s="2">
        <v>75474.741131001589</v>
      </c>
      <c r="V18" s="2">
        <v>340734.10425396409</v>
      </c>
      <c r="W18" s="2">
        <v>30414.519370644008</v>
      </c>
      <c r="X18" s="2">
        <v>69536.149712161859</v>
      </c>
      <c r="Y18" s="2">
        <v>1203125.3874110326</v>
      </c>
      <c r="Z18" s="2">
        <v>33866.426336652694</v>
      </c>
      <c r="AA18" s="2">
        <v>408841.33259780827</v>
      </c>
      <c r="AB18" s="2">
        <v>313521.85701190669</v>
      </c>
      <c r="AC18" s="2">
        <v>584472.5309759042</v>
      </c>
      <c r="AD18" s="2">
        <v>115412.50408043884</v>
      </c>
      <c r="AE18" s="2">
        <v>37007928.954527512</v>
      </c>
      <c r="AF18" s="2">
        <v>6400805.7908498254</v>
      </c>
      <c r="AG18" s="2">
        <v>6858487.5175752081</v>
      </c>
      <c r="AH18" s="2">
        <v>13259293.308425033</v>
      </c>
      <c r="AI18" s="2">
        <v>0</v>
      </c>
      <c r="AJ18" s="2">
        <v>-275149.84069486801</v>
      </c>
      <c r="AK18" s="2">
        <v>-275149.84069486801</v>
      </c>
      <c r="AL18" s="2">
        <v>685794.15165990544</v>
      </c>
      <c r="AM18" s="2">
        <v>50677866.573917583</v>
      </c>
      <c r="AO18" s="84">
        <f t="shared" si="0"/>
        <v>2.4823407598687838E-2</v>
      </c>
    </row>
    <row r="19" spans="3:41" x14ac:dyDescent="0.25">
      <c r="C19" s="1" t="s">
        <v>15</v>
      </c>
      <c r="D19" s="2">
        <v>364064.31130595371</v>
      </c>
      <c r="E19" s="2">
        <v>93241.301237568652</v>
      </c>
      <c r="F19" s="2">
        <v>350386.13724326645</v>
      </c>
      <c r="G19" s="2">
        <v>191751.69081143208</v>
      </c>
      <c r="H19" s="2">
        <v>117368.8983335935</v>
      </c>
      <c r="I19" s="2">
        <v>2076.4857718997941</v>
      </c>
      <c r="J19" s="2">
        <v>130552.36076607059</v>
      </c>
      <c r="K19" s="2">
        <v>180803.52959028888</v>
      </c>
      <c r="L19" s="2">
        <v>424805.58632920741</v>
      </c>
      <c r="M19" s="2">
        <v>61717.795846144916</v>
      </c>
      <c r="N19" s="2">
        <v>155783.42465279723</v>
      </c>
      <c r="O19" s="2">
        <v>88808.999698483967</v>
      </c>
      <c r="P19" s="2">
        <v>153258.89770646513</v>
      </c>
      <c r="Q19" s="2">
        <v>409542.44470635382</v>
      </c>
      <c r="R19" s="2">
        <v>2178251.8293402698</v>
      </c>
      <c r="S19" s="2">
        <v>47242345.704357669</v>
      </c>
      <c r="T19" s="2">
        <v>2851661.5949765034</v>
      </c>
      <c r="U19" s="2">
        <v>445099.01006448531</v>
      </c>
      <c r="V19" s="2">
        <v>473802.47151295334</v>
      </c>
      <c r="W19" s="2">
        <v>490143.65823066788</v>
      </c>
      <c r="X19" s="2">
        <v>191261.1470115397</v>
      </c>
      <c r="Y19" s="2">
        <v>3265706.1165789873</v>
      </c>
      <c r="Z19" s="2">
        <v>754085.5451588484</v>
      </c>
      <c r="AA19" s="2">
        <v>4356863.8720638203</v>
      </c>
      <c r="AB19" s="2">
        <v>356862.32689777104</v>
      </c>
      <c r="AC19" s="2">
        <v>622036.6559986287</v>
      </c>
      <c r="AD19" s="2">
        <v>791234.90862486174</v>
      </c>
      <c r="AE19" s="2">
        <v>66743516.704816535</v>
      </c>
      <c r="AF19" s="2">
        <v>1973241.4938733371</v>
      </c>
      <c r="AG19" s="2">
        <v>5381.8088435538029</v>
      </c>
      <c r="AH19" s="2">
        <v>1978623.3027168908</v>
      </c>
      <c r="AI19" s="2">
        <v>219078906.9244318</v>
      </c>
      <c r="AJ19" s="2">
        <v>8186145.9704860868</v>
      </c>
      <c r="AK19" s="2">
        <v>227265052.89491788</v>
      </c>
      <c r="AL19" s="2">
        <v>2469165.0006961329</v>
      </c>
      <c r="AM19" s="2">
        <v>298456357.9031474</v>
      </c>
      <c r="AO19" s="84">
        <f t="shared" si="0"/>
        <v>4.4768825668932768E-2</v>
      </c>
    </row>
    <row r="20" spans="3:41" x14ac:dyDescent="0.25">
      <c r="C20" s="1" t="s">
        <v>16</v>
      </c>
      <c r="D20" s="2">
        <v>5064029.054364712</v>
      </c>
      <c r="E20" s="2">
        <v>1181494.2787371699</v>
      </c>
      <c r="F20" s="2">
        <v>12378843.866578894</v>
      </c>
      <c r="G20" s="2">
        <v>8240317.3898152746</v>
      </c>
      <c r="H20" s="2">
        <v>1863055.1975217368</v>
      </c>
      <c r="I20" s="2">
        <v>890302.2983550895</v>
      </c>
      <c r="J20" s="2">
        <v>2290277.4762045667</v>
      </c>
      <c r="K20" s="2">
        <v>4963356.1120468276</v>
      </c>
      <c r="L20" s="2">
        <v>5279487.3026104961</v>
      </c>
      <c r="M20" s="2">
        <v>3853511.530429285</v>
      </c>
      <c r="N20" s="2">
        <v>3111210.7784706927</v>
      </c>
      <c r="O20" s="2">
        <v>5621873.2578276517</v>
      </c>
      <c r="P20" s="2">
        <v>3390369.0131812226</v>
      </c>
      <c r="Q20" s="2">
        <v>730183.07041895948</v>
      </c>
      <c r="R20" s="2">
        <v>596058.32703842374</v>
      </c>
      <c r="S20" s="2">
        <v>13906932.335356358</v>
      </c>
      <c r="T20" s="2">
        <v>7271082.1622565463</v>
      </c>
      <c r="U20" s="2">
        <v>14127456.500041459</v>
      </c>
      <c r="V20" s="2">
        <v>4116052.3586586211</v>
      </c>
      <c r="W20" s="2">
        <v>570397.63307257998</v>
      </c>
      <c r="X20" s="2">
        <v>521141.67260804761</v>
      </c>
      <c r="Y20" s="2">
        <v>2197485.2623917153</v>
      </c>
      <c r="Z20" s="2">
        <v>1067171.6813099934</v>
      </c>
      <c r="AA20" s="2">
        <v>4075933.117740388</v>
      </c>
      <c r="AB20" s="2">
        <v>358555.33241245523</v>
      </c>
      <c r="AC20" s="2">
        <v>3061523.3179066814</v>
      </c>
      <c r="AD20" s="2">
        <v>246614.10447469083</v>
      </c>
      <c r="AE20" s="2">
        <v>110974714.43183057</v>
      </c>
      <c r="AF20" s="2">
        <v>135374208.31822157</v>
      </c>
      <c r="AG20" s="2">
        <v>4723833.0619658986</v>
      </c>
      <c r="AH20" s="2">
        <v>140098041.38018745</v>
      </c>
      <c r="AI20" s="2">
        <v>26643093.909882568</v>
      </c>
      <c r="AJ20" s="2">
        <v>2905162.8475180287</v>
      </c>
      <c r="AK20" s="2">
        <v>29548256.757400598</v>
      </c>
      <c r="AL20" s="2">
        <v>8023416.6414092239</v>
      </c>
      <c r="AM20" s="2">
        <v>288644429.21082783</v>
      </c>
      <c r="AO20" s="84">
        <f t="shared" si="0"/>
        <v>7.4437307012617901E-2</v>
      </c>
    </row>
    <row r="21" spans="3:41" x14ac:dyDescent="0.25">
      <c r="C21" s="1" t="s">
        <v>17</v>
      </c>
      <c r="D21" s="2">
        <v>2657744.2170030731</v>
      </c>
      <c r="E21" s="2">
        <v>1974488.1693957786</v>
      </c>
      <c r="F21" s="2">
        <v>7746312.1689611981</v>
      </c>
      <c r="G21" s="2">
        <v>3350432.9370867317</v>
      </c>
      <c r="H21" s="2">
        <v>1608816.8121251967</v>
      </c>
      <c r="I21" s="2">
        <v>955896.53095862735</v>
      </c>
      <c r="J21" s="2">
        <v>2480121.0281255404</v>
      </c>
      <c r="K21" s="2">
        <v>3667065.5215990264</v>
      </c>
      <c r="L21" s="2">
        <v>6708806.1296131937</v>
      </c>
      <c r="M21" s="2">
        <v>1840064.8754877332</v>
      </c>
      <c r="N21" s="2">
        <v>2029224.8636956476</v>
      </c>
      <c r="O21" s="2">
        <v>2310485.4601842179</v>
      </c>
      <c r="P21" s="2">
        <v>1161398.0950732874</v>
      </c>
      <c r="Q21" s="2">
        <v>541558.05781127769</v>
      </c>
      <c r="R21" s="2">
        <v>714123.27234241716</v>
      </c>
      <c r="S21" s="2">
        <v>6088677.2395706568</v>
      </c>
      <c r="T21" s="2">
        <v>18750075.280966189</v>
      </c>
      <c r="U21" s="2">
        <v>58160751.874307223</v>
      </c>
      <c r="V21" s="2">
        <v>1257494.1213152844</v>
      </c>
      <c r="W21" s="2">
        <v>990751.94762264681</v>
      </c>
      <c r="X21" s="2">
        <v>830435.53885179758</v>
      </c>
      <c r="Y21" s="2">
        <v>817344.20590183372</v>
      </c>
      <c r="Z21" s="2">
        <v>1843736.8514879406</v>
      </c>
      <c r="AA21" s="2">
        <v>5866269.3807808636</v>
      </c>
      <c r="AB21" s="2">
        <v>2068901.4261010443</v>
      </c>
      <c r="AC21" s="2">
        <v>1701190.734890657</v>
      </c>
      <c r="AD21" s="2">
        <v>535390.72581515042</v>
      </c>
      <c r="AE21" s="2">
        <v>138657557.46707425</v>
      </c>
      <c r="AF21" s="2">
        <v>97804699.37527591</v>
      </c>
      <c r="AG21" s="2">
        <v>567327.58403166232</v>
      </c>
      <c r="AH21" s="2">
        <v>98372026.959307566</v>
      </c>
      <c r="AI21" s="2">
        <v>6315987.4737274721</v>
      </c>
      <c r="AJ21" s="2">
        <v>0</v>
      </c>
      <c r="AK21" s="2">
        <v>6315987.4737274721</v>
      </c>
      <c r="AL21" s="2">
        <v>34609192.103958637</v>
      </c>
      <c r="AM21" s="2">
        <v>277954764.0040679</v>
      </c>
      <c r="AO21" s="84">
        <f t="shared" si="0"/>
        <v>9.3005827747693545E-2</v>
      </c>
    </row>
    <row r="22" spans="3:41" x14ac:dyDescent="0.25">
      <c r="C22" s="1" t="s">
        <v>18</v>
      </c>
      <c r="D22" s="2">
        <v>23308.172106655435</v>
      </c>
      <c r="E22" s="2">
        <v>66151.220371723131</v>
      </c>
      <c r="F22" s="2">
        <v>198723.0084411483</v>
      </c>
      <c r="G22" s="2">
        <v>228057.15556803715</v>
      </c>
      <c r="H22" s="2">
        <v>94777.460209520505</v>
      </c>
      <c r="I22" s="2">
        <v>12201.252282231289</v>
      </c>
      <c r="J22" s="2">
        <v>139945.3424205145</v>
      </c>
      <c r="K22" s="2">
        <v>160329.14784001658</v>
      </c>
      <c r="L22" s="2">
        <v>270031.28392923955</v>
      </c>
      <c r="M22" s="2">
        <v>150865.16979471355</v>
      </c>
      <c r="N22" s="2">
        <v>179575.37163172039</v>
      </c>
      <c r="O22" s="2">
        <v>93155.415922356799</v>
      </c>
      <c r="P22" s="2">
        <v>65681.108260528446</v>
      </c>
      <c r="Q22" s="2">
        <v>36794.451711888018</v>
      </c>
      <c r="R22" s="2">
        <v>80386.257656853035</v>
      </c>
      <c r="S22" s="2">
        <v>378504.66396171908</v>
      </c>
      <c r="T22" s="2">
        <v>2368287.384260321</v>
      </c>
      <c r="U22" s="2">
        <v>582169.22203072021</v>
      </c>
      <c r="V22" s="2">
        <v>682597.00499659753</v>
      </c>
      <c r="W22" s="2">
        <v>319142.06168355967</v>
      </c>
      <c r="X22" s="2">
        <v>550831.88034012448</v>
      </c>
      <c r="Y22" s="2">
        <v>67821.828858758061</v>
      </c>
      <c r="Z22" s="2">
        <v>572048.07576843689</v>
      </c>
      <c r="AA22" s="2">
        <v>5331583.5311448118</v>
      </c>
      <c r="AB22" s="2">
        <v>349691.18807513191</v>
      </c>
      <c r="AC22" s="2">
        <v>1153276.4845680587</v>
      </c>
      <c r="AD22" s="2">
        <v>170783.63637825119</v>
      </c>
      <c r="AE22" s="2">
        <v>14326718.780213639</v>
      </c>
      <c r="AF22" s="2">
        <v>70903498.566209659</v>
      </c>
      <c r="AG22" s="2">
        <v>0</v>
      </c>
      <c r="AH22" s="2">
        <v>70903498.566209659</v>
      </c>
      <c r="AI22" s="2">
        <v>0</v>
      </c>
      <c r="AJ22" s="2">
        <v>0</v>
      </c>
      <c r="AK22" s="2">
        <v>0</v>
      </c>
      <c r="AL22" s="2">
        <v>1638662.0814997067</v>
      </c>
      <c r="AM22" s="2">
        <v>86868879.427923009</v>
      </c>
      <c r="AO22" s="84">
        <f t="shared" si="0"/>
        <v>9.6097779551511647E-3</v>
      </c>
    </row>
    <row r="23" spans="3:41" x14ac:dyDescent="0.25">
      <c r="C23" s="1" t="s">
        <v>19</v>
      </c>
      <c r="D23" s="2">
        <v>147780.33633612134</v>
      </c>
      <c r="E23" s="2">
        <v>127189.90664058716</v>
      </c>
      <c r="F23" s="2">
        <v>704386.64710305235</v>
      </c>
      <c r="G23" s="2">
        <v>530699.37950153695</v>
      </c>
      <c r="H23" s="2">
        <v>295797.14001579082</v>
      </c>
      <c r="I23" s="2">
        <v>33998.06410632655</v>
      </c>
      <c r="J23" s="2">
        <v>391689.27865579014</v>
      </c>
      <c r="K23" s="2">
        <v>407608.90482894389</v>
      </c>
      <c r="L23" s="2">
        <v>527220.8129969642</v>
      </c>
      <c r="M23" s="2">
        <v>445921.30169366056</v>
      </c>
      <c r="N23" s="2">
        <v>267959.02510808181</v>
      </c>
      <c r="O23" s="2">
        <v>228010.29028063553</v>
      </c>
      <c r="P23" s="2">
        <v>192477.31637071213</v>
      </c>
      <c r="Q23" s="2">
        <v>420179.50553193339</v>
      </c>
      <c r="R23" s="2">
        <v>258018.22144703483</v>
      </c>
      <c r="S23" s="2">
        <v>434933.17548292247</v>
      </c>
      <c r="T23" s="2">
        <v>5842602.11429823</v>
      </c>
      <c r="U23" s="2">
        <v>1059532.8074919893</v>
      </c>
      <c r="V23" s="2">
        <v>460773.01471977512</v>
      </c>
      <c r="W23" s="2">
        <v>10616092.190516617</v>
      </c>
      <c r="X23" s="2">
        <v>2339709.5813004505</v>
      </c>
      <c r="Y23" s="2">
        <v>119332.31161236804</v>
      </c>
      <c r="Z23" s="2">
        <v>4941356.1357669421</v>
      </c>
      <c r="AA23" s="2">
        <v>1879900.0758640072</v>
      </c>
      <c r="AB23" s="2">
        <v>556005.40978544473</v>
      </c>
      <c r="AC23" s="2">
        <v>2849426.6402649526</v>
      </c>
      <c r="AD23" s="2">
        <v>198936.99617555289</v>
      </c>
      <c r="AE23" s="2">
        <v>36277536.583896421</v>
      </c>
      <c r="AF23" s="2">
        <v>25826817.733483322</v>
      </c>
      <c r="AG23" s="2">
        <v>1865081.9328145206</v>
      </c>
      <c r="AH23" s="2">
        <v>27691899.666297842</v>
      </c>
      <c r="AI23" s="2">
        <v>7465031.3308395613</v>
      </c>
      <c r="AJ23" s="2">
        <v>-763195.73872638878</v>
      </c>
      <c r="AK23" s="2">
        <v>6701835.5921131726</v>
      </c>
      <c r="AL23" s="2">
        <v>387811.01279202034</v>
      </c>
      <c r="AM23" s="2">
        <v>71059082.855099455</v>
      </c>
      <c r="AO23" s="84">
        <f t="shared" si="0"/>
        <v>2.4333490220565294E-2</v>
      </c>
    </row>
    <row r="24" spans="3:41" x14ac:dyDescent="0.25">
      <c r="C24" s="1" t="s">
        <v>20</v>
      </c>
      <c r="D24" s="2">
        <v>214978.86255917241</v>
      </c>
      <c r="E24" s="2">
        <v>370443.51052559569</v>
      </c>
      <c r="F24" s="2">
        <v>1613611.3404243924</v>
      </c>
      <c r="G24" s="2">
        <v>1471979.7962945413</v>
      </c>
      <c r="H24" s="2">
        <v>414033.72887595964</v>
      </c>
      <c r="I24" s="2">
        <v>251281.56614208926</v>
      </c>
      <c r="J24" s="2">
        <v>595443.52314553922</v>
      </c>
      <c r="K24" s="2">
        <v>1070406.9822812402</v>
      </c>
      <c r="L24" s="2">
        <v>1344360.2855715989</v>
      </c>
      <c r="M24" s="2">
        <v>913467.96530887112</v>
      </c>
      <c r="N24" s="2">
        <v>608114.78675790771</v>
      </c>
      <c r="O24" s="2">
        <v>645893.25002862525</v>
      </c>
      <c r="P24" s="2">
        <v>486582.19082458672</v>
      </c>
      <c r="Q24" s="2">
        <v>2314796.8869817569</v>
      </c>
      <c r="R24" s="2">
        <v>273036.05947398348</v>
      </c>
      <c r="S24" s="2">
        <v>2552026.397547035</v>
      </c>
      <c r="T24" s="2">
        <v>6335959.9809547616</v>
      </c>
      <c r="U24" s="2">
        <v>3999162.7006838685</v>
      </c>
      <c r="V24" s="2">
        <v>712052.21828701417</v>
      </c>
      <c r="W24" s="2">
        <v>863129.93185687345</v>
      </c>
      <c r="X24" s="2">
        <v>11616895.487464093</v>
      </c>
      <c r="Y24" s="2">
        <v>2268885.7404081612</v>
      </c>
      <c r="Z24" s="2">
        <v>849398.45690540038</v>
      </c>
      <c r="AA24" s="2">
        <v>1486704.8842109097</v>
      </c>
      <c r="AB24" s="2">
        <v>524589.76038834557</v>
      </c>
      <c r="AC24" s="2">
        <v>1209862.9021427801</v>
      </c>
      <c r="AD24" s="2">
        <v>477678.94286891463</v>
      </c>
      <c r="AE24" s="2">
        <v>45484778.138914011</v>
      </c>
      <c r="AF24" s="2">
        <v>28169543.964433454</v>
      </c>
      <c r="AG24" s="2">
        <v>0</v>
      </c>
      <c r="AH24" s="2">
        <v>28169543.964433454</v>
      </c>
      <c r="AI24" s="2">
        <v>0</v>
      </c>
      <c r="AJ24" s="2">
        <v>0</v>
      </c>
      <c r="AK24" s="2">
        <v>0</v>
      </c>
      <c r="AL24" s="2">
        <v>3080143.1998534147</v>
      </c>
      <c r="AM24" s="2">
        <v>76734465.303200886</v>
      </c>
      <c r="AO24" s="84">
        <f t="shared" si="0"/>
        <v>3.0509331896564212E-2</v>
      </c>
    </row>
    <row r="25" spans="3:41" x14ac:dyDescent="0.25">
      <c r="C25" s="1" t="s">
        <v>21</v>
      </c>
      <c r="D25" s="2">
        <v>46355.428155302237</v>
      </c>
      <c r="E25" s="2">
        <v>138184.1905615915</v>
      </c>
      <c r="F25" s="2">
        <v>668893.35923885973</v>
      </c>
      <c r="G25" s="2">
        <v>2195427.6327763051</v>
      </c>
      <c r="H25" s="2">
        <v>613780.40939471347</v>
      </c>
      <c r="I25" s="2">
        <v>99680.724399476603</v>
      </c>
      <c r="J25" s="2">
        <v>300984.05378872191</v>
      </c>
      <c r="K25" s="2">
        <v>661826.75540987379</v>
      </c>
      <c r="L25" s="2">
        <v>631718.22325807461</v>
      </c>
      <c r="M25" s="2">
        <v>217737.7359747937</v>
      </c>
      <c r="N25" s="2">
        <v>366041.04011723888</v>
      </c>
      <c r="O25" s="2">
        <v>76055.808696755877</v>
      </c>
      <c r="P25" s="2">
        <v>595512.04457811534</v>
      </c>
      <c r="Q25" s="2">
        <v>156610.9019297132</v>
      </c>
      <c r="R25" s="2">
        <v>148986.25101572837</v>
      </c>
      <c r="S25" s="2">
        <v>963042.0970541446</v>
      </c>
      <c r="T25" s="2">
        <v>17141443.195725005</v>
      </c>
      <c r="U25" s="2">
        <v>2974806.2559467186</v>
      </c>
      <c r="V25" s="2">
        <v>4067407.2644658764</v>
      </c>
      <c r="W25" s="2">
        <v>1526889.0242642399</v>
      </c>
      <c r="X25" s="2">
        <v>3008387.6222259435</v>
      </c>
      <c r="Y25" s="2">
        <v>2284396.4690814554</v>
      </c>
      <c r="Z25" s="2">
        <v>1475792.9915962834</v>
      </c>
      <c r="AA25" s="2">
        <v>1542673.9148554555</v>
      </c>
      <c r="AB25" s="2">
        <v>752374.70629072085</v>
      </c>
      <c r="AC25" s="2">
        <v>2550200.1142571224</v>
      </c>
      <c r="AD25" s="2">
        <v>568017.74966078007</v>
      </c>
      <c r="AE25" s="2">
        <v>45773225.964719005</v>
      </c>
      <c r="AF25" s="2">
        <v>126687053.19372359</v>
      </c>
      <c r="AG25" s="2">
        <v>0</v>
      </c>
      <c r="AH25" s="2">
        <v>126687053.19372359</v>
      </c>
      <c r="AI25" s="2">
        <v>0</v>
      </c>
      <c r="AJ25" s="2">
        <v>0</v>
      </c>
      <c r="AK25" s="2">
        <v>0</v>
      </c>
      <c r="AL25" s="2">
        <v>0</v>
      </c>
      <c r="AM25" s="2">
        <v>172460279.15844259</v>
      </c>
      <c r="AO25" s="84">
        <f t="shared" si="0"/>
        <v>3.0702810919930008E-2</v>
      </c>
    </row>
    <row r="26" spans="3:41" x14ac:dyDescent="0.25">
      <c r="C26" s="1" t="s">
        <v>22</v>
      </c>
      <c r="D26" s="2">
        <v>591088.72058798687</v>
      </c>
      <c r="E26" s="2">
        <v>461244.08473115275</v>
      </c>
      <c r="F26" s="2">
        <v>1462153.1036145831</v>
      </c>
      <c r="G26" s="2">
        <v>848549.44740845065</v>
      </c>
      <c r="H26" s="2">
        <v>658987.45984847867</v>
      </c>
      <c r="I26" s="2">
        <v>152730.49219544162</v>
      </c>
      <c r="J26" s="2">
        <v>1020950.7301936995</v>
      </c>
      <c r="K26" s="2">
        <v>849371.07577011874</v>
      </c>
      <c r="L26" s="2">
        <v>747212.93905286945</v>
      </c>
      <c r="M26" s="2">
        <v>943420.3693132631</v>
      </c>
      <c r="N26" s="2">
        <v>568697.24856796057</v>
      </c>
      <c r="O26" s="2">
        <v>506874.52649269014</v>
      </c>
      <c r="P26" s="2">
        <v>386795.16374516068</v>
      </c>
      <c r="Q26" s="2">
        <v>452758.7008130771</v>
      </c>
      <c r="R26" s="2">
        <v>206050.58645762777</v>
      </c>
      <c r="S26" s="2">
        <v>7544062.0291989809</v>
      </c>
      <c r="T26" s="2">
        <v>10349860.991621286</v>
      </c>
      <c r="U26" s="2">
        <v>2123903.5519968509</v>
      </c>
      <c r="V26" s="2">
        <v>928814.02053291118</v>
      </c>
      <c r="W26" s="2">
        <v>2660523.641324793</v>
      </c>
      <c r="X26" s="2">
        <v>3173707.9120611707</v>
      </c>
      <c r="Y26" s="2">
        <v>670729.03238144913</v>
      </c>
      <c r="Z26" s="2">
        <v>8180284.1521822968</v>
      </c>
      <c r="AA26" s="2">
        <v>2330926.3691469701</v>
      </c>
      <c r="AB26" s="2">
        <v>181676.86310779193</v>
      </c>
      <c r="AC26" s="2">
        <v>3219291.3575995774</v>
      </c>
      <c r="AD26" s="2">
        <v>995303.90390326688</v>
      </c>
      <c r="AE26" s="2">
        <v>52215968.473849915</v>
      </c>
      <c r="AF26" s="2">
        <v>4798080.0699453624</v>
      </c>
      <c r="AG26" s="2">
        <v>711076.86107187916</v>
      </c>
      <c r="AH26" s="2">
        <v>5509156.9310172414</v>
      </c>
      <c r="AI26" s="2">
        <v>14178230.729489822</v>
      </c>
      <c r="AJ26" s="2">
        <v>0</v>
      </c>
      <c r="AK26" s="2">
        <v>14178230.729489822</v>
      </c>
      <c r="AL26" s="2">
        <v>160365.45507247295</v>
      </c>
      <c r="AM26" s="2">
        <v>72063721.589429453</v>
      </c>
      <c r="AO26" s="84">
        <f t="shared" si="0"/>
        <v>3.502433951868137E-2</v>
      </c>
    </row>
    <row r="27" spans="3:41" x14ac:dyDescent="0.25">
      <c r="C27" s="1" t="s">
        <v>23</v>
      </c>
      <c r="D27" s="2">
        <v>316507.50370383862</v>
      </c>
      <c r="E27" s="2">
        <v>607695.29864236107</v>
      </c>
      <c r="F27" s="2">
        <v>1236999.8953502243</v>
      </c>
      <c r="G27" s="2">
        <v>923924.23153967317</v>
      </c>
      <c r="H27" s="2">
        <v>342745.72024974634</v>
      </c>
      <c r="I27" s="2">
        <v>23574.721257185207</v>
      </c>
      <c r="J27" s="2">
        <v>967281.03112328984</v>
      </c>
      <c r="K27" s="2">
        <v>909522.24230159237</v>
      </c>
      <c r="L27" s="2">
        <v>796542.18906467</v>
      </c>
      <c r="M27" s="2">
        <v>390736.64937993727</v>
      </c>
      <c r="N27" s="2">
        <v>431880.83583878947</v>
      </c>
      <c r="O27" s="2">
        <v>472766.17368883098</v>
      </c>
      <c r="P27" s="2">
        <v>340966.83616389509</v>
      </c>
      <c r="Q27" s="2">
        <v>560795.48131474527</v>
      </c>
      <c r="R27" s="2">
        <v>1644847.7683362898</v>
      </c>
      <c r="S27" s="2">
        <v>3599599.9257285441</v>
      </c>
      <c r="T27" s="2">
        <v>6394311.6121057514</v>
      </c>
      <c r="U27" s="2">
        <v>3801221.1989761912</v>
      </c>
      <c r="V27" s="2">
        <v>819266.72448808665</v>
      </c>
      <c r="W27" s="2">
        <v>2516228.1753807329</v>
      </c>
      <c r="X27" s="2">
        <v>1573919.3230750125</v>
      </c>
      <c r="Y27" s="2">
        <v>2486873.9312651646</v>
      </c>
      <c r="Z27" s="2">
        <v>1349745.2550057841</v>
      </c>
      <c r="AA27" s="2">
        <v>9526995.924576886</v>
      </c>
      <c r="AB27" s="2">
        <v>1378850.8165606242</v>
      </c>
      <c r="AC27" s="2">
        <v>4143182.6362339938</v>
      </c>
      <c r="AD27" s="2">
        <v>1321732.7074488881</v>
      </c>
      <c r="AE27" s="2">
        <v>48878714.808800727</v>
      </c>
      <c r="AF27" s="2">
        <v>25385053.447302651</v>
      </c>
      <c r="AG27" s="2">
        <v>84191851.602487281</v>
      </c>
      <c r="AH27" s="2">
        <v>109576905.04978992</v>
      </c>
      <c r="AI27" s="2">
        <v>0</v>
      </c>
      <c r="AJ27" s="2">
        <v>0</v>
      </c>
      <c r="AK27" s="2">
        <v>0</v>
      </c>
      <c r="AL27" s="2">
        <v>1544959.0525464213</v>
      </c>
      <c r="AM27" s="2">
        <v>160000578.91113707</v>
      </c>
      <c r="AO27" s="84">
        <f t="shared" si="0"/>
        <v>3.2785846030177306E-2</v>
      </c>
    </row>
    <row r="28" spans="3:41" x14ac:dyDescent="0.25">
      <c r="C28" s="1" t="s">
        <v>24</v>
      </c>
      <c r="D28" s="2">
        <v>615.17613973347693</v>
      </c>
      <c r="E28" s="2">
        <v>10257.465426913684</v>
      </c>
      <c r="F28" s="2">
        <v>37839.522907765975</v>
      </c>
      <c r="G28" s="2">
        <v>12454.743603076091</v>
      </c>
      <c r="H28" s="2">
        <v>11101.285344669832</v>
      </c>
      <c r="I28" s="2">
        <v>6168.1661588601401</v>
      </c>
      <c r="J28" s="2">
        <v>34638.146982611368</v>
      </c>
      <c r="K28" s="2">
        <v>23278.321620520062</v>
      </c>
      <c r="L28" s="2">
        <v>17632.251700259032</v>
      </c>
      <c r="M28" s="2">
        <v>35939.06883388944</v>
      </c>
      <c r="N28" s="2">
        <v>16750.032267839008</v>
      </c>
      <c r="O28" s="2">
        <v>58600.419834604298</v>
      </c>
      <c r="P28" s="2">
        <v>6075.2435335535765</v>
      </c>
      <c r="Q28" s="2">
        <v>8907.9218436042884</v>
      </c>
      <c r="R28" s="2">
        <v>4892.7212610615279</v>
      </c>
      <c r="S28" s="2">
        <v>8808.7509508672683</v>
      </c>
      <c r="T28" s="2">
        <v>210641.60390671028</v>
      </c>
      <c r="U28" s="2">
        <v>134045.61848423484</v>
      </c>
      <c r="V28" s="2">
        <v>15401.926631658203</v>
      </c>
      <c r="W28" s="2">
        <v>41478.677932161605</v>
      </c>
      <c r="X28" s="2">
        <v>272077.27942897251</v>
      </c>
      <c r="Y28" s="2">
        <v>10594.733649582713</v>
      </c>
      <c r="Z28" s="2">
        <v>237987.54359630332</v>
      </c>
      <c r="AA28" s="2">
        <v>1235902.0544735414</v>
      </c>
      <c r="AB28" s="2">
        <v>851685.92863397091</v>
      </c>
      <c r="AC28" s="2">
        <v>89328.073851165871</v>
      </c>
      <c r="AD28" s="2">
        <v>41773.05342316717</v>
      </c>
      <c r="AE28" s="2">
        <v>3434875.732421298</v>
      </c>
      <c r="AF28" s="2">
        <v>16781299.038633838</v>
      </c>
      <c r="AG28" s="2">
        <v>52043951.031104304</v>
      </c>
      <c r="AH28" s="2">
        <v>68825250.06973815</v>
      </c>
      <c r="AI28" s="2">
        <v>0</v>
      </c>
      <c r="AJ28" s="2">
        <v>0</v>
      </c>
      <c r="AK28" s="2">
        <v>0</v>
      </c>
      <c r="AL28" s="2">
        <v>0</v>
      </c>
      <c r="AM28" s="2">
        <v>72260125.802159443</v>
      </c>
      <c r="AO28" s="84">
        <f t="shared" si="0"/>
        <v>2.303974385097387E-3</v>
      </c>
    </row>
    <row r="29" spans="3:41" x14ac:dyDescent="0.25">
      <c r="C29" s="1" t="s">
        <v>25</v>
      </c>
      <c r="D29" s="2">
        <v>79505.482258954304</v>
      </c>
      <c r="E29" s="2">
        <v>13451.409476991324</v>
      </c>
      <c r="F29" s="2">
        <v>93925.493334930623</v>
      </c>
      <c r="G29" s="2">
        <v>104714.21794113137</v>
      </c>
      <c r="H29" s="2">
        <v>38238.503531042224</v>
      </c>
      <c r="I29" s="2">
        <v>26195.00319439048</v>
      </c>
      <c r="J29" s="2">
        <v>43422.010320503745</v>
      </c>
      <c r="K29" s="2">
        <v>80740.86054310952</v>
      </c>
      <c r="L29" s="2">
        <v>111579.88645144105</v>
      </c>
      <c r="M29" s="2">
        <v>29566.501741603202</v>
      </c>
      <c r="N29" s="2">
        <v>39229.919182864855</v>
      </c>
      <c r="O29" s="2">
        <v>51969.440186869033</v>
      </c>
      <c r="P29" s="2">
        <v>20269.46176776128</v>
      </c>
      <c r="Q29" s="2">
        <v>40598.54572152024</v>
      </c>
      <c r="R29" s="2">
        <v>30827.41397583927</v>
      </c>
      <c r="S29" s="2">
        <v>57580.309659390157</v>
      </c>
      <c r="T29" s="2">
        <v>1063963.3560561994</v>
      </c>
      <c r="U29" s="2">
        <v>351027.73540792323</v>
      </c>
      <c r="V29" s="2">
        <v>179004.42016338924</v>
      </c>
      <c r="W29" s="2">
        <v>174042.37716500272</v>
      </c>
      <c r="X29" s="2">
        <v>156993.79715650112</v>
      </c>
      <c r="Y29" s="2">
        <v>11782.04855633626</v>
      </c>
      <c r="Z29" s="2">
        <v>167413.00493188645</v>
      </c>
      <c r="AA29" s="2">
        <v>420122.53958660341</v>
      </c>
      <c r="AB29" s="2">
        <v>26142.55438173133</v>
      </c>
      <c r="AC29" s="2">
        <v>5361980.8595245229</v>
      </c>
      <c r="AD29" s="2">
        <v>44027.306499899205</v>
      </c>
      <c r="AE29" s="2">
        <v>8818314.4587183371</v>
      </c>
      <c r="AF29" s="2">
        <v>36882655.619284727</v>
      </c>
      <c r="AG29" s="2">
        <v>58232913.613283642</v>
      </c>
      <c r="AH29" s="2">
        <v>95115569.232568383</v>
      </c>
      <c r="AI29" s="2">
        <v>0</v>
      </c>
      <c r="AJ29" s="2">
        <v>0</v>
      </c>
      <c r="AK29" s="2">
        <v>0</v>
      </c>
      <c r="AL29" s="2">
        <v>113043.62812669885</v>
      </c>
      <c r="AM29" s="2">
        <v>104046927.31941341</v>
      </c>
      <c r="AO29" s="84">
        <f t="shared" si="0"/>
        <v>5.9149652608535804E-3</v>
      </c>
    </row>
    <row r="30" spans="3:41" x14ac:dyDescent="0.25">
      <c r="C30" s="1" t="s">
        <v>26</v>
      </c>
      <c r="D30" s="2">
        <v>341.60005231740837</v>
      </c>
      <c r="E30" s="2">
        <v>3500.9152501330759</v>
      </c>
      <c r="F30" s="2">
        <v>54216.530742292467</v>
      </c>
      <c r="G30" s="2">
        <v>849.11203590314324</v>
      </c>
      <c r="H30" s="2">
        <v>12177.220770660722</v>
      </c>
      <c r="I30" s="2">
        <v>6021.4850110629459</v>
      </c>
      <c r="J30" s="2">
        <v>21448.533878579852</v>
      </c>
      <c r="K30" s="2">
        <v>17696.977874521624</v>
      </c>
      <c r="L30" s="2">
        <v>12111.295824500427</v>
      </c>
      <c r="M30" s="2">
        <v>5631.9822704507988</v>
      </c>
      <c r="N30" s="2">
        <v>3124.0477644496136</v>
      </c>
      <c r="O30" s="2">
        <v>8513.7087022127998</v>
      </c>
      <c r="P30" s="2">
        <v>2432.7417592018046</v>
      </c>
      <c r="Q30" s="2">
        <v>3815.6867515462968</v>
      </c>
      <c r="R30" s="2">
        <v>262.7564841357912</v>
      </c>
      <c r="S30" s="2">
        <v>1670.2796324220008</v>
      </c>
      <c r="T30" s="2">
        <v>184950.67106838347</v>
      </c>
      <c r="U30" s="2">
        <v>49707.665073053722</v>
      </c>
      <c r="V30" s="2">
        <v>160341.67592907179</v>
      </c>
      <c r="W30" s="2">
        <v>517401.2608488031</v>
      </c>
      <c r="X30" s="2">
        <v>5318.9460872928776</v>
      </c>
      <c r="Y30" s="2">
        <v>7707.1418955786457</v>
      </c>
      <c r="Z30" s="2">
        <v>331483.5809108247</v>
      </c>
      <c r="AA30" s="2">
        <v>104805.98325457927</v>
      </c>
      <c r="AB30" s="2">
        <v>16417.817514514405</v>
      </c>
      <c r="AC30" s="2">
        <v>58046.712590201329</v>
      </c>
      <c r="AD30" s="2">
        <v>1901978.1556582842</v>
      </c>
      <c r="AE30" s="2">
        <v>3491974.4856349779</v>
      </c>
      <c r="AF30" s="2">
        <v>14181293.005628068</v>
      </c>
      <c r="AG30" s="2">
        <v>4566309.743826203</v>
      </c>
      <c r="AH30" s="2">
        <v>18747602.749454267</v>
      </c>
      <c r="AI30" s="2">
        <v>260435.17214408235</v>
      </c>
      <c r="AJ30" s="2">
        <v>-1395.7460446784301</v>
      </c>
      <c r="AK30" s="2">
        <v>259039.42609940391</v>
      </c>
      <c r="AL30" s="2">
        <v>11619.997781627269</v>
      </c>
      <c r="AM30" s="2">
        <v>22510236.658970278</v>
      </c>
      <c r="AO30" s="84">
        <f t="shared" si="0"/>
        <v>2.3422738972408963E-3</v>
      </c>
    </row>
    <row r="31" spans="3:41" x14ac:dyDescent="0.25">
      <c r="C31" s="3" t="s">
        <v>36</v>
      </c>
      <c r="D31" s="2">
        <v>61900388.901849605</v>
      </c>
      <c r="E31" s="2">
        <v>12503325.139443621</v>
      </c>
      <c r="F31" s="2">
        <v>121329792.50331514</v>
      </c>
      <c r="G31" s="2">
        <v>99560826.37529406</v>
      </c>
      <c r="H31" s="2">
        <v>25822059.173781931</v>
      </c>
      <c r="I31" s="2">
        <v>35560419.866808578</v>
      </c>
      <c r="J31" s="2">
        <v>34727826.577956639</v>
      </c>
      <c r="K31" s="2">
        <v>61806391.726473048</v>
      </c>
      <c r="L31" s="2">
        <v>106284331.04826979</v>
      </c>
      <c r="M31" s="2">
        <v>35964790.101929843</v>
      </c>
      <c r="N31" s="2">
        <v>29806046.646490738</v>
      </c>
      <c r="O31" s="2">
        <v>45610012.347307026</v>
      </c>
      <c r="P31" s="2">
        <v>25004091.69057804</v>
      </c>
      <c r="Q31" s="2">
        <v>95628143.244855747</v>
      </c>
      <c r="R31" s="2">
        <v>14355693.818651948</v>
      </c>
      <c r="S31" s="2">
        <v>180539081.53361207</v>
      </c>
      <c r="T31" s="2">
        <v>109166307.16661069</v>
      </c>
      <c r="U31" s="2">
        <v>126206444.83143629</v>
      </c>
      <c r="V31" s="2">
        <v>40115440.571049877</v>
      </c>
      <c r="W31" s="2">
        <v>25685665.508313939</v>
      </c>
      <c r="X31" s="2">
        <v>26297721.819701046</v>
      </c>
      <c r="Y31" s="2">
        <v>30893103.221075688</v>
      </c>
      <c r="Z31" s="2">
        <v>26668984.802162807</v>
      </c>
      <c r="AA31" s="2">
        <v>54781009.922582775</v>
      </c>
      <c r="AB31" s="2">
        <v>11175394.975150399</v>
      </c>
      <c r="AC31" s="2">
        <v>44495048.276021108</v>
      </c>
      <c r="AD31" s="2">
        <v>8959713.9163325299</v>
      </c>
      <c r="AE31" s="4">
        <v>1490848055.7070556</v>
      </c>
      <c r="AF31" s="2">
        <v>943119838.1079427</v>
      </c>
      <c r="AG31" s="2">
        <v>222939193.54679686</v>
      </c>
      <c r="AH31" s="2">
        <v>1166059031.6547396</v>
      </c>
      <c r="AI31" s="2">
        <v>412179408.09533864</v>
      </c>
      <c r="AJ31" s="2">
        <v>13366067.241112791</v>
      </c>
      <c r="AK31" s="2">
        <v>425545475.33645147</v>
      </c>
      <c r="AL31" s="2">
        <v>322634495.37154096</v>
      </c>
      <c r="AM31" s="2">
        <v>3405087058.069787</v>
      </c>
    </row>
    <row r="32" spans="3:41" x14ac:dyDescent="0.25">
      <c r="C32" s="1" t="s">
        <v>37</v>
      </c>
      <c r="D32" s="2">
        <v>2383188.7060576347</v>
      </c>
      <c r="E32" s="2">
        <v>1338301.7743941818</v>
      </c>
      <c r="F32" s="2">
        <v>1541553.1103059365</v>
      </c>
      <c r="G32" s="2">
        <v>2368147.3581325258</v>
      </c>
      <c r="H32" s="2">
        <v>1256428.0280620842</v>
      </c>
      <c r="I32" s="2">
        <v>5325274.3238323741</v>
      </c>
      <c r="J32" s="2">
        <v>2371363.0470191729</v>
      </c>
      <c r="K32" s="2">
        <v>3492847.8716224777</v>
      </c>
      <c r="L32" s="2">
        <v>5733274.4167486541</v>
      </c>
      <c r="M32" s="2">
        <v>2054885.521422528</v>
      </c>
      <c r="N32" s="2">
        <v>1460549.9313217492</v>
      </c>
      <c r="O32" s="2">
        <v>2509983.6775532663</v>
      </c>
      <c r="P32" s="2">
        <v>849543.12108386646</v>
      </c>
      <c r="Q32" s="2">
        <v>5352354.4959006999</v>
      </c>
      <c r="R32" s="2">
        <v>669142.52380664006</v>
      </c>
      <c r="S32" s="2">
        <v>6028481.1432352196</v>
      </c>
      <c r="T32" s="2">
        <v>5656660.6448336374</v>
      </c>
      <c r="U32" s="2">
        <v>17392337.353033286</v>
      </c>
      <c r="V32" s="2">
        <v>2481774.360077342</v>
      </c>
      <c r="W32" s="2">
        <v>1385066.4604178474</v>
      </c>
      <c r="X32" s="2">
        <v>1434517.3037062415</v>
      </c>
      <c r="Y32" s="2">
        <v>1466172.6511925347</v>
      </c>
      <c r="Z32" s="2">
        <v>857619.98775184946</v>
      </c>
      <c r="AA32" s="2">
        <v>2917413.3712443784</v>
      </c>
      <c r="AB32" s="2">
        <v>451162.97487911134</v>
      </c>
      <c r="AC32" s="2">
        <v>1503464.2578458921</v>
      </c>
      <c r="AD32" s="2">
        <v>219762.52689880744</v>
      </c>
      <c r="AE32" s="2">
        <v>80501270.942379937</v>
      </c>
      <c r="AF32" s="2">
        <v>81978907.762333155</v>
      </c>
      <c r="AG32" s="2">
        <v>462508.92541238642</v>
      </c>
      <c r="AH32" s="2">
        <v>82441416.687745541</v>
      </c>
      <c r="AI32" s="2">
        <v>16652380.308977304</v>
      </c>
      <c r="AJ32" s="2">
        <v>2084488.2592262868</v>
      </c>
      <c r="AK32" s="2">
        <v>18736868.568203591</v>
      </c>
      <c r="AL32" s="2">
        <v>2579790.4821207337</v>
      </c>
      <c r="AM32" s="4">
        <v>81978907.762333155</v>
      </c>
    </row>
    <row r="33" spans="3:39" x14ac:dyDescent="0.25">
      <c r="C33" s="3" t="s">
        <v>38</v>
      </c>
      <c r="D33" s="2">
        <v>64283577.607907251</v>
      </c>
      <c r="E33" s="2">
        <v>13841626.913837804</v>
      </c>
      <c r="F33" s="2">
        <v>122871345.61362109</v>
      </c>
      <c r="G33" s="2">
        <v>101928973.73342657</v>
      </c>
      <c r="H33" s="2">
        <v>27078487.201844014</v>
      </c>
      <c r="I33" s="2">
        <v>40885694.190640956</v>
      </c>
      <c r="J33" s="2">
        <v>37099189.624975815</v>
      </c>
      <c r="K33" s="2">
        <v>65299239.598095521</v>
      </c>
      <c r="L33" s="2">
        <v>112017605.46501844</v>
      </c>
      <c r="M33" s="2">
        <v>38019675.623352371</v>
      </c>
      <c r="N33" s="2">
        <v>31266596.577812489</v>
      </c>
      <c r="O33" s="2">
        <v>48119996.024860293</v>
      </c>
      <c r="P33" s="2">
        <v>25853634.811661907</v>
      </c>
      <c r="Q33" s="2">
        <v>100980497.74075644</v>
      </c>
      <c r="R33" s="2">
        <v>15024836.342458587</v>
      </c>
      <c r="S33" s="2">
        <v>186567562.67684728</v>
      </c>
      <c r="T33" s="2">
        <v>114822967.81144431</v>
      </c>
      <c r="U33" s="2">
        <v>143598782.18446958</v>
      </c>
      <c r="V33" s="2">
        <v>42597214.931127213</v>
      </c>
      <c r="W33" s="2">
        <v>27070731.968731787</v>
      </c>
      <c r="X33" s="2">
        <v>27732239.123407286</v>
      </c>
      <c r="Y33" s="2">
        <v>32359275.872268222</v>
      </c>
      <c r="Z33" s="2">
        <v>27526604.789914653</v>
      </c>
      <c r="AA33" s="2">
        <v>57698423.293827161</v>
      </c>
      <c r="AB33" s="2">
        <v>11626557.950029511</v>
      </c>
      <c r="AC33" s="2">
        <v>45998512.533867002</v>
      </c>
      <c r="AD33" s="2">
        <v>9179476.4432313368</v>
      </c>
      <c r="AE33" s="2">
        <v>1571349326.6494348</v>
      </c>
      <c r="AF33" s="2">
        <v>1025098745.8702759</v>
      </c>
      <c r="AG33" s="2">
        <v>223401702.47220924</v>
      </c>
      <c r="AH33" s="2">
        <v>1248500448.3424852</v>
      </c>
      <c r="AI33" s="2">
        <v>428831788.40431595</v>
      </c>
      <c r="AJ33" s="2">
        <v>15450555.500339078</v>
      </c>
      <c r="AK33" s="2">
        <v>444282343.90465504</v>
      </c>
      <c r="AL33" s="2">
        <v>325214285.85366172</v>
      </c>
      <c r="AM33" s="2">
        <v>3487065965.8321199</v>
      </c>
    </row>
    <row r="34" spans="3:39" x14ac:dyDescent="0.25">
      <c r="C34" s="1" t="s">
        <v>39</v>
      </c>
      <c r="D34" s="2">
        <v>3194348.6081746654</v>
      </c>
      <c r="E34" s="2">
        <v>5281813.6586340424</v>
      </c>
      <c r="F34" s="2">
        <v>13409073.513195664</v>
      </c>
      <c r="G34" s="2">
        <v>19660236.563970756</v>
      </c>
      <c r="H34" s="2">
        <v>4067271.5725507103</v>
      </c>
      <c r="I34" s="2">
        <v>490184.02782319637</v>
      </c>
      <c r="J34" s="2">
        <v>4494362.1955481693</v>
      </c>
      <c r="K34" s="2">
        <v>10937132.141069088</v>
      </c>
      <c r="L34" s="2">
        <v>11603312.284916881</v>
      </c>
      <c r="M34" s="2">
        <v>5591437.4708281253</v>
      </c>
      <c r="N34" s="2">
        <v>6674713.6764221229</v>
      </c>
      <c r="O34" s="2">
        <v>6436339.8093376867</v>
      </c>
      <c r="P34" s="2">
        <v>4328279.6274522087</v>
      </c>
      <c r="Q34" s="2">
        <v>3486053.3822262613</v>
      </c>
      <c r="R34" s="2">
        <v>4275699.335757209</v>
      </c>
      <c r="S34" s="2">
        <v>28437936.284207463</v>
      </c>
      <c r="T34" s="2">
        <v>55062370.90579202</v>
      </c>
      <c r="U34" s="2">
        <v>23584604.773570582</v>
      </c>
      <c r="V34" s="2">
        <v>17791217.061423127</v>
      </c>
      <c r="W34" s="2">
        <v>11069189.442205546</v>
      </c>
      <c r="X34" s="2">
        <v>19696558.199510489</v>
      </c>
      <c r="Y34" s="2">
        <v>2079179.4449976312</v>
      </c>
      <c r="Z34" s="2">
        <v>14390647.910913168</v>
      </c>
      <c r="AA34" s="2">
        <v>74180435.512077242</v>
      </c>
      <c r="AB34" s="2">
        <v>46224470.287984177</v>
      </c>
      <c r="AC34" s="2">
        <v>38354394.200445406</v>
      </c>
      <c r="AD34" s="2">
        <v>3776506.6099248892</v>
      </c>
      <c r="AE34" s="2">
        <v>438577768.50095862</v>
      </c>
      <c r="AF34" s="5"/>
      <c r="AG34" s="5"/>
      <c r="AH34" s="5"/>
      <c r="AI34" s="5"/>
      <c r="AJ34" s="5"/>
      <c r="AK34" s="5"/>
      <c r="AL34" s="5"/>
      <c r="AM34" s="5"/>
    </row>
    <row r="35" spans="3:39" x14ac:dyDescent="0.25">
      <c r="C35" s="1" t="s">
        <v>40</v>
      </c>
      <c r="D35" s="2">
        <v>4790.9305439942609</v>
      </c>
      <c r="E35" s="2">
        <v>68722.416056410744</v>
      </c>
      <c r="F35" s="2">
        <v>203078.352841293</v>
      </c>
      <c r="G35" s="2">
        <v>200977.30051792963</v>
      </c>
      <c r="H35" s="2">
        <v>57409.964581821587</v>
      </c>
      <c r="I35" s="2">
        <v>23495.807137146978</v>
      </c>
      <c r="J35" s="2">
        <v>99278.827623598423</v>
      </c>
      <c r="K35" s="2">
        <v>183240.61228843484</v>
      </c>
      <c r="L35" s="2">
        <v>202394.37356898718</v>
      </c>
      <c r="M35" s="2">
        <v>49779.940174264331</v>
      </c>
      <c r="N35" s="2">
        <v>73546.579395323279</v>
      </c>
      <c r="O35" s="2">
        <v>81176.012333225153</v>
      </c>
      <c r="P35" s="2">
        <v>44496.77303237233</v>
      </c>
      <c r="Q35" s="2">
        <v>189783.81365337817</v>
      </c>
      <c r="R35" s="2">
        <v>28885.27878332062</v>
      </c>
      <c r="S35" s="2">
        <v>1199979.1427699926</v>
      </c>
      <c r="T35" s="2">
        <v>1094912.5624063709</v>
      </c>
      <c r="U35" s="2">
        <v>907728.89610342565</v>
      </c>
      <c r="V35" s="2">
        <v>240563.04607478288</v>
      </c>
      <c r="W35" s="2">
        <v>475652.49886343867</v>
      </c>
      <c r="X35" s="2">
        <v>1906146.2728357697</v>
      </c>
      <c r="Y35" s="2">
        <v>1548023.990372705</v>
      </c>
      <c r="Z35" s="2">
        <v>516384.58556671056</v>
      </c>
      <c r="AA35" s="2">
        <v>920814.53710620315</v>
      </c>
      <c r="AB35" s="2">
        <v>19475.875525264644</v>
      </c>
      <c r="AC35" s="2">
        <v>209554.1193073811</v>
      </c>
      <c r="AD35" s="2">
        <v>14829.733386449005</v>
      </c>
      <c r="AE35" s="2">
        <v>10565122.242849994</v>
      </c>
      <c r="AF35" s="5"/>
      <c r="AG35" s="5"/>
      <c r="AH35" s="5"/>
      <c r="AI35" s="5"/>
      <c r="AJ35" s="5"/>
      <c r="AK35" s="5"/>
      <c r="AL35" s="5"/>
      <c r="AM35" s="5"/>
    </row>
    <row r="36" spans="3:39" x14ac:dyDescent="0.25">
      <c r="C36" s="1" t="s">
        <v>41</v>
      </c>
      <c r="D36" s="2">
        <v>-2797782.1767338342</v>
      </c>
      <c r="E36" s="2">
        <v>-30379.703621668719</v>
      </c>
      <c r="F36" s="2">
        <v>-280105.92705142678</v>
      </c>
      <c r="G36" s="2">
        <v>-4646.5635701953952</v>
      </c>
      <c r="H36" s="2">
        <v>-1377.0149867765681</v>
      </c>
      <c r="I36" s="2">
        <v>-1722.9704716955821</v>
      </c>
      <c r="J36" s="2">
        <v>-1999.2160609842254</v>
      </c>
      <c r="K36" s="2">
        <v>-4216.5620411871841</v>
      </c>
      <c r="L36" s="2">
        <v>-5408.148470990549</v>
      </c>
      <c r="M36" s="2">
        <v>-1825.3412068807045</v>
      </c>
      <c r="N36" s="2">
        <v>-1614.5853585482062</v>
      </c>
      <c r="O36" s="2">
        <v>-2374.8930329760437</v>
      </c>
      <c r="P36" s="2">
        <v>-984.00849374968573</v>
      </c>
      <c r="Q36" s="2">
        <v>-19.941017018090243</v>
      </c>
      <c r="R36" s="2">
        <v>-0.71924398865424566</v>
      </c>
      <c r="S36" s="2">
        <v>-987.24726771063547</v>
      </c>
      <c r="T36" s="2">
        <v>-1071.0728619018944</v>
      </c>
      <c r="U36" s="2">
        <v>-784120.59738096024</v>
      </c>
      <c r="V36" s="2">
        <v>-72.681307411401619</v>
      </c>
      <c r="W36" s="2">
        <v>-8727.7463223361392</v>
      </c>
      <c r="X36" s="2">
        <v>-1734297.7828256714</v>
      </c>
      <c r="Y36" s="2">
        <v>-9.7360711901919945</v>
      </c>
      <c r="Z36" s="2">
        <v>-7713.6870328716932</v>
      </c>
      <c r="AA36" s="2">
        <v>-6834.4586048693045</v>
      </c>
      <c r="AB36" s="2">
        <v>-6.5316548747455068</v>
      </c>
      <c r="AC36" s="2">
        <v>-8.3155485228823203</v>
      </c>
      <c r="AD36" s="2">
        <v>-155.41382975870499</v>
      </c>
      <c r="AE36" s="2">
        <v>-5678463.0420700004</v>
      </c>
      <c r="AF36" s="5"/>
      <c r="AG36" s="5"/>
      <c r="AH36" s="5"/>
      <c r="AI36" s="5"/>
      <c r="AJ36" s="5"/>
      <c r="AK36" s="5"/>
      <c r="AL36" s="5"/>
      <c r="AM36" s="5"/>
    </row>
    <row r="37" spans="3:39" x14ac:dyDescent="0.25">
      <c r="C37" s="1" t="s">
        <v>42</v>
      </c>
      <c r="D37" s="2">
        <v>0</v>
      </c>
      <c r="E37" s="2">
        <v>1473.3358046302751</v>
      </c>
      <c r="F37" s="2">
        <v>338.33094288532504</v>
      </c>
      <c r="G37" s="2">
        <v>1.4474004876672153</v>
      </c>
      <c r="H37" s="2">
        <v>15260.736170760178</v>
      </c>
      <c r="I37" s="2">
        <v>0</v>
      </c>
      <c r="J37" s="2">
        <v>1229.8226568071145</v>
      </c>
      <c r="K37" s="2">
        <v>488.90585905058208</v>
      </c>
      <c r="L37" s="2">
        <v>4867.123138290649</v>
      </c>
      <c r="M37" s="2">
        <v>31.179493832422715</v>
      </c>
      <c r="N37" s="2">
        <v>3.8251629741215227</v>
      </c>
      <c r="O37" s="2">
        <v>0.5854447461456308</v>
      </c>
      <c r="P37" s="2">
        <v>98.805967962874107</v>
      </c>
      <c r="Q37" s="2">
        <v>606.01573290183967</v>
      </c>
      <c r="R37" s="2">
        <v>699425.80981984513</v>
      </c>
      <c r="S37" s="2">
        <v>355.816370688343</v>
      </c>
      <c r="T37" s="2">
        <v>10105.39716244324</v>
      </c>
      <c r="U37" s="2">
        <v>1804.537048061969</v>
      </c>
      <c r="V37" s="2">
        <v>15943.214632807789</v>
      </c>
      <c r="W37" s="2">
        <v>226009.86341147567</v>
      </c>
      <c r="X37" s="2">
        <v>419.5867555374092</v>
      </c>
      <c r="Y37" s="2">
        <v>384.05267535840403</v>
      </c>
      <c r="Z37" s="2">
        <v>669329.67471090821</v>
      </c>
      <c r="AA37" s="2">
        <v>12976710.970675306</v>
      </c>
      <c r="AB37" s="2">
        <v>8250038.4076850507</v>
      </c>
      <c r="AC37" s="2">
        <v>5742363.3460960677</v>
      </c>
      <c r="AD37" s="2">
        <v>571977.64496398484</v>
      </c>
      <c r="AE37" s="4">
        <v>29189268.435782865</v>
      </c>
      <c r="AF37" s="5"/>
      <c r="AG37" s="6">
        <v>227656764.27819836</v>
      </c>
      <c r="AH37" s="5"/>
      <c r="AI37" s="5"/>
      <c r="AJ37" s="5"/>
      <c r="AK37" s="5"/>
      <c r="AL37" s="5"/>
      <c r="AM37" s="5"/>
    </row>
    <row r="38" spans="3:39" x14ac:dyDescent="0.25">
      <c r="C38" s="1" t="s">
        <v>43</v>
      </c>
      <c r="D38" s="2">
        <v>114059735.03485861</v>
      </c>
      <c r="E38" s="2">
        <v>13576826.899807397</v>
      </c>
      <c r="F38" s="2">
        <v>37076406.47908961</v>
      </c>
      <c r="G38" s="2">
        <v>30403144.817323972</v>
      </c>
      <c r="H38" s="2">
        <v>8778989.8305498064</v>
      </c>
      <c r="I38" s="2">
        <v>2296918.2354658046</v>
      </c>
      <c r="J38" s="2">
        <v>10792765.208947336</v>
      </c>
      <c r="K38" s="2">
        <v>18329084.949128028</v>
      </c>
      <c r="L38" s="2">
        <v>22452996.804030269</v>
      </c>
      <c r="M38" s="2">
        <v>5883862.6299031097</v>
      </c>
      <c r="N38" s="2">
        <v>12173619.613955729</v>
      </c>
      <c r="O38" s="2">
        <v>6476654.9493615804</v>
      </c>
      <c r="P38" s="2">
        <v>10232018.260776399</v>
      </c>
      <c r="Q38" s="2">
        <v>17172645.391819082</v>
      </c>
      <c r="R38" s="2">
        <v>13562400.028070064</v>
      </c>
      <c r="S38" s="2">
        <v>81634770.296888575</v>
      </c>
      <c r="T38" s="2">
        <v>117665249.00404772</v>
      </c>
      <c r="U38" s="2">
        <v>105686912.55889642</v>
      </c>
      <c r="V38" s="2">
        <v>24793046.995691415</v>
      </c>
      <c r="W38" s="2">
        <v>30016854.550309736</v>
      </c>
      <c r="X38" s="2">
        <v>25845020.792401142</v>
      </c>
      <c r="Y38" s="2">
        <v>136473809.58687687</v>
      </c>
      <c r="Z38" s="2">
        <v>28342158.479028337</v>
      </c>
      <c r="AA38" s="2">
        <v>24904163.908555396</v>
      </c>
      <c r="AB38" s="2">
        <v>14389628.220275545</v>
      </c>
      <c r="AC38" s="2">
        <v>19462705.085586756</v>
      </c>
      <c r="AD38" s="2">
        <v>9465951.9212573841</v>
      </c>
      <c r="AE38" s="2">
        <v>941948340.53290224</v>
      </c>
      <c r="AF38" s="5"/>
      <c r="AG38" s="5"/>
      <c r="AH38" s="5"/>
      <c r="AI38" s="5"/>
      <c r="AJ38" s="5"/>
      <c r="AK38" s="5"/>
      <c r="AL38" s="5"/>
      <c r="AM38" s="5"/>
    </row>
    <row r="39" spans="3:39" x14ac:dyDescent="0.25">
      <c r="C39" s="3" t="s">
        <v>44</v>
      </c>
      <c r="D39" s="2">
        <v>114461092.39684343</v>
      </c>
      <c r="E39" s="2">
        <v>18896983.270876184</v>
      </c>
      <c r="F39" s="2">
        <v>50408452.418075137</v>
      </c>
      <c r="G39" s="2">
        <v>50259712.118242465</v>
      </c>
      <c r="H39" s="2">
        <v>12902294.352695564</v>
      </c>
      <c r="I39" s="2">
        <v>2808875.0999544524</v>
      </c>
      <c r="J39" s="2">
        <v>15384407.016058119</v>
      </c>
      <c r="K39" s="2">
        <v>29445241.140444361</v>
      </c>
      <c r="L39" s="2">
        <v>34253295.314045146</v>
      </c>
      <c r="M39" s="2">
        <v>11523254.69969862</v>
      </c>
      <c r="N39" s="2">
        <v>18920265.284414627</v>
      </c>
      <c r="O39" s="2">
        <v>12991795.877999518</v>
      </c>
      <c r="P39" s="2">
        <v>14603810.652767232</v>
      </c>
      <c r="Q39" s="2">
        <v>20848462.6466817</v>
      </c>
      <c r="R39" s="2">
        <v>17866983.923366606</v>
      </c>
      <c r="S39" s="2">
        <v>111271698.47659832</v>
      </c>
      <c r="T39" s="2">
        <v>173821461.39938423</v>
      </c>
      <c r="U39" s="2">
        <v>129395125.63118948</v>
      </c>
      <c r="V39" s="2">
        <v>42824754.421881914</v>
      </c>
      <c r="W39" s="2">
        <v>41552968.745056391</v>
      </c>
      <c r="X39" s="2">
        <v>45713427.481921732</v>
      </c>
      <c r="Y39" s="2">
        <v>140101003.28617603</v>
      </c>
      <c r="Z39" s="2">
        <v>43241477.28847535</v>
      </c>
      <c r="AA39" s="2">
        <v>99998579.499133959</v>
      </c>
      <c r="AB39" s="2">
        <v>60633567.852130115</v>
      </c>
      <c r="AC39" s="2">
        <v>58026645.089791022</v>
      </c>
      <c r="AD39" s="2">
        <v>13257132.850738961</v>
      </c>
      <c r="AE39" s="2">
        <v>1385412768.2346408</v>
      </c>
      <c r="AF39" s="5"/>
      <c r="AG39" s="6">
        <v>297304279.12301302</v>
      </c>
      <c r="AH39" s="5"/>
      <c r="AI39" s="5"/>
      <c r="AJ39" s="5"/>
      <c r="AK39" s="5"/>
      <c r="AL39" s="5"/>
      <c r="AM39" s="5"/>
    </row>
    <row r="40" spans="3:39" x14ac:dyDescent="0.25">
      <c r="C40" s="3" t="s">
        <v>45</v>
      </c>
      <c r="D40" s="2">
        <v>178744670.00475064</v>
      </c>
      <c r="E40" s="2">
        <v>32738610.184713982</v>
      </c>
      <c r="F40" s="2">
        <v>173279798.03169623</v>
      </c>
      <c r="G40" s="2">
        <v>152188685.85166904</v>
      </c>
      <c r="H40" s="2">
        <v>39980781.554539576</v>
      </c>
      <c r="I40" s="2">
        <v>43694569.29059542</v>
      </c>
      <c r="J40" s="2">
        <v>52483596.641033933</v>
      </c>
      <c r="K40" s="2">
        <v>94744480.73853986</v>
      </c>
      <c r="L40" s="2">
        <v>146270900.77906358</v>
      </c>
      <c r="M40" s="2">
        <v>49542930.323050983</v>
      </c>
      <c r="N40" s="2">
        <v>50186861.86222712</v>
      </c>
      <c r="O40" s="2">
        <v>61111791.902859814</v>
      </c>
      <c r="P40" s="2">
        <v>40457445.464429148</v>
      </c>
      <c r="Q40" s="2">
        <v>121828960.3874381</v>
      </c>
      <c r="R40" s="2">
        <v>32891820.265825205</v>
      </c>
      <c r="S40" s="2">
        <v>297839261.1534456</v>
      </c>
      <c r="T40" s="2">
        <v>288644429.21082854</v>
      </c>
      <c r="U40" s="2">
        <v>272993907.81565905</v>
      </c>
      <c r="V40" s="2">
        <v>85421969.353009105</v>
      </c>
      <c r="W40" s="2">
        <v>68623700.713788182</v>
      </c>
      <c r="X40" s="2">
        <v>73445666.605329007</v>
      </c>
      <c r="Y40" s="2">
        <v>172460279.15844426</v>
      </c>
      <c r="Z40" s="2">
        <v>70768082.078390002</v>
      </c>
      <c r="AA40" s="2">
        <v>157697002.79296112</v>
      </c>
      <c r="AB40" s="2">
        <v>72260125.802159622</v>
      </c>
      <c r="AC40" s="2">
        <v>104025157.62365802</v>
      </c>
      <c r="AD40" s="2">
        <v>22436609.293970298</v>
      </c>
      <c r="AE40" s="2">
        <v>2956762094.8840756</v>
      </c>
      <c r="AF40" s="5"/>
      <c r="AG40" s="5"/>
      <c r="AH40" s="5"/>
      <c r="AI40" s="5"/>
      <c r="AJ40" s="5"/>
      <c r="AK40" s="5"/>
      <c r="AL40" s="5"/>
      <c r="AM40" s="5"/>
    </row>
    <row r="41" spans="3:39" x14ac:dyDescent="0.25">
      <c r="C41" s="1" t="s">
        <v>46</v>
      </c>
      <c r="D41" s="2">
        <v>14033606.588056622</v>
      </c>
      <c r="E41" s="2">
        <v>76127458.594920009</v>
      </c>
      <c r="F41" s="2">
        <v>11039585.795978276</v>
      </c>
      <c r="G41" s="2">
        <v>16717037.145131774</v>
      </c>
      <c r="H41" s="2">
        <v>9062987.9824347571</v>
      </c>
      <c r="I41" s="2">
        <v>37425011.384015352</v>
      </c>
      <c r="J41" s="2">
        <v>58087193.653461419</v>
      </c>
      <c r="K41" s="2">
        <v>11349402.583005372</v>
      </c>
      <c r="L41" s="2">
        <v>56235358.398248166</v>
      </c>
      <c r="M41" s="2">
        <v>40102589.053154156</v>
      </c>
      <c r="N41" s="2">
        <v>37168940.41572433</v>
      </c>
      <c r="O41" s="2">
        <v>38564466.391181946</v>
      </c>
      <c r="P41" s="2">
        <v>7719661.6851342628</v>
      </c>
      <c r="Q41" s="2">
        <v>461960.66499999998</v>
      </c>
      <c r="R41" s="2">
        <v>17786046.308092382</v>
      </c>
      <c r="S41" s="2">
        <v>617096.74970203033</v>
      </c>
      <c r="T41" s="2">
        <v>0</v>
      </c>
      <c r="U41" s="2">
        <v>4960856.1884090388</v>
      </c>
      <c r="V41" s="2">
        <v>1446910.0749135646</v>
      </c>
      <c r="W41" s="2">
        <v>2435382.1413179212</v>
      </c>
      <c r="X41" s="2">
        <v>3288798.6978721283</v>
      </c>
      <c r="Y41" s="2">
        <v>0</v>
      </c>
      <c r="Z41" s="2">
        <v>1295639.5110412072</v>
      </c>
      <c r="AA41" s="2">
        <v>2303576.1181771141</v>
      </c>
      <c r="AB41" s="2">
        <v>0</v>
      </c>
      <c r="AC41" s="2">
        <v>21769.695756083347</v>
      </c>
      <c r="AD41" s="2">
        <v>73627.365000000005</v>
      </c>
      <c r="AE41" s="2">
        <v>448324963.18572795</v>
      </c>
      <c r="AF41" s="5"/>
      <c r="AG41" s="5"/>
      <c r="AH41" s="5"/>
      <c r="AI41" s="5"/>
      <c r="AJ41" s="5"/>
      <c r="AK41" s="5"/>
      <c r="AL41" s="5"/>
      <c r="AM41" s="5"/>
    </row>
    <row r="42" spans="3:39" x14ac:dyDescent="0.25">
      <c r="C42" s="3" t="s">
        <v>47</v>
      </c>
      <c r="D42" s="2">
        <v>192778276.59280726</v>
      </c>
      <c r="E42" s="2">
        <v>108866068.779634</v>
      </c>
      <c r="F42" s="2">
        <v>184319383.82767451</v>
      </c>
      <c r="G42" s="2">
        <v>168905722.99680081</v>
      </c>
      <c r="H42" s="2">
        <v>49043769.536974333</v>
      </c>
      <c r="I42" s="2">
        <v>81119580.674610779</v>
      </c>
      <c r="J42" s="2">
        <v>110570790.29449536</v>
      </c>
      <c r="K42" s="2">
        <v>106093883.32154523</v>
      </c>
      <c r="L42" s="2">
        <v>202506259.17731172</v>
      </c>
      <c r="M42" s="2">
        <v>89645519.376205146</v>
      </c>
      <c r="N42" s="2">
        <v>87355802.277951449</v>
      </c>
      <c r="O42" s="2">
        <v>99676258.294041768</v>
      </c>
      <c r="P42" s="2">
        <v>48177107.149563409</v>
      </c>
      <c r="Q42" s="2">
        <v>122290921.05243811</v>
      </c>
      <c r="R42" s="2">
        <v>50677866.573917575</v>
      </c>
      <c r="S42" s="2">
        <v>298456357.90314764</v>
      </c>
      <c r="T42" s="2">
        <v>288644429.21082854</v>
      </c>
      <c r="U42" s="2">
        <v>277954764.00406808</v>
      </c>
      <c r="V42" s="2">
        <v>86868879.427922666</v>
      </c>
      <c r="W42" s="2">
        <v>71059082.8551061</v>
      </c>
      <c r="X42" s="2">
        <v>76734465.303201139</v>
      </c>
      <c r="Y42" s="2">
        <v>172460279.15844426</v>
      </c>
      <c r="Z42" s="2">
        <v>72063721.589431211</v>
      </c>
      <c r="AA42" s="2">
        <v>160000578.91113824</v>
      </c>
      <c r="AB42" s="2">
        <v>72260125.802159622</v>
      </c>
      <c r="AC42" s="2">
        <v>104046927.31941411</v>
      </c>
      <c r="AD42" s="2">
        <v>22510236.658970296</v>
      </c>
      <c r="AE42" s="2">
        <v>3405087058.0698032</v>
      </c>
      <c r="AF42" s="5"/>
      <c r="AG42" s="5"/>
      <c r="AH42" s="5"/>
      <c r="AI42" s="5"/>
      <c r="AJ42" s="5"/>
      <c r="AK42" s="5"/>
      <c r="AL42" s="5"/>
      <c r="AM42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F7F6-8558-41F8-8665-9879C82A27BE}">
  <dimension ref="A1:AG73"/>
  <sheetViews>
    <sheetView workbookViewId="0">
      <selection activeCell="C1" sqref="C1"/>
    </sheetView>
  </sheetViews>
  <sheetFormatPr defaultRowHeight="15" x14ac:dyDescent="0.25"/>
  <cols>
    <col min="1" max="1" width="4.7109375" bestFit="1" customWidth="1"/>
    <col min="2" max="2" width="8.42578125" bestFit="1" customWidth="1"/>
    <col min="3" max="3" width="14.28515625" bestFit="1" customWidth="1"/>
    <col min="4" max="4" width="12.5703125" bestFit="1" customWidth="1"/>
    <col min="5" max="6" width="14.28515625" bestFit="1" customWidth="1"/>
    <col min="7" max="10" width="12.5703125" bestFit="1" customWidth="1"/>
    <col min="11" max="11" width="14.28515625" bestFit="1" customWidth="1"/>
    <col min="12" max="17" width="12.5703125" bestFit="1" customWidth="1"/>
    <col min="18" max="20" width="14.28515625" bestFit="1" customWidth="1"/>
    <col min="21" max="25" width="12.5703125" bestFit="1" customWidth="1"/>
    <col min="26" max="26" width="14.28515625" bestFit="1" customWidth="1"/>
    <col min="27" max="29" width="12.5703125" bestFit="1" customWidth="1"/>
    <col min="30" max="32" width="14.28515625" bestFit="1" customWidth="1"/>
    <col min="33" max="33" width="5.140625" bestFit="1" customWidth="1"/>
    <col min="34" max="34" width="12.5703125" bestFit="1" customWidth="1"/>
  </cols>
  <sheetData>
    <row r="1" spans="1:33" x14ac:dyDescent="0.25">
      <c r="B1" t="s">
        <v>217</v>
      </c>
      <c r="C1" s="20">
        <f>C3*C5+D3*D5+E3*E5+F3*F5+G3*G5+H3*H5+I3*I5+J3*J5+K3*K5+L3*L5+M3*M5+N3*N5+O3*O5+P3*P5+Q3*Q5+R3*R5+S3*S5+T3*T5+U3*U5+V3*V5+W3*W5+X3*X5+Y3*Y5+Z3*Z5+AA3*AA5+AB3*AB5+AC5*AC3</f>
        <v>4925831734.249197</v>
      </c>
      <c r="D1" s="57"/>
      <c r="E1" s="57"/>
    </row>
    <row r="2" spans="1:33" x14ac:dyDescent="0.25"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33" x14ac:dyDescent="0.25">
      <c r="B3" t="s">
        <v>218</v>
      </c>
      <c r="C3" s="45">
        <f>'table-upper'!D83</f>
        <v>0.43941368462261715</v>
      </c>
      <c r="D3" s="45">
        <f>'table-upper'!E83</f>
        <v>0.11659909484805055</v>
      </c>
      <c r="E3" s="45">
        <f>'table-upper'!F83</f>
        <v>0.26160143680164988</v>
      </c>
      <c r="F3" s="45">
        <f>'table-upper'!G83</f>
        <v>0.25787890368389299</v>
      </c>
      <c r="G3" s="45">
        <f>'table-upper'!H83</f>
        <v>0.22493434052517045</v>
      </c>
      <c r="H3" s="45">
        <f>'table-upper'!I83</f>
        <v>7.3310278708038842E-2</v>
      </c>
      <c r="I3" s="45">
        <f>'table-upper'!J83</f>
        <v>0.17882578480203834</v>
      </c>
      <c r="J3" s="45">
        <f>'table-upper'!K83</f>
        <v>0.21869409441277132</v>
      </c>
      <c r="K3" s="45">
        <f>'table-upper'!L83</f>
        <v>0.21042163920632317</v>
      </c>
      <c r="L3" s="45">
        <f>'table-upper'!M83</f>
        <v>0.16816890030399953</v>
      </c>
      <c r="M3" s="45">
        <f>'table-upper'!N83</f>
        <v>0.21665519810332209</v>
      </c>
      <c r="N3" s="45">
        <f>'table-upper'!O83</f>
        <v>0.16086334411243969</v>
      </c>
      <c r="O3" s="45">
        <f>'table-upper'!P83</f>
        <v>0.2054052360574348</v>
      </c>
      <c r="P3" s="45">
        <f>'table-upper'!Q83</f>
        <v>0.1639127476523109</v>
      </c>
      <c r="Q3" s="45">
        <f>'table-upper'!R83</f>
        <v>0.30698173961094638</v>
      </c>
      <c r="R3" s="45">
        <f>'table-upper'!S83</f>
        <v>0.37717358534487588</v>
      </c>
      <c r="S3" s="45">
        <f>'table-upper'!T83</f>
        <v>0.61863732590971598</v>
      </c>
      <c r="T3" s="45">
        <f>'table-upper'!U83</f>
        <v>0.41207527116289216</v>
      </c>
      <c r="U3" s="45">
        <f>'table-upper'!V83</f>
        <v>0.46251747591585307</v>
      </c>
      <c r="V3" s="45">
        <f>'table-upper'!W83</f>
        <v>0.47698652152708826</v>
      </c>
      <c r="W3" s="45">
        <f>'table-upper'!X83</f>
        <v>0.57839336742979575</v>
      </c>
      <c r="X3" s="45">
        <f>'table-upper'!Y83</f>
        <v>0.58301060081092404</v>
      </c>
      <c r="Y3" s="45">
        <f>'table-upper'!Z83</f>
        <v>0.43863995532502309</v>
      </c>
      <c r="Z3" s="45">
        <f>'table-upper'!AA83</f>
        <v>0.82124584080569529</v>
      </c>
      <c r="AA3" s="45">
        <f>'table-upper'!AB83</f>
        <v>0.91471451374679402</v>
      </c>
      <c r="AB3" s="45">
        <f>'table-upper'!AC83</f>
        <v>0.62964964015820302</v>
      </c>
      <c r="AC3" s="45">
        <f>'table-upper'!AD83</f>
        <v>0.66570616476297495</v>
      </c>
    </row>
    <row r="4" spans="1:33" x14ac:dyDescent="0.25">
      <c r="C4" s="53" t="s">
        <v>125</v>
      </c>
      <c r="D4" s="53" t="s">
        <v>126</v>
      </c>
      <c r="E4" s="53" t="s">
        <v>127</v>
      </c>
      <c r="F4" s="53" t="s">
        <v>128</v>
      </c>
      <c r="G4" s="53" t="s">
        <v>129</v>
      </c>
      <c r="H4" s="53" t="s">
        <v>130</v>
      </c>
      <c r="I4" s="53" t="s">
        <v>131</v>
      </c>
      <c r="J4" s="53" t="s">
        <v>132</v>
      </c>
      <c r="K4" s="53" t="s">
        <v>133</v>
      </c>
      <c r="L4" s="53" t="s">
        <v>134</v>
      </c>
      <c r="M4" s="53" t="s">
        <v>135</v>
      </c>
      <c r="N4" s="53" t="s">
        <v>136</v>
      </c>
      <c r="O4" s="53" t="s">
        <v>137</v>
      </c>
      <c r="P4" s="53" t="s">
        <v>138</v>
      </c>
      <c r="Q4" s="53" t="s">
        <v>139</v>
      </c>
      <c r="R4" s="53" t="s">
        <v>140</v>
      </c>
      <c r="S4" s="53" t="s">
        <v>141</v>
      </c>
      <c r="T4" s="53" t="s">
        <v>142</v>
      </c>
      <c r="U4" s="53" t="s">
        <v>143</v>
      </c>
      <c r="V4" s="53" t="s">
        <v>144</v>
      </c>
      <c r="W4" s="53" t="s">
        <v>145</v>
      </c>
      <c r="X4" s="53" t="s">
        <v>146</v>
      </c>
      <c r="Y4" s="53" t="s">
        <v>147</v>
      </c>
      <c r="Z4" s="53" t="s">
        <v>148</v>
      </c>
      <c r="AA4" s="53" t="s">
        <v>149</v>
      </c>
      <c r="AB4" s="53" t="s">
        <v>150</v>
      </c>
      <c r="AC4" s="53" t="s">
        <v>151</v>
      </c>
    </row>
    <row r="5" spans="1:33" x14ac:dyDescent="0.25">
      <c r="B5" t="s">
        <v>251</v>
      </c>
      <c r="C5" s="20">
        <v>842904440.34050906</v>
      </c>
      <c r="D5" s="20">
        <v>637695452.36319971</v>
      </c>
      <c r="E5" s="20">
        <v>976759830.00815439</v>
      </c>
      <c r="F5" s="20">
        <v>471784347.04580802</v>
      </c>
      <c r="G5" s="20">
        <v>263438843.95271906</v>
      </c>
      <c r="H5" s="20">
        <v>552357124.28477907</v>
      </c>
      <c r="I5" s="20">
        <v>351942511.28898042</v>
      </c>
      <c r="J5" s="20">
        <v>483673488.03936088</v>
      </c>
      <c r="K5" s="20">
        <v>622741781.26258457</v>
      </c>
      <c r="L5" s="20">
        <v>222944306.40003732</v>
      </c>
      <c r="M5" s="20">
        <v>254153375.97046635</v>
      </c>
      <c r="N5" s="20">
        <v>258182161.6642336</v>
      </c>
      <c r="O5" s="20">
        <v>141448113.46270642</v>
      </c>
      <c r="P5" s="20">
        <v>583416244.06704378</v>
      </c>
      <c r="Q5" s="20">
        <v>348618923.14109504</v>
      </c>
      <c r="R5" s="20">
        <v>1022902220.3769737</v>
      </c>
      <c r="S5" s="20">
        <v>874282645.13794196</v>
      </c>
      <c r="T5" s="20">
        <v>1287287863.3672698</v>
      </c>
      <c r="U5" s="20">
        <v>303283705.29025018</v>
      </c>
      <c r="V5" s="20">
        <v>358145682.61172318</v>
      </c>
      <c r="W5" s="20">
        <v>268819708.48283297</v>
      </c>
      <c r="X5" s="20">
        <v>866956335.23505461</v>
      </c>
      <c r="Y5" s="20">
        <v>261355210.57158443</v>
      </c>
      <c r="Z5" s="20">
        <v>441988085.38701367</v>
      </c>
      <c r="AA5" s="20">
        <v>191713218.20479524</v>
      </c>
      <c r="AB5" s="20">
        <v>259687491.06414032</v>
      </c>
      <c r="AC5" s="20">
        <v>139627943.90074262</v>
      </c>
    </row>
    <row r="6" spans="1:33" x14ac:dyDescent="0.25">
      <c r="B6" t="s">
        <v>220</v>
      </c>
      <c r="C6" s="57">
        <f>C3*C5</f>
        <v>370383745.91478807</v>
      </c>
      <c r="D6" s="57">
        <f t="shared" ref="D6:AC6" si="0">D3*D5</f>
        <v>74354712.534267217</v>
      </c>
      <c r="E6" s="57">
        <f t="shared" si="0"/>
        <v>255521774.94026849</v>
      </c>
      <c r="F6" s="57">
        <f t="shared" si="0"/>
        <v>121663230.19139427</v>
      </c>
      <c r="G6" s="57">
        <f t="shared" si="0"/>
        <v>59256442.633218147</v>
      </c>
      <c r="H6" s="57">
        <f t="shared" si="0"/>
        <v>40493454.727688007</v>
      </c>
      <c r="I6" s="57">
        <f t="shared" si="0"/>
        <v>62936395.786452159</v>
      </c>
      <c r="J6" s="57">
        <f t="shared" si="0"/>
        <v>105776535.45823441</v>
      </c>
      <c r="K6" s="57">
        <f t="shared" si="0"/>
        <v>131038346.41553859</v>
      </c>
      <c r="L6" s="57">
        <f t="shared" si="0"/>
        <v>37492298.836332202</v>
      </c>
      <c r="M6" s="57">
        <f t="shared" si="0"/>
        <v>55063650.019509487</v>
      </c>
      <c r="N6" s="57">
        <f t="shared" si="0"/>
        <v>41532045.91548714</v>
      </c>
      <c r="O6" s="57">
        <f t="shared" si="0"/>
        <v>29054183.135686032</v>
      </c>
      <c r="P6" s="57">
        <f t="shared" si="0"/>
        <v>95629359.590020373</v>
      </c>
      <c r="Q6" s="57">
        <f t="shared" si="0"/>
        <v>107019643.48714817</v>
      </c>
      <c r="R6" s="57">
        <f t="shared" si="0"/>
        <v>385811697.91681755</v>
      </c>
      <c r="S6" s="57">
        <f t="shared" si="0"/>
        <v>540863877.67740953</v>
      </c>
      <c r="T6" s="57">
        <f t="shared" si="0"/>
        <v>530459495.36176777</v>
      </c>
      <c r="U6" s="57">
        <f t="shared" si="0"/>
        <v>140274013.85725397</v>
      </c>
      <c r="V6" s="57">
        <f t="shared" si="0"/>
        <v>170830663.34891042</v>
      </c>
      <c r="W6" s="57">
        <f t="shared" si="0"/>
        <v>155483536.42088178</v>
      </c>
      <c r="X6" s="57">
        <f t="shared" si="0"/>
        <v>505444733.88222605</v>
      </c>
      <c r="Y6" s="57">
        <f t="shared" si="0"/>
        <v>114640837.88908179</v>
      </c>
      <c r="Z6" s="57">
        <f t="shared" si="0"/>
        <v>362980876.80975747</v>
      </c>
      <c r="AA6" s="57">
        <f t="shared" si="0"/>
        <v>175362863.16903231</v>
      </c>
      <c r="AB6" s="57">
        <f t="shared" si="0"/>
        <v>163512135.3021225</v>
      </c>
      <c r="AC6" s="57">
        <f t="shared" si="0"/>
        <v>92951183.027903184</v>
      </c>
    </row>
    <row r="7" spans="1:33" x14ac:dyDescent="0.25">
      <c r="B7" t="s">
        <v>219</v>
      </c>
      <c r="C7" s="20">
        <v>500625193.64138985</v>
      </c>
      <c r="D7" s="20">
        <v>320995395.24117768</v>
      </c>
      <c r="E7" s="20">
        <v>530851430.37047756</v>
      </c>
      <c r="F7" s="20">
        <v>513733698.426422</v>
      </c>
      <c r="G7" s="20">
        <v>157594457.93151391</v>
      </c>
      <c r="H7" s="20">
        <v>296589930.77765733</v>
      </c>
      <c r="I7" s="20">
        <v>251888785.20891261</v>
      </c>
      <c r="J7" s="20">
        <v>354249490.39875895</v>
      </c>
      <c r="K7" s="20">
        <v>518323632.59285295</v>
      </c>
      <c r="L7" s="20">
        <v>195127959.16531</v>
      </c>
      <c r="M7" s="20">
        <v>257267575.12476051</v>
      </c>
      <c r="N7" s="20">
        <v>263989076.12160522</v>
      </c>
      <c r="O7" s="20">
        <v>181702290.16819835</v>
      </c>
      <c r="P7" s="20">
        <v>307912509.66773844</v>
      </c>
      <c r="Q7" s="20">
        <v>248471424.14653778</v>
      </c>
      <c r="R7" s="20">
        <v>708169754.99512339</v>
      </c>
      <c r="S7" s="20">
        <v>728240309.89508796</v>
      </c>
      <c r="T7" s="20">
        <v>748673934.80174041</v>
      </c>
      <c r="U7" s="20">
        <v>254202342.55860111</v>
      </c>
      <c r="V7" s="20">
        <v>204367267.02264512</v>
      </c>
      <c r="W7" s="20">
        <v>201328210.87928471</v>
      </c>
      <c r="X7" s="20">
        <v>433523257.08018708</v>
      </c>
      <c r="Y7" s="20">
        <v>234218281.48255941</v>
      </c>
      <c r="Z7" s="20">
        <v>554215390.39058149</v>
      </c>
      <c r="AA7" s="20">
        <v>387464947.38280922</v>
      </c>
      <c r="AB7" s="20">
        <v>363133054.43602628</v>
      </c>
      <c r="AC7" s="20">
        <v>168517662.92109078</v>
      </c>
      <c r="AE7" t="s">
        <v>221</v>
      </c>
      <c r="AF7" t="s">
        <v>222</v>
      </c>
    </row>
    <row r="8" spans="1:33" x14ac:dyDescent="0.25">
      <c r="A8" t="s">
        <v>223</v>
      </c>
      <c r="B8">
        <v>2</v>
      </c>
      <c r="C8" s="22">
        <f>C7*$B$8</f>
        <v>1001250387.2827797</v>
      </c>
      <c r="D8" s="22">
        <f t="shared" ref="D8:AC8" si="1">D7*$B$8</f>
        <v>641990790.48235536</v>
      </c>
      <c r="E8" s="22">
        <f t="shared" si="1"/>
        <v>1061702860.7409551</v>
      </c>
      <c r="F8" s="22">
        <f t="shared" si="1"/>
        <v>1027467396.852844</v>
      </c>
      <c r="G8" s="22">
        <f t="shared" si="1"/>
        <v>315188915.86302781</v>
      </c>
      <c r="H8" s="22">
        <f t="shared" si="1"/>
        <v>593179861.55531466</v>
      </c>
      <c r="I8" s="22">
        <f t="shared" si="1"/>
        <v>503777570.41782522</v>
      </c>
      <c r="J8" s="22">
        <f t="shared" si="1"/>
        <v>708498980.7975179</v>
      </c>
      <c r="K8" s="22">
        <f t="shared" si="1"/>
        <v>1036647265.1857059</v>
      </c>
      <c r="L8" s="22">
        <f t="shared" si="1"/>
        <v>390255918.33061999</v>
      </c>
      <c r="M8" s="22">
        <f t="shared" si="1"/>
        <v>514535150.24952102</v>
      </c>
      <c r="N8" s="22">
        <f t="shared" si="1"/>
        <v>527978152.24321043</v>
      </c>
      <c r="O8" s="22">
        <f t="shared" si="1"/>
        <v>363404580.33639669</v>
      </c>
      <c r="P8" s="22">
        <f t="shared" si="1"/>
        <v>615825019.33547688</v>
      </c>
      <c r="Q8" s="22">
        <f t="shared" si="1"/>
        <v>496942848.29307556</v>
      </c>
      <c r="R8" s="22">
        <f t="shared" si="1"/>
        <v>1416339509.9902468</v>
      </c>
      <c r="S8" s="22">
        <f t="shared" si="1"/>
        <v>1456480619.7901759</v>
      </c>
      <c r="T8" s="22">
        <f t="shared" si="1"/>
        <v>1497347869.6034808</v>
      </c>
      <c r="U8" s="22">
        <f t="shared" si="1"/>
        <v>508404685.11720222</v>
      </c>
      <c r="V8" s="22">
        <f t="shared" si="1"/>
        <v>408734534.04529023</v>
      </c>
      <c r="W8" s="22">
        <f t="shared" si="1"/>
        <v>402656421.75856942</v>
      </c>
      <c r="X8" s="22">
        <f t="shared" si="1"/>
        <v>867046514.16037416</v>
      </c>
      <c r="Y8" s="22">
        <f t="shared" si="1"/>
        <v>468436562.96511883</v>
      </c>
      <c r="Z8" s="22">
        <f t="shared" si="1"/>
        <v>1108430780.781163</v>
      </c>
      <c r="AA8" s="22">
        <f t="shared" si="1"/>
        <v>774929894.76561844</v>
      </c>
      <c r="AB8" s="22">
        <f t="shared" si="1"/>
        <v>726266108.87205255</v>
      </c>
      <c r="AC8" s="22">
        <f t="shared" si="1"/>
        <v>337035325.84218156</v>
      </c>
    </row>
    <row r="9" spans="1:33" x14ac:dyDescent="0.25">
      <c r="B9" t="s">
        <v>152</v>
      </c>
      <c r="C9" s="56">
        <f>-'table-upper'!D48+1</f>
        <v>0.79933616896364246</v>
      </c>
      <c r="D9" s="56">
        <f>-'table-upper'!E48</f>
        <v>-1.7952309271197812E-3</v>
      </c>
      <c r="E9" s="56">
        <f>-'table-upper'!F48</f>
        <v>-0.20174203455241535</v>
      </c>
      <c r="F9" s="56">
        <f>-'table-upper'!G48</f>
        <v>-2.0594027375284721E-2</v>
      </c>
      <c r="G9" s="56">
        <f>-'table-upper'!H48</f>
        <v>-2.5182474371812296E-2</v>
      </c>
      <c r="H9" s="56">
        <f>-'table-upper'!I48</f>
        <v>-1.4742904213015839E-2</v>
      </c>
      <c r="I9" s="56">
        <f>-'table-upper'!J48</f>
        <v>-4.931505060734428E-3</v>
      </c>
      <c r="J9" s="56">
        <f>-'table-upper'!K48</f>
        <v>-4.6138117775700992E-3</v>
      </c>
      <c r="K9" s="56">
        <f>-'table-upper'!L48</f>
        <v>-1.7508665299713629E-4</v>
      </c>
      <c r="L9" s="56">
        <f>-'table-upper'!M48</f>
        <v>-6.6276537485045011E-4</v>
      </c>
      <c r="M9" s="56">
        <f>-'table-upper'!N48</f>
        <v>-3.4126628650121742E-3</v>
      </c>
      <c r="N9" s="56">
        <f>-'table-upper'!O48</f>
        <v>-6.1690723984723084E-3</v>
      </c>
      <c r="O9" s="56">
        <f>-'table-upper'!P48</f>
        <v>-2.1762875411969328E-2</v>
      </c>
      <c r="P9" s="56">
        <f>-'table-upper'!Q48</f>
        <v>-4.1748099594496142E-3</v>
      </c>
      <c r="Q9" s="56">
        <f>-'table-upper'!R48</f>
        <v>-2.1304133979117615E-3</v>
      </c>
      <c r="R9" s="56">
        <f>-'table-upper'!S48</f>
        <v>-1.1678802851523859E-2</v>
      </c>
      <c r="S9" s="56">
        <f>-'table-upper'!T48</f>
        <v>-1.2335592064787175E-2</v>
      </c>
      <c r="T9" s="56">
        <f>-'table-upper'!U48</f>
        <v>-5.4589136311821544E-3</v>
      </c>
      <c r="U9" s="56">
        <f>-'table-upper'!V48</f>
        <v>-1.9978239389470822E-2</v>
      </c>
      <c r="V9" s="56">
        <f>-'table-upper'!W48</f>
        <v>-1.6849460092933776E-3</v>
      </c>
      <c r="W9" s="56">
        <f>-'table-upper'!X48</f>
        <v>-1.2306945555114661E-3</v>
      </c>
      <c r="X9" s="56">
        <f>-'table-upper'!Y48</f>
        <v>-6.1561777515118505E-4</v>
      </c>
      <c r="Y9" s="56">
        <f>-'table-upper'!Z48</f>
        <v>-5.0871158880427623E-3</v>
      </c>
      <c r="Z9" s="56">
        <f>-'table-upper'!AA48</f>
        <v>-1.0472827100506011E-3</v>
      </c>
      <c r="AA9" s="56">
        <f>-'table-upper'!AB48</f>
        <v>-3.0823882729707504E-4</v>
      </c>
      <c r="AB9" s="56">
        <f>-'table-upper'!AC48</f>
        <v>-6.1773140026700202E-3</v>
      </c>
      <c r="AC9" s="56">
        <f>-'table-upper'!AD48</f>
        <v>-1.8628646253360231E-3</v>
      </c>
      <c r="AD9" s="20">
        <f t="shared" ref="AD9:AD34" si="2">$C$5*C9+$D$5*D9+$E$5*E9+$F$5*F9+$G$5*G9+$H$5*H9+$I$5*I9+$J$5*J9+$K$5*K9+$L$5*L9+$M$5*M9+$N$5*N9+$O$5*O9+$P$5*P9+$Q$5*Q9+$R$5*R9+$S$5*S9+$T$5*T9+$U$5*U9+$V$5*V9+$W$5*W9+$X$5*X9+$Y$5*Y9+$Z$5*Z9+$AA$5*AA9+$AB$5*AB9+$AC$5*AC9</f>
        <v>397130472.47867715</v>
      </c>
      <c r="AE9" s="20">
        <f>'table-upper'!AO4</f>
        <v>198565236.28336227</v>
      </c>
      <c r="AF9" s="22">
        <f>AE9*$B$8</f>
        <v>397130472.56672454</v>
      </c>
      <c r="AG9" t="s">
        <v>224</v>
      </c>
    </row>
    <row r="10" spans="1:33" x14ac:dyDescent="0.25">
      <c r="B10" t="s">
        <v>153</v>
      </c>
      <c r="C10" s="56">
        <f>-'table-upper'!D49</f>
        <v>-8.1909030749605892E-3</v>
      </c>
      <c r="D10" s="56">
        <f>-'table-upper'!E49+1</f>
        <v>0.97541256231395446</v>
      </c>
      <c r="E10" s="56">
        <f>-'table-upper'!F49</f>
        <v>-1.089930240173235E-2</v>
      </c>
      <c r="F10" s="56">
        <f>-'table-upper'!G49</f>
        <v>-2.7046657590420922E-2</v>
      </c>
      <c r="G10" s="56">
        <f>-'table-upper'!H49</f>
        <v>-8.9159257847164705E-3</v>
      </c>
      <c r="H10" s="56">
        <f>-'table-upper'!I49</f>
        <v>-0.26336711016517195</v>
      </c>
      <c r="I10" s="56">
        <f>-'table-upper'!J49</f>
        <v>-3.3834705316203354E-3</v>
      </c>
      <c r="J10" s="56">
        <f>-'table-upper'!K49</f>
        <v>-4.5211175665973824E-2</v>
      </c>
      <c r="K10" s="56">
        <f>-'table-upper'!L49</f>
        <v>-1.3870897790314522E-2</v>
      </c>
      <c r="L10" s="56">
        <f>-'table-upper'!M49</f>
        <v>-7.4142519923264824E-3</v>
      </c>
      <c r="M10" s="56">
        <f>-'table-upper'!N49</f>
        <v>-7.5107448704445384E-2</v>
      </c>
      <c r="N10" s="56">
        <f>-'table-upper'!O49</f>
        <v>-2.4344405436835547E-3</v>
      </c>
      <c r="O10" s="56">
        <f>-'table-upper'!P49</f>
        <v>-2.0359074657648163E-2</v>
      </c>
      <c r="P10" s="56">
        <f>-'table-upper'!Q49</f>
        <v>-0.12623107140382744</v>
      </c>
      <c r="Q10" s="56">
        <f>-'table-upper'!R49</f>
        <v>-1.3568171235706164E-3</v>
      </c>
      <c r="R10" s="56">
        <f>-'table-upper'!S49</f>
        <v>-2.7757719883328487E-2</v>
      </c>
      <c r="S10" s="56">
        <f>-'table-upper'!T49</f>
        <v>-2.6708777401792096E-2</v>
      </c>
      <c r="T10" s="56">
        <f>-'table-upper'!U49</f>
        <v>-3.763624128234376E-2</v>
      </c>
      <c r="U10" s="56">
        <f>-'table-upper'!V49</f>
        <v>-2.2340155577798587E-2</v>
      </c>
      <c r="V10" s="56">
        <f>-'table-upper'!W49</f>
        <v>-1.3458029928517082E-2</v>
      </c>
      <c r="W10" s="56">
        <f>-'table-upper'!X49</f>
        <v>-1.9680481208744934E-2</v>
      </c>
      <c r="X10" s="56">
        <f>-'table-upper'!Y49</f>
        <v>-1.3368052720013715E-2</v>
      </c>
      <c r="Y10" s="56">
        <f>-'table-upper'!Z49</f>
        <v>-3.6839024850596445E-2</v>
      </c>
      <c r="Z10" s="56">
        <f>-'table-upper'!AA49</f>
        <v>-1.8660505434018263E-2</v>
      </c>
      <c r="AA10" s="56">
        <f>-'table-upper'!AB49</f>
        <v>-2.6411129727019092E-3</v>
      </c>
      <c r="AB10" s="56">
        <f>-'table-upper'!AC49</f>
        <v>-9.6988433715291845E-3</v>
      </c>
      <c r="AC10" s="56">
        <f>-'table-upper'!AD49</f>
        <v>-3.6114870361392301E-3</v>
      </c>
      <c r="AD10" s="20">
        <f t="shared" si="2"/>
        <v>163746213.76406229</v>
      </c>
      <c r="AE10" s="20">
        <f>'table-upper'!AO5</f>
        <v>81873110.077464283</v>
      </c>
      <c r="AF10" s="22">
        <f t="shared" ref="AF10:AF35" si="3">AE10*$B$8</f>
        <v>163746220.15492857</v>
      </c>
      <c r="AG10" t="s">
        <v>225</v>
      </c>
    </row>
    <row r="11" spans="1:33" x14ac:dyDescent="0.25">
      <c r="B11" t="s">
        <v>154</v>
      </c>
      <c r="C11" s="56">
        <f>-'table-upper'!D50</f>
        <v>-8.401616856527809E-2</v>
      </c>
      <c r="D11" s="56">
        <f>-'table-upper'!E50</f>
        <v>-4.1028212850545442E-4</v>
      </c>
      <c r="E11" s="56">
        <f>-'table-upper'!F50+1</f>
        <v>0.83140749007581982</v>
      </c>
      <c r="F11" s="56">
        <f>-'table-upper'!G50</f>
        <v>-1.5077860209922356E-3</v>
      </c>
      <c r="G11" s="56">
        <f>-'table-upper'!H50</f>
        <v>-7.3212899180845979E-3</v>
      </c>
      <c r="H11" s="56">
        <f>-'table-upper'!I50</f>
        <v>-4.8494815930829655E-4</v>
      </c>
      <c r="I11" s="56">
        <f>-'table-upper'!J50</f>
        <v>-3.3393821773460892E-4</v>
      </c>
      <c r="J11" s="56">
        <f>-'table-upper'!K50</f>
        <v>-6.7921069252395716E-3</v>
      </c>
      <c r="K11" s="56">
        <f>-'table-upper'!L50</f>
        <v>-4.3721601669282018E-4</v>
      </c>
      <c r="L11" s="56">
        <f>-'table-upper'!M50</f>
        <v>-2.4080528593133327E-4</v>
      </c>
      <c r="M11" s="56">
        <f>-'table-upper'!N50</f>
        <v>-1.8426697059281863E-3</v>
      </c>
      <c r="N11" s="56">
        <f>-'table-upper'!O50</f>
        <v>-7.8471887186943337E-5</v>
      </c>
      <c r="O11" s="56">
        <f>-'table-upper'!P50</f>
        <v>-1.0847565972753879E-3</v>
      </c>
      <c r="P11" s="56">
        <f>-'table-upper'!Q50</f>
        <v>-1.9006271314910372E-3</v>
      </c>
      <c r="Q11" s="56">
        <f>-'table-upper'!R50</f>
        <v>-6.0427906152882304E-4</v>
      </c>
      <c r="R11" s="56">
        <f>-'table-upper'!S50</f>
        <v>-2.5163666725815923E-3</v>
      </c>
      <c r="S11" s="56">
        <f>-'table-upper'!T50</f>
        <v>-6.7507362847138101E-3</v>
      </c>
      <c r="T11" s="56">
        <f>-'table-upper'!U50</f>
        <v>-3.5620111293258828E-3</v>
      </c>
      <c r="U11" s="56">
        <f>-'table-upper'!V50</f>
        <v>-8.0849304204433675E-2</v>
      </c>
      <c r="V11" s="56">
        <f>-'table-upper'!W50</f>
        <v>-1.7979952971592275E-3</v>
      </c>
      <c r="W11" s="56">
        <f>-'table-upper'!X50</f>
        <v>-2.0680474692622436E-3</v>
      </c>
      <c r="X11" s="56">
        <f>-'table-upper'!Y50</f>
        <v>-1.1687590359339836E-3</v>
      </c>
      <c r="Y11" s="56">
        <f>-'table-upper'!Z50</f>
        <v>-2.8172068713992922E-3</v>
      </c>
      <c r="Z11" s="56">
        <f>-'table-upper'!AA50</f>
        <v>-9.18900492173439E-4</v>
      </c>
      <c r="AA11" s="56">
        <f>-'table-upper'!AB50</f>
        <v>-5.4815771448393801E-4</v>
      </c>
      <c r="AB11" s="56">
        <f>-'table-upper'!AC50</f>
        <v>-1.9347204183632679E-3</v>
      </c>
      <c r="AC11" s="56">
        <f>-'table-upper'!AD50</f>
        <v>-3.5616957866372182E-3</v>
      </c>
      <c r="AD11" s="20">
        <f t="shared" si="2"/>
        <v>690366033.27087903</v>
      </c>
      <c r="AE11" s="20">
        <f>'table-upper'!AO6</f>
        <v>345183016.63543952</v>
      </c>
      <c r="AF11" s="22">
        <f t="shared" si="3"/>
        <v>690366033.27087903</v>
      </c>
      <c r="AG11" t="s">
        <v>226</v>
      </c>
    </row>
    <row r="12" spans="1:33" x14ac:dyDescent="0.25">
      <c r="B12" t="s">
        <v>155</v>
      </c>
      <c r="C12" s="56">
        <f>-'table-upper'!D51</f>
        <v>-1.576014474543554E-2</v>
      </c>
      <c r="D12" s="56">
        <f>-'table-upper'!E51</f>
        <v>-1.6896794254400035E-3</v>
      </c>
      <c r="E12" s="56">
        <f>-'table-upper'!F51</f>
        <v>-6.7183405618988458E-3</v>
      </c>
      <c r="F12" s="56">
        <f>-'table-upper'!G51+1</f>
        <v>0.60795118479881816</v>
      </c>
      <c r="G12" s="56">
        <f>-'table-upper'!H51</f>
        <v>-7.4422230095787306E-3</v>
      </c>
      <c r="H12" s="56">
        <f>-'table-upper'!I51</f>
        <v>-5.1920565069837649E-4</v>
      </c>
      <c r="I12" s="56">
        <f>-'table-upper'!J51</f>
        <v>-2.4898338466313309E-3</v>
      </c>
      <c r="J12" s="56">
        <f>-'table-upper'!K51</f>
        <v>-4.0809395614731549E-3</v>
      </c>
      <c r="K12" s="56">
        <f>-'table-upper'!L51</f>
        <v>-3.9273839971696271E-4</v>
      </c>
      <c r="L12" s="56">
        <f>-'table-upper'!M51</f>
        <v>-9.1797060127221588E-4</v>
      </c>
      <c r="M12" s="56">
        <f>-'table-upper'!N51</f>
        <v>-3.3613179374845053E-3</v>
      </c>
      <c r="N12" s="56">
        <f>-'table-upper'!O51</f>
        <v>-2.6935066687094871E-3</v>
      </c>
      <c r="O12" s="56">
        <f>-'table-upper'!P51</f>
        <v>-5.5606927494678278E-2</v>
      </c>
      <c r="P12" s="56">
        <f>-'table-upper'!Q51</f>
        <v>-5.7298550614387524E-3</v>
      </c>
      <c r="Q12" s="56">
        <f>-'table-upper'!R51</f>
        <v>-5.3297686627295528E-4</v>
      </c>
      <c r="R12" s="56">
        <f>-'table-upper'!S51</f>
        <v>-2.4549781485824285E-3</v>
      </c>
      <c r="S12" s="56">
        <f>-'table-upper'!T51</f>
        <v>-8.0111278581111011E-3</v>
      </c>
      <c r="T12" s="56">
        <f>-'table-upper'!U51</f>
        <v>-2.7465019502041573E-3</v>
      </c>
      <c r="U12" s="56">
        <f>-'table-upper'!V51</f>
        <v>-3.3122299838991439E-3</v>
      </c>
      <c r="V12" s="56">
        <f>-'table-upper'!W51</f>
        <v>-2.4149283649485495E-3</v>
      </c>
      <c r="W12" s="56">
        <f>-'table-upper'!X51</f>
        <v>-3.3631197438394765E-3</v>
      </c>
      <c r="X12" s="56">
        <f>-'table-upper'!Y51</f>
        <v>-6.8385838812140909E-3</v>
      </c>
      <c r="Y12" s="56">
        <f>-'table-upper'!Z51</f>
        <v>-2.9146179866016675E-3</v>
      </c>
      <c r="Z12" s="56">
        <f>-'table-upper'!AA51</f>
        <v>-1.2201163098762831E-3</v>
      </c>
      <c r="AA12" s="56">
        <f>-'table-upper'!AB51</f>
        <v>-1.9034691395486013E-4</v>
      </c>
      <c r="AB12" s="56">
        <f>-'table-upper'!AC51</f>
        <v>-5.5685704572956806E-3</v>
      </c>
      <c r="AC12" s="56">
        <f>-'table-upper'!AD51</f>
        <v>-3.4687275616545579E-3</v>
      </c>
      <c r="AD12" s="20">
        <f t="shared" si="2"/>
        <v>222386306.35205555</v>
      </c>
      <c r="AE12" s="20">
        <f>'table-upper'!AO7</f>
        <v>222386306.34720612</v>
      </c>
      <c r="AF12" s="22">
        <f t="shared" si="3"/>
        <v>444772612.69441223</v>
      </c>
      <c r="AG12" t="s">
        <v>227</v>
      </c>
    </row>
    <row r="13" spans="1:33" x14ac:dyDescent="0.25">
      <c r="B13" t="s">
        <v>156</v>
      </c>
      <c r="C13" s="56">
        <f>-'table-upper'!D52</f>
        <v>-2.0461052464206469E-2</v>
      </c>
      <c r="D13" s="56">
        <f>-'table-upper'!E52</f>
        <v>-1.3237293690171038E-3</v>
      </c>
      <c r="E13" s="56">
        <f>-'table-upper'!F52</f>
        <v>-1.1908724278256318E-2</v>
      </c>
      <c r="F13" s="56">
        <f>-'table-upper'!G52</f>
        <v>-1.7431743750566119E-2</v>
      </c>
      <c r="G13" s="56">
        <f>-'table-upper'!H52+1</f>
        <v>0.77010922732610099</v>
      </c>
      <c r="H13" s="56">
        <f>-'table-upper'!I52</f>
        <v>-1.0402552041838976E-3</v>
      </c>
      <c r="I13" s="56">
        <f>-'table-upper'!J52</f>
        <v>-3.3218939950264734E-3</v>
      </c>
      <c r="J13" s="56">
        <f>-'table-upper'!K52</f>
        <v>-1.2299068501398933E-2</v>
      </c>
      <c r="K13" s="56">
        <f>-'table-upper'!L52</f>
        <v>-1.3094156841834083E-3</v>
      </c>
      <c r="L13" s="56">
        <f>-'table-upper'!M52</f>
        <v>-1.9323953912753001E-3</v>
      </c>
      <c r="M13" s="56">
        <f>-'table-upper'!N52</f>
        <v>-6.6661675229314288E-3</v>
      </c>
      <c r="N13" s="56">
        <f>-'table-upper'!O52</f>
        <v>-1.1067754253036223E-3</v>
      </c>
      <c r="O13" s="56">
        <f>-'table-upper'!P52</f>
        <v>-7.8616036219339408E-2</v>
      </c>
      <c r="P13" s="56">
        <f>-'table-upper'!Q52</f>
        <v>-7.5331781209635991E-3</v>
      </c>
      <c r="Q13" s="56">
        <f>-'table-upper'!R52</f>
        <v>-5.4628016145610902E-3</v>
      </c>
      <c r="R13" s="56">
        <f>-'table-upper'!S52</f>
        <v>-8.8103003326412393E-3</v>
      </c>
      <c r="S13" s="56">
        <f>-'table-upper'!T52</f>
        <v>-7.9103226239012892E-3</v>
      </c>
      <c r="T13" s="56">
        <f>-'table-upper'!U52</f>
        <v>-5.759760212757945E-3</v>
      </c>
      <c r="U13" s="56">
        <f>-'table-upper'!V52</f>
        <v>-6.0117209999656336E-3</v>
      </c>
      <c r="V13" s="56">
        <f>-'table-upper'!W52</f>
        <v>-2.6044652744757878E-2</v>
      </c>
      <c r="W13" s="56">
        <f>-'table-upper'!X52</f>
        <v>-4.1313800006831667E-3</v>
      </c>
      <c r="X13" s="56">
        <f>-'table-upper'!Y52</f>
        <v>-8.3498468879847215E-3</v>
      </c>
      <c r="Y13" s="56">
        <f>-'table-upper'!Z52</f>
        <v>-1.7062429664772255E-2</v>
      </c>
      <c r="Z13" s="56">
        <f>-'table-upper'!AA52</f>
        <v>-1.9767705372236415E-3</v>
      </c>
      <c r="AA13" s="56">
        <f>-'table-upper'!AB52</f>
        <v>-1.7318460560950648E-3</v>
      </c>
      <c r="AB13" s="56">
        <f>-'table-upper'!AC52</f>
        <v>-5.1786452789890462E-3</v>
      </c>
      <c r="AC13" s="56">
        <f>-'table-upper'!AD52</f>
        <v>-7.0563653707731051E-3</v>
      </c>
      <c r="AD13" s="20">
        <f t="shared" si="2"/>
        <v>85753514.173673958</v>
      </c>
      <c r="AE13" s="20">
        <f>'table-upper'!AO8</f>
        <v>42876758.480699271</v>
      </c>
      <c r="AF13" s="22">
        <f t="shared" si="3"/>
        <v>85753516.961398542</v>
      </c>
      <c r="AG13" t="s">
        <v>228</v>
      </c>
    </row>
    <row r="14" spans="1:33" x14ac:dyDescent="0.25">
      <c r="B14" t="s">
        <v>157</v>
      </c>
      <c r="C14" s="56">
        <f>-'table-upper'!D53</f>
        <v>-2.9897742656798121E-2</v>
      </c>
      <c r="D14" s="56">
        <f>-'table-upper'!E53</f>
        <v>-0.15331043725105448</v>
      </c>
      <c r="E14" s="56">
        <f>-'table-upper'!F53</f>
        <v>-4.1316948312059738E-3</v>
      </c>
      <c r="F14" s="56">
        <f>-'table-upper'!G53</f>
        <v>-2.182492837114487E-3</v>
      </c>
      <c r="G14" s="56">
        <f>-'table-upper'!H53</f>
        <v>-6.5919073083867833E-3</v>
      </c>
      <c r="H14" s="56">
        <f>-'table-upper'!I53+1</f>
        <v>0.9540101379664655</v>
      </c>
      <c r="I14" s="56">
        <f>-'table-upper'!J53</f>
        <v>-1.5703222621520838E-3</v>
      </c>
      <c r="J14" s="56">
        <f>-'table-upper'!K53</f>
        <v>-1.9022170316786453E-2</v>
      </c>
      <c r="K14" s="56">
        <f>-'table-upper'!L53</f>
        <v>-1.5793634430769496E-3</v>
      </c>
      <c r="L14" s="56">
        <f>-'table-upper'!M53</f>
        <v>-1.8212512728579761E-3</v>
      </c>
      <c r="M14" s="56">
        <f>-'table-upper'!N53</f>
        <v>-1.4035386520236521E-2</v>
      </c>
      <c r="N14" s="56">
        <f>-'table-upper'!O53</f>
        <v>-1.110470403953234E-3</v>
      </c>
      <c r="O14" s="56">
        <f>-'table-upper'!P53</f>
        <v>-3.2991215930470289E-3</v>
      </c>
      <c r="P14" s="56">
        <f>-'table-upper'!Q53</f>
        <v>-3.0870319819928786E-3</v>
      </c>
      <c r="Q14" s="56">
        <f>-'table-upper'!R53</f>
        <v>-1.1483665805035225E-2</v>
      </c>
      <c r="R14" s="56">
        <f>-'table-upper'!S53</f>
        <v>-1.1873946261737631E-2</v>
      </c>
      <c r="S14" s="56">
        <f>-'table-upper'!T53</f>
        <v>-3.3673856329832649E-2</v>
      </c>
      <c r="T14" s="56">
        <f>-'table-upper'!U53</f>
        <v>-8.645024111883845E-2</v>
      </c>
      <c r="U14" s="56">
        <f>-'table-upper'!V53</f>
        <v>-6.8940880416788405E-3</v>
      </c>
      <c r="V14" s="56">
        <f>-'table-upper'!W53</f>
        <v>-6.0188512275975306E-3</v>
      </c>
      <c r="W14" s="56">
        <f>-'table-upper'!X53</f>
        <v>-2.233610521526121E-2</v>
      </c>
      <c r="X14" s="56">
        <f>-'table-upper'!Y53</f>
        <v>-1.2079943930277644E-2</v>
      </c>
      <c r="Y14" s="56">
        <f>-'table-upper'!Z53</f>
        <v>-2.0409608309571493E-2</v>
      </c>
      <c r="Z14" s="56">
        <f>-'table-upper'!AA53</f>
        <v>-3.9598018136114453E-3</v>
      </c>
      <c r="AA14" s="56">
        <f>-'table-upper'!AB53</f>
        <v>-2.6573067807931497E-3</v>
      </c>
      <c r="AB14" s="56">
        <f>-'table-upper'!AC53</f>
        <v>-3.1602052660347123E-2</v>
      </c>
      <c r="AC14" s="56">
        <f>-'table-upper'!AD53</f>
        <v>-1.0391818890937328E-2</v>
      </c>
      <c r="AD14" s="20">
        <f t="shared" si="2"/>
        <v>185070591.71927315</v>
      </c>
      <c r="AE14" s="20">
        <f>'table-upper'!AO9</f>
        <v>92535300.321423054</v>
      </c>
      <c r="AF14" s="22">
        <f t="shared" si="3"/>
        <v>185070600.64284611</v>
      </c>
      <c r="AG14" t="s">
        <v>229</v>
      </c>
    </row>
    <row r="15" spans="1:33" x14ac:dyDescent="0.25">
      <c r="B15" t="s">
        <v>158</v>
      </c>
      <c r="C15" s="56">
        <f>-'table-upper'!D54</f>
        <v>-2.8877848153914299E-2</v>
      </c>
      <c r="D15" s="56">
        <f>-'table-upper'!E54</f>
        <v>-5.1746977328194334E-3</v>
      </c>
      <c r="E15" s="56">
        <f>-'table-upper'!F54</f>
        <v>-1.724823233425201E-2</v>
      </c>
      <c r="F15" s="56">
        <f>-'table-upper'!G54</f>
        <v>-3.0221339928752259E-2</v>
      </c>
      <c r="G15" s="56">
        <f>-'table-upper'!H54</f>
        <v>-3.797680502572548E-2</v>
      </c>
      <c r="H15" s="56">
        <f>-'table-upper'!I54</f>
        <v>-8.724695147995001E-3</v>
      </c>
      <c r="I15" s="56">
        <f>-'table-upper'!J54+1</f>
        <v>0.95361360378029814</v>
      </c>
      <c r="J15" s="56">
        <f>-'table-upper'!K54</f>
        <v>-7.8292416200176324E-2</v>
      </c>
      <c r="K15" s="56">
        <f>-'table-upper'!L54</f>
        <v>-3.6224999554957398E-3</v>
      </c>
      <c r="L15" s="56">
        <f>-'table-upper'!M54</f>
        <v>-3.9800231003393133E-3</v>
      </c>
      <c r="M15" s="56">
        <f>-'table-upper'!N54</f>
        <v>-9.1949200549382749E-3</v>
      </c>
      <c r="N15" s="56">
        <f>-'table-upper'!O54</f>
        <v>-2.8858581013748636E-3</v>
      </c>
      <c r="O15" s="56">
        <f>-'table-upper'!P54</f>
        <v>-1.8872305708561566E-2</v>
      </c>
      <c r="P15" s="56">
        <f>-'table-upper'!Q54</f>
        <v>-1.5412333523314548E-2</v>
      </c>
      <c r="Q15" s="56">
        <f>-'table-upper'!R54</f>
        <v>-7.9465872656467925E-3</v>
      </c>
      <c r="R15" s="56">
        <f>-'table-upper'!S54</f>
        <v>-1.7339311757368907E-2</v>
      </c>
      <c r="S15" s="56">
        <f>-'table-upper'!T54</f>
        <v>-2.3097898955117227E-2</v>
      </c>
      <c r="T15" s="56">
        <f>-'table-upper'!U54</f>
        <v>-2.1090497821566866E-2</v>
      </c>
      <c r="U15" s="56">
        <f>-'table-upper'!V54</f>
        <v>-2.1084754326228954E-2</v>
      </c>
      <c r="V15" s="56">
        <f>-'table-upper'!W54</f>
        <v>-1.8489789627520424E-2</v>
      </c>
      <c r="W15" s="56">
        <f>-'table-upper'!X54</f>
        <v>-1.4112916548509165E-2</v>
      </c>
      <c r="X15" s="56">
        <f>-'table-upper'!Y54</f>
        <v>-1.0435152214136543E-2</v>
      </c>
      <c r="Y15" s="56">
        <f>-'table-upper'!Z54</f>
        <v>-3.6378461544789624E-2</v>
      </c>
      <c r="Z15" s="56">
        <f>-'table-upper'!AA54</f>
        <v>-1.3251141728172416E-2</v>
      </c>
      <c r="AA15" s="56">
        <f>-'table-upper'!AB54</f>
        <v>-3.9790612529312973E-3</v>
      </c>
      <c r="AB15" s="56">
        <f>-'table-upper'!AC54</f>
        <v>-1.3968008290728558E-2</v>
      </c>
      <c r="AC15" s="56">
        <f>-'table-upper'!AD54</f>
        <v>-9.8710753410989251E-3</v>
      </c>
      <c r="AD15" s="20">
        <f t="shared" si="2"/>
        <v>91451825.392493874</v>
      </c>
      <c r="AE15" s="20">
        <f>'table-upper'!AO10</f>
        <v>91451825.346667588</v>
      </c>
      <c r="AF15" s="22">
        <f t="shared" si="3"/>
        <v>182903650.69333518</v>
      </c>
      <c r="AG15" t="s">
        <v>230</v>
      </c>
    </row>
    <row r="16" spans="1:33" x14ac:dyDescent="0.25">
      <c r="B16" t="s">
        <v>159</v>
      </c>
      <c r="C16" s="56">
        <f>-'table-upper'!D55</f>
        <v>-6.3476258273895882E-3</v>
      </c>
      <c r="D16" s="56">
        <f>-'table-upper'!E55</f>
        <v>-7.0105633207267941E-3</v>
      </c>
      <c r="E16" s="56">
        <f>-'table-upper'!F55</f>
        <v>-1.6756778121125131E-2</v>
      </c>
      <c r="F16" s="56">
        <f>-'table-upper'!G55</f>
        <v>-2.2962490751790802E-2</v>
      </c>
      <c r="G16" s="56">
        <f>-'table-upper'!H55</f>
        <v>-3.2245188039596841E-2</v>
      </c>
      <c r="H16" s="56">
        <f>-'table-upper'!I55</f>
        <v>-1.4063925167867586E-2</v>
      </c>
      <c r="I16" s="56">
        <f>-'table-upper'!J55</f>
        <v>-2.0046391485083609E-2</v>
      </c>
      <c r="J16" s="56">
        <f>-'table-upper'!K55+1</f>
        <v>0.78228268055041306</v>
      </c>
      <c r="K16" s="56">
        <f>-'table-upper'!L55</f>
        <v>-7.4413883054214114E-3</v>
      </c>
      <c r="L16" s="56">
        <f>-'table-upper'!M55</f>
        <v>-8.4035884401927399E-3</v>
      </c>
      <c r="M16" s="56">
        <f>-'table-upper'!N55</f>
        <v>-2.6071808224364335E-2</v>
      </c>
      <c r="N16" s="56">
        <f>-'table-upper'!O55</f>
        <v>-2.0449455755181475E-2</v>
      </c>
      <c r="O16" s="56">
        <f>-'table-upper'!P55</f>
        <v>-2.7045770157607514E-2</v>
      </c>
      <c r="P16" s="56">
        <f>-'table-upper'!Q55</f>
        <v>-3.6375947557591375E-2</v>
      </c>
      <c r="Q16" s="56">
        <f>-'table-upper'!R55</f>
        <v>-5.8561964459214666E-3</v>
      </c>
      <c r="R16" s="56">
        <f>-'table-upper'!S55</f>
        <v>-6.4181466071384238E-2</v>
      </c>
      <c r="S16" s="56">
        <f>-'table-upper'!T55</f>
        <v>-2.5125557385907372E-2</v>
      </c>
      <c r="T16" s="56">
        <f>-'table-upper'!U55</f>
        <v>-1.5652661710606086E-2</v>
      </c>
      <c r="U16" s="56">
        <f>-'table-upper'!V55</f>
        <v>-1.2124939447752985E-2</v>
      </c>
      <c r="V16" s="56">
        <f>-'table-upper'!W55</f>
        <v>-9.6580655686964393E-3</v>
      </c>
      <c r="W16" s="56">
        <f>-'table-upper'!X55</f>
        <v>-1.2734440006210762E-2</v>
      </c>
      <c r="X16" s="56">
        <f>-'table-upper'!Y55</f>
        <v>-5.8372495765133266E-2</v>
      </c>
      <c r="Y16" s="56">
        <f>-'table-upper'!Z55</f>
        <v>-1.5191217766939956E-2</v>
      </c>
      <c r="Z16" s="56">
        <f>-'table-upper'!AA55</f>
        <v>-6.2541545563309653E-3</v>
      </c>
      <c r="AA16" s="56">
        <f>-'table-upper'!AB55</f>
        <v>-1.342237362406306E-3</v>
      </c>
      <c r="AB16" s="56">
        <f>-'table-upper'!AC55</f>
        <v>-1.3036957553623153E-2</v>
      </c>
      <c r="AC16" s="56">
        <f>-'table-upper'!AD55</f>
        <v>-4.087885905007904E-3</v>
      </c>
      <c r="AD16" s="20">
        <f t="shared" si="2"/>
        <v>92644684.974501118</v>
      </c>
      <c r="AE16" s="20">
        <f>'table-upper'!AO11</f>
        <v>92644678.905259728</v>
      </c>
      <c r="AF16" s="22">
        <f t="shared" si="3"/>
        <v>185289357.81051946</v>
      </c>
      <c r="AG16" t="s">
        <v>231</v>
      </c>
    </row>
    <row r="17" spans="2:33" x14ac:dyDescent="0.25">
      <c r="B17" t="s">
        <v>160</v>
      </c>
      <c r="C17" s="56">
        <f>-'table-upper'!D56</f>
        <v>-2.606678302600131E-4</v>
      </c>
      <c r="D17" s="56">
        <f>-'table-upper'!E56</f>
        <v>-6.7624451197159669E-3</v>
      </c>
      <c r="E17" s="56">
        <f>-'table-upper'!F56</f>
        <v>-3.3587935418307947E-3</v>
      </c>
      <c r="F17" s="56">
        <f>-'table-upper'!G56</f>
        <v>-4.7823076985709402E-3</v>
      </c>
      <c r="G17" s="56">
        <f>-'table-upper'!H56</f>
        <v>-1.8939661223982274E-2</v>
      </c>
      <c r="H17" s="56">
        <f>-'table-upper'!I56</f>
        <v>-4.8104799116379139E-3</v>
      </c>
      <c r="I17" s="56">
        <f>-'table-upper'!J56</f>
        <v>-3.6082919104404839E-3</v>
      </c>
      <c r="J17" s="56">
        <f>-'table-upper'!K56</f>
        <v>-2.2841393027529241E-2</v>
      </c>
      <c r="K17" s="56">
        <f>-'table-upper'!L56+1</f>
        <v>0.77108418547413138</v>
      </c>
      <c r="L17" s="56">
        <f>-'table-upper'!M56</f>
        <v>-2.4495830697181607E-2</v>
      </c>
      <c r="M17" s="56">
        <f>-'table-upper'!N56</f>
        <v>-7.5478285227290262E-2</v>
      </c>
      <c r="N17" s="56">
        <f>-'table-upper'!O56</f>
        <v>-5.1332984959414157E-2</v>
      </c>
      <c r="O17" s="56">
        <f>-'table-upper'!P56</f>
        <v>-6.0012099626845998E-2</v>
      </c>
      <c r="P17" s="56">
        <f>-'table-upper'!Q56</f>
        <v>-5.1474553736394202E-2</v>
      </c>
      <c r="Q17" s="56">
        <f>-'table-upper'!R56</f>
        <v>-0.21986215299664352</v>
      </c>
      <c r="R17" s="56">
        <f>-'table-upper'!S56</f>
        <v>-4.8856576549556614E-2</v>
      </c>
      <c r="S17" s="56">
        <f>-'table-upper'!T56</f>
        <v>-2.8234949169405613E-2</v>
      </c>
      <c r="T17" s="56">
        <f>-'table-upper'!U56</f>
        <v>-3.0253092892833202E-2</v>
      </c>
      <c r="U17" s="56">
        <f>-'table-upper'!V56</f>
        <v>-2.1574266467413551E-2</v>
      </c>
      <c r="V17" s="56">
        <f>-'table-upper'!W56</f>
        <v>-1.319758988459311E-2</v>
      </c>
      <c r="W17" s="56">
        <f>-'table-upper'!X56</f>
        <v>-1.6896684603429413E-2</v>
      </c>
      <c r="X17" s="56">
        <f>-'table-upper'!Y56</f>
        <v>-1.0824706604222616E-2</v>
      </c>
      <c r="Y17" s="56">
        <f>-'table-upper'!Z56</f>
        <v>-1.4118691786431872E-2</v>
      </c>
      <c r="Z17" s="56">
        <f>-'table-upper'!AA56</f>
        <v>-5.7865399222130666E-3</v>
      </c>
      <c r="AA17" s="56">
        <f>-'table-upper'!AB56</f>
        <v>-1.0740981030958276E-3</v>
      </c>
      <c r="AB17" s="56">
        <f>-'table-upper'!AC56</f>
        <v>-1.903367086407072E-2</v>
      </c>
      <c r="AC17" s="56">
        <f>-'table-upper'!AD56</f>
        <v>-2.955573067929514E-3</v>
      </c>
      <c r="AD17" s="20">
        <f t="shared" si="2"/>
        <v>146476991.01010942</v>
      </c>
      <c r="AE17" s="20">
        <f>'table-upper'!AO12</f>
        <v>146476991.4907546</v>
      </c>
      <c r="AF17" s="22">
        <f t="shared" si="3"/>
        <v>292953982.98150921</v>
      </c>
      <c r="AG17" t="s">
        <v>232</v>
      </c>
    </row>
    <row r="18" spans="2:33" x14ac:dyDescent="0.25">
      <c r="B18" t="s">
        <v>161</v>
      </c>
      <c r="C18" s="56">
        <f>-'table-upper'!D57</f>
        <v>-1.489956317568615E-4</v>
      </c>
      <c r="D18" s="56">
        <f>-'table-upper'!E57</f>
        <v>-5.7949135332685889E-4</v>
      </c>
      <c r="E18" s="56">
        <f>-'table-upper'!F57</f>
        <v>-7.8470181705884371E-4</v>
      </c>
      <c r="F18" s="56">
        <f>-'table-upper'!G57</f>
        <v>-2.1254162834645819E-3</v>
      </c>
      <c r="G18" s="56">
        <f>-'table-upper'!H57</f>
        <v>-8.0674396846652282E-3</v>
      </c>
      <c r="H18" s="56">
        <f>-'table-upper'!I57</f>
        <v>-1.6011122486690068E-3</v>
      </c>
      <c r="I18" s="56">
        <f>-'table-upper'!J57</f>
        <v>-1.2117351145540412E-3</v>
      </c>
      <c r="J18" s="56">
        <f>-'table-upper'!K57</f>
        <v>-2.3131111823975422E-2</v>
      </c>
      <c r="K18" s="56">
        <f>-'table-upper'!L57</f>
        <v>-2.9333552361759798E-2</v>
      </c>
      <c r="L18" s="56">
        <f>-'table-upper'!M57+1</f>
        <v>0.90965336286295706</v>
      </c>
      <c r="M18" s="56">
        <f>-'table-upper'!N57</f>
        <v>-1.6730246872007581E-2</v>
      </c>
      <c r="N18" s="56">
        <f>-'table-upper'!O57</f>
        <v>-7.1682343519710841E-3</v>
      </c>
      <c r="O18" s="56">
        <f>-'table-upper'!P57</f>
        <v>-1.2118625598838997E-2</v>
      </c>
      <c r="P18" s="56">
        <f>-'table-upper'!Q57</f>
        <v>-2.0652277937203518E-3</v>
      </c>
      <c r="Q18" s="56">
        <f>-'table-upper'!R57</f>
        <v>-9.7980769352543789E-4</v>
      </c>
      <c r="R18" s="56">
        <f>-'table-upper'!S57</f>
        <v>-4.1101339706608106E-3</v>
      </c>
      <c r="S18" s="56">
        <f>-'table-upper'!T57</f>
        <v>-1.0466226865549414E-2</v>
      </c>
      <c r="T18" s="56">
        <f>-'table-upper'!U57</f>
        <v>-4.2140111740840399E-3</v>
      </c>
      <c r="U18" s="56">
        <f>-'table-upper'!V57</f>
        <v>-6.1213762128933978E-3</v>
      </c>
      <c r="V18" s="56">
        <f>-'table-upper'!W57</f>
        <v>-5.6688825900462203E-3</v>
      </c>
      <c r="W18" s="56">
        <f>-'table-upper'!X57</f>
        <v>-5.8306597166546612E-3</v>
      </c>
      <c r="X18" s="56">
        <f>-'table-upper'!Y57</f>
        <v>-4.2663230652419089E-3</v>
      </c>
      <c r="Y18" s="56">
        <f>-'table-upper'!Z57</f>
        <v>-9.0530141736945915E-3</v>
      </c>
      <c r="Z18" s="56">
        <f>-'table-upper'!AA57</f>
        <v>-1.4415583956211573E-3</v>
      </c>
      <c r="AA18" s="56">
        <f>-'table-upper'!AB57</f>
        <v>-1.1118362265022618E-3</v>
      </c>
      <c r="AB18" s="56">
        <f>-'table-upper'!AC57</f>
        <v>-2.8486376835250011E-3</v>
      </c>
      <c r="AC18" s="56">
        <f>-'table-upper'!AD57</f>
        <v>-1.1069439533311597E-3</v>
      </c>
      <c r="AD18" s="20">
        <f t="shared" si="2"/>
        <v>126240129.65935744</v>
      </c>
      <c r="AE18" s="20">
        <f>'table-upper'!AO13</f>
        <v>126240129.55774589</v>
      </c>
      <c r="AF18" s="22">
        <f t="shared" si="3"/>
        <v>252480259.11549178</v>
      </c>
      <c r="AG18" t="s">
        <v>233</v>
      </c>
    </row>
    <row r="19" spans="2:33" x14ac:dyDescent="0.25">
      <c r="B19" t="s">
        <v>162</v>
      </c>
      <c r="C19" s="56">
        <f>-'table-upper'!D58</f>
        <v>-1.258210941040269E-3</v>
      </c>
      <c r="D19" s="56">
        <f>-'table-upper'!E58</f>
        <v>-9.627389329613557E-3</v>
      </c>
      <c r="E19" s="56">
        <f>-'table-upper'!F58</f>
        <v>-2.5877244581243874E-3</v>
      </c>
      <c r="F19" s="56">
        <f>-'table-upper'!G58</f>
        <v>-3.0724381402947114E-3</v>
      </c>
      <c r="G19" s="56">
        <f>-'table-upper'!H58</f>
        <v>-7.6728836335443074E-3</v>
      </c>
      <c r="H19" s="56">
        <f>-'table-upper'!I58</f>
        <v>-8.1189891837737331E-4</v>
      </c>
      <c r="I19" s="56">
        <f>-'table-upper'!J58</f>
        <v>-3.0087797254309197E-4</v>
      </c>
      <c r="J19" s="56">
        <f>-'table-upper'!K58</f>
        <v>-9.6240385587071098E-3</v>
      </c>
      <c r="K19" s="56">
        <f>-'table-upper'!L58</f>
        <v>-2.4919350137264224E-2</v>
      </c>
      <c r="L19" s="56">
        <f>-'table-upper'!M58</f>
        <v>-1.6039820615089084E-2</v>
      </c>
      <c r="M19" s="56">
        <f>-'table-upper'!N58+1</f>
        <v>0.95766415349187262</v>
      </c>
      <c r="N19" s="56">
        <f>-'table-upper'!O58</f>
        <v>-2.9301969311172283E-2</v>
      </c>
      <c r="O19" s="56">
        <f>-'table-upper'!P58</f>
        <v>-4.454960775952152E-2</v>
      </c>
      <c r="P19" s="56">
        <f>-'table-upper'!Q58</f>
        <v>-2.5061689790801408E-3</v>
      </c>
      <c r="Q19" s="56">
        <f>-'table-upper'!R58</f>
        <v>-3.5743937438705883E-3</v>
      </c>
      <c r="R19" s="56">
        <f>-'table-upper'!S58</f>
        <v>-4.9598522871457384E-3</v>
      </c>
      <c r="S19" s="56">
        <f>-'table-upper'!T58</f>
        <v>-7.0728036940745868E-3</v>
      </c>
      <c r="T19" s="56">
        <f>-'table-upper'!U58</f>
        <v>-3.8897491786877552E-3</v>
      </c>
      <c r="U19" s="56">
        <f>-'table-upper'!V58</f>
        <v>-6.0986716227550541E-3</v>
      </c>
      <c r="V19" s="56">
        <f>-'table-upper'!W58</f>
        <v>-2.8512575349722365E-3</v>
      </c>
      <c r="W19" s="56">
        <f>-'table-upper'!X58</f>
        <v>-3.248916757086735E-3</v>
      </c>
      <c r="X19" s="56">
        <f>-'table-upper'!Y58</f>
        <v>-3.9238507328462841E-3</v>
      </c>
      <c r="Y19" s="56">
        <f>-'table-upper'!Z58</f>
        <v>-4.5677054038143631E-3</v>
      </c>
      <c r="Z19" s="56">
        <f>-'table-upper'!AA58</f>
        <v>-1.3336479513481243E-3</v>
      </c>
      <c r="AA19" s="56">
        <f>-'table-upper'!AB58</f>
        <v>-4.3373145141298059E-4</v>
      </c>
      <c r="AB19" s="56">
        <f>-'table-upper'!AC58</f>
        <v>-2.904274144467334E-3</v>
      </c>
      <c r="AC19" s="56">
        <f>-'table-upper'!AD58</f>
        <v>-2.282991191137923E-3</v>
      </c>
      <c r="AD19" s="20">
        <f t="shared" si="2"/>
        <v>162967091.48442319</v>
      </c>
      <c r="AE19" s="20">
        <f>'table-upper'!AO14</f>
        <v>162967091.57428104</v>
      </c>
      <c r="AF19" s="22">
        <f t="shared" si="3"/>
        <v>325934183.14856207</v>
      </c>
      <c r="AG19" t="s">
        <v>234</v>
      </c>
    </row>
    <row r="20" spans="2:33" x14ac:dyDescent="0.25">
      <c r="B20" t="s">
        <v>163</v>
      </c>
      <c r="C20" s="56">
        <f>-'table-upper'!D59</f>
        <v>-9.4837310632851649E-5</v>
      </c>
      <c r="D20" s="56">
        <f>-'table-upper'!E59</f>
        <v>-2.162832583558942E-5</v>
      </c>
      <c r="E20" s="56">
        <f>-'table-upper'!F59</f>
        <v>-2.352650983964375E-4</v>
      </c>
      <c r="F20" s="56">
        <f>-'table-upper'!G59</f>
        <v>-3.1661061168113264E-3</v>
      </c>
      <c r="G20" s="56">
        <f>-'table-upper'!H59</f>
        <v>-8.4129803002093656E-4</v>
      </c>
      <c r="H20" s="56">
        <f>-'table-upper'!I59</f>
        <v>-1.7774955090947206E-4</v>
      </c>
      <c r="I20" s="56">
        <f>-'table-upper'!J59</f>
        <v>-1.59972961744127E-4</v>
      </c>
      <c r="J20" s="56">
        <f>-'table-upper'!K59</f>
        <v>-1.0248567197410198E-2</v>
      </c>
      <c r="K20" s="56">
        <f>-'table-upper'!L59</f>
        <v>-1.1192283014340009E-2</v>
      </c>
      <c r="L20" s="56">
        <f>-'table-upper'!M59</f>
        <v>-1.0350357209901337E-2</v>
      </c>
      <c r="M20" s="56">
        <f>-'table-upper'!N59</f>
        <v>-1.6425508395104767E-2</v>
      </c>
      <c r="N20" s="56">
        <f>-'table-upper'!O59+1</f>
        <v>0.84172609191695091</v>
      </c>
      <c r="O20" s="56">
        <f>-'table-upper'!P59</f>
        <v>-6.3748870800018785E-3</v>
      </c>
      <c r="P20" s="56">
        <f>-'table-upper'!Q59</f>
        <v>-1.1154014053232362E-3</v>
      </c>
      <c r="Q20" s="56">
        <f>-'table-upper'!R59</f>
        <v>-2.2841628648020458E-4</v>
      </c>
      <c r="R20" s="56">
        <f>-'table-upper'!S59</f>
        <v>-1.3029169298628884E-3</v>
      </c>
      <c r="S20" s="56">
        <f>-'table-upper'!T59</f>
        <v>-6.2630488247170345E-3</v>
      </c>
      <c r="T20" s="56">
        <f>-'table-upper'!U59</f>
        <v>-2.1703868379367316E-3</v>
      </c>
      <c r="U20" s="56">
        <f>-'table-upper'!V59</f>
        <v>-1.5503797842033892E-3</v>
      </c>
      <c r="V20" s="56">
        <f>-'table-upper'!W59</f>
        <v>-1.1889542515293116E-3</v>
      </c>
      <c r="W20" s="56">
        <f>-'table-upper'!X59</f>
        <v>-1.6910482615083457E-3</v>
      </c>
      <c r="X20" s="56">
        <f>-'table-upper'!Y59</f>
        <v>-2.714790039008931E-4</v>
      </c>
      <c r="Y20" s="56">
        <f>-'table-upper'!Z59</f>
        <v>-1.9950811398759044E-3</v>
      </c>
      <c r="Z20" s="56">
        <f>-'table-upper'!AA59</f>
        <v>-7.1542799401612986E-4</v>
      </c>
      <c r="AA20" s="56">
        <f>-'table-upper'!AB59</f>
        <v>-7.4361068774393929E-4</v>
      </c>
      <c r="AB20" s="56">
        <f>-'table-upper'!AC59</f>
        <v>-1.8466807546382122E-3</v>
      </c>
      <c r="AC20" s="56">
        <f>-'table-upper'!AD59</f>
        <v>-4.3280156949572718E-4</v>
      </c>
      <c r="AD20" s="20">
        <f t="shared" si="2"/>
        <v>182375695.51624057</v>
      </c>
      <c r="AE20" s="20">
        <f>'table-upper'!AO15</f>
        <v>182375695.52844921</v>
      </c>
      <c r="AF20" s="22">
        <f t="shared" si="3"/>
        <v>364751391.05689842</v>
      </c>
      <c r="AG20" t="s">
        <v>243</v>
      </c>
    </row>
    <row r="21" spans="2:33" x14ac:dyDescent="0.25">
      <c r="B21" t="s">
        <v>164</v>
      </c>
      <c r="C21" s="56">
        <f>-'table-upper'!D60</f>
        <v>-2.0386676159392148E-4</v>
      </c>
      <c r="D21" s="56">
        <f>-'table-upper'!E60</f>
        <v>-6.6306692605382414E-5</v>
      </c>
      <c r="E21" s="56">
        <f>-'table-upper'!F60</f>
        <v>-3.5286571398945117E-4</v>
      </c>
      <c r="F21" s="56">
        <f>-'table-upper'!G60</f>
        <v>-4.5725736684108934E-3</v>
      </c>
      <c r="G21" s="56">
        <f>-'table-upper'!H60</f>
        <v>-6.483955479221616E-3</v>
      </c>
      <c r="H21" s="56">
        <f>-'table-upper'!I60</f>
        <v>-5.729794317508296E-5</v>
      </c>
      <c r="I21" s="56">
        <f>-'table-upper'!J60</f>
        <v>-1.1351039696462169E-4</v>
      </c>
      <c r="J21" s="56">
        <f>-'table-upper'!K60</f>
        <v>-1.4706854155627747E-3</v>
      </c>
      <c r="K21" s="56">
        <f>-'table-upper'!L60</f>
        <v>-1.419711401772088E-3</v>
      </c>
      <c r="L21" s="56">
        <f>-'table-upper'!M60</f>
        <v>-1.5705037418055505E-4</v>
      </c>
      <c r="M21" s="56">
        <f>-'table-upper'!N60</f>
        <v>-8.4903270415665182E-4</v>
      </c>
      <c r="N21" s="56">
        <f>-'table-upper'!O60</f>
        <v>-2.5674158565856293E-4</v>
      </c>
      <c r="O21" s="56">
        <f>-'table-upper'!P60+1</f>
        <v>0.90667901621766256</v>
      </c>
      <c r="P21" s="56">
        <f>-'table-upper'!Q60</f>
        <v>-1.27295617324205E-4</v>
      </c>
      <c r="Q21" s="56">
        <f>-'table-upper'!R60</f>
        <v>-1.275914085850896E-4</v>
      </c>
      <c r="R21" s="56">
        <f>-'table-upper'!S60</f>
        <v>-7.7717024360040622E-4</v>
      </c>
      <c r="S21" s="56">
        <f>-'table-upper'!T60</f>
        <v>-9.9527555966301352E-4</v>
      </c>
      <c r="T21" s="56">
        <f>-'table-upper'!U60</f>
        <v>-2.8747934580759186E-4</v>
      </c>
      <c r="U21" s="56">
        <f>-'table-upper'!V60</f>
        <v>-2.8804715276422015E-4</v>
      </c>
      <c r="V21" s="56">
        <f>-'table-upper'!W60</f>
        <v>-2.6447287174423574E-4</v>
      </c>
      <c r="W21" s="56">
        <f>-'table-upper'!X60</f>
        <v>-3.3569352603308707E-4</v>
      </c>
      <c r="X21" s="56">
        <f>-'table-upper'!Y60</f>
        <v>-5.6012384580116147E-4</v>
      </c>
      <c r="Y21" s="56">
        <f>-'table-upper'!Z60</f>
        <v>-4.0117346265729773E-4</v>
      </c>
      <c r="Z21" s="56">
        <f>-'table-upper'!AA60</f>
        <v>-1.3596411306242314E-4</v>
      </c>
      <c r="AA21" s="56">
        <f>-'table-upper'!AB60</f>
        <v>-1.5348219342599165E-4</v>
      </c>
      <c r="AB21" s="56">
        <f>-'table-upper'!AC60</f>
        <v>-7.1386105735430465E-3</v>
      </c>
      <c r="AC21" s="56">
        <f>-'table-upper'!AD60</f>
        <v>-1.1644983119181379E-3</v>
      </c>
      <c r="AD21" s="20">
        <f t="shared" si="2"/>
        <v>116717092.77673799</v>
      </c>
      <c r="AE21" s="20">
        <f>'table-upper'!AO16</f>
        <v>116717092.77522716</v>
      </c>
      <c r="AF21" s="22">
        <f t="shared" si="3"/>
        <v>233434185.55045432</v>
      </c>
      <c r="AG21" t="s">
        <v>244</v>
      </c>
    </row>
    <row r="22" spans="2:33" x14ac:dyDescent="0.25">
      <c r="B22" t="s">
        <v>165</v>
      </c>
      <c r="C22" s="56">
        <f>-'table-upper'!D61</f>
        <v>-3.7980997643559207E-3</v>
      </c>
      <c r="D22" s="56">
        <f>-'table-upper'!E61</f>
        <v>-1.4871902970487254E-2</v>
      </c>
      <c r="E22" s="56">
        <f>-'table-upper'!F61</f>
        <v>-6.5862311844199972E-3</v>
      </c>
      <c r="F22" s="56">
        <f>-'table-upper'!G61</f>
        <v>-1.0805160673716292E-2</v>
      </c>
      <c r="G22" s="56">
        <f>-'table-upper'!H61</f>
        <v>-1.3379966330518691E-2</v>
      </c>
      <c r="H22" s="56">
        <f>-'table-upper'!I61</f>
        <v>-2.3338860803029842E-3</v>
      </c>
      <c r="I22" s="56">
        <f>-'table-upper'!J61</f>
        <v>-1.2444612480067992E-3</v>
      </c>
      <c r="J22" s="56">
        <f>-'table-upper'!K61</f>
        <v>-2.2072018009676134E-2</v>
      </c>
      <c r="K22" s="56">
        <f>-'table-upper'!L61</f>
        <v>-7.5815900007145188E-3</v>
      </c>
      <c r="L22" s="56">
        <f>-'table-upper'!M61</f>
        <v>-7.5609804986998003E-3</v>
      </c>
      <c r="M22" s="56">
        <f>-'table-upper'!N61</f>
        <v>-4.6386390528277074E-3</v>
      </c>
      <c r="N22" s="56">
        <f>-'table-upper'!O61</f>
        <v>-3.1261073152127291E-3</v>
      </c>
      <c r="O22" s="56">
        <f>-'table-upper'!P61</f>
        <v>-3.2881121060551574E-3</v>
      </c>
      <c r="P22" s="56">
        <f>-'table-upper'!Q61+1</f>
        <v>0.56205808567014293</v>
      </c>
      <c r="Q22" s="56">
        <f>-'table-upper'!R61</f>
        <v>-2.6794316106441361E-2</v>
      </c>
      <c r="R22" s="56">
        <f>-'table-upper'!S61</f>
        <v>-2.0572424463538862E-2</v>
      </c>
      <c r="S22" s="56">
        <f>-'table-upper'!T61</f>
        <v>-4.7947290304529077E-3</v>
      </c>
      <c r="T22" s="56">
        <f>-'table-upper'!U61</f>
        <v>-2.0607539080528619E-3</v>
      </c>
      <c r="U22" s="56">
        <f>-'table-upper'!V61</f>
        <v>-1.161788624477046E-2</v>
      </c>
      <c r="V22" s="56">
        <f>-'table-upper'!W61</f>
        <v>-7.5019046950905227E-3</v>
      </c>
      <c r="W22" s="56">
        <f>-'table-upper'!X61</f>
        <v>-2.1795485142571739E-2</v>
      </c>
      <c r="X22" s="56">
        <f>-'table-upper'!Y61</f>
        <v>-1.8342590897099578E-2</v>
      </c>
      <c r="Y22" s="56">
        <f>-'table-upper'!Z61</f>
        <v>-6.401481252912556E-3</v>
      </c>
      <c r="Z22" s="56">
        <f>-'table-upper'!AA61</f>
        <v>-2.9056931256728367E-3</v>
      </c>
      <c r="AA22" s="56">
        <f>-'table-upper'!AB61</f>
        <v>-3.9223848770466325E-3</v>
      </c>
      <c r="AB22" s="56">
        <f>-'table-upper'!AC61</f>
        <v>-5.8808239512005596E-3</v>
      </c>
      <c r="AC22" s="56">
        <f>-'table-upper'!AD61</f>
        <v>-1.0041941210592278E-2</v>
      </c>
      <c r="AD22" s="20">
        <f t="shared" si="2"/>
        <v>207072501.55874869</v>
      </c>
      <c r="AE22" s="20">
        <f>'table-upper'!AO17</f>
        <v>103536268.86316752</v>
      </c>
      <c r="AF22" s="22">
        <f t="shared" si="3"/>
        <v>207072537.72633505</v>
      </c>
      <c r="AG22" t="s">
        <v>245</v>
      </c>
    </row>
    <row r="23" spans="2:33" x14ac:dyDescent="0.25">
      <c r="B23" t="s">
        <v>166</v>
      </c>
      <c r="C23" s="56">
        <f>-'table-upper'!D62</f>
        <v>-4.2072649254419423E-3</v>
      </c>
      <c r="D23" s="56">
        <f>-'table-upper'!E62</f>
        <v>-1.425962293496733E-4</v>
      </c>
      <c r="E23" s="56">
        <f>-'table-upper'!F62</f>
        <v>-1.8401826426619095E-3</v>
      </c>
      <c r="F23" s="56">
        <f>-'table-upper'!G62</f>
        <v>-1.949504864227708E-3</v>
      </c>
      <c r="G23" s="56">
        <f>-'table-upper'!H62</f>
        <v>-2.1061961299695269E-2</v>
      </c>
      <c r="H23" s="56">
        <f>-'table-upper'!I62</f>
        <v>-1.816090676401939E-3</v>
      </c>
      <c r="I23" s="56">
        <f>-'table-upper'!J62</f>
        <v>-5.7273683256818292E-4</v>
      </c>
      <c r="J23" s="56">
        <f>-'table-upper'!K62</f>
        <v>-3.4360533804292646E-3</v>
      </c>
      <c r="K23" s="56">
        <f>-'table-upper'!L62</f>
        <v>-7.0295027957215331E-2</v>
      </c>
      <c r="L23" s="56">
        <f>-'table-upper'!M62</f>
        <v>-1.0853513966216422E-3</v>
      </c>
      <c r="M23" s="56">
        <f>-'table-upper'!N62</f>
        <v>-3.1504713705446385E-3</v>
      </c>
      <c r="N23" s="56">
        <f>-'table-upper'!O62</f>
        <v>-1.389653209858619E-3</v>
      </c>
      <c r="O23" s="56">
        <f>-'table-upper'!P62</f>
        <v>-4.6211883032554173E-3</v>
      </c>
      <c r="P23" s="56">
        <f>-'table-upper'!Q62</f>
        <v>-8.7697118701472645E-3</v>
      </c>
      <c r="Q23" s="56">
        <f>-'table-upper'!R62+1</f>
        <v>0.85983000412369437</v>
      </c>
      <c r="R23" s="56">
        <f>-'table-upper'!S62</f>
        <v>-8.3275972660546774E-2</v>
      </c>
      <c r="S23" s="56">
        <f>-'table-upper'!T62</f>
        <v>-1.9632262202101472E-3</v>
      </c>
      <c r="T23" s="56">
        <f>-'table-upper'!U62</f>
        <v>-1.9869175429406733E-3</v>
      </c>
      <c r="U23" s="56">
        <f>-'table-upper'!V62</f>
        <v>-3.573315115263345E-3</v>
      </c>
      <c r="V23" s="56">
        <f>-'table-upper'!W62</f>
        <v>-3.5059970338626014E-3</v>
      </c>
      <c r="W23" s="56">
        <f>-'table-upper'!X62</f>
        <v>-1.8797461734109092E-3</v>
      </c>
      <c r="X23" s="56">
        <f>-'table-upper'!Y62</f>
        <v>-1.7062836279696479E-2</v>
      </c>
      <c r="Y23" s="56">
        <f>-'table-upper'!Z62</f>
        <v>-2.1134166166139308E-3</v>
      </c>
      <c r="Z23" s="56">
        <f>-'table-upper'!AA62</f>
        <v>-6.4862904916201895E-3</v>
      </c>
      <c r="AA23" s="56">
        <f>-'table-upper'!AB62</f>
        <v>-1.4817180931538166E-3</v>
      </c>
      <c r="AB23" s="56">
        <f>-'table-upper'!AC62</f>
        <v>-3.533950190772512E-3</v>
      </c>
      <c r="AC23" s="56">
        <f>-'table-upper'!AD62</f>
        <v>-5.4300764034953602E-3</v>
      </c>
      <c r="AD23" s="20">
        <f t="shared" si="2"/>
        <v>121562310.47573367</v>
      </c>
      <c r="AE23" s="20">
        <f>'table-upper'!AO18</f>
        <v>60781155.237865418</v>
      </c>
      <c r="AF23" s="22">
        <f t="shared" si="3"/>
        <v>121562310.47573084</v>
      </c>
      <c r="AG23" t="s">
        <v>246</v>
      </c>
    </row>
    <row r="24" spans="2:33" x14ac:dyDescent="0.25">
      <c r="B24" t="s">
        <v>167</v>
      </c>
      <c r="C24" s="56">
        <f>-'table-upper'!D63</f>
        <v>-4.2125271695987699E-4</v>
      </c>
      <c r="D24" s="56">
        <f>-'table-upper'!E63</f>
        <v>-3.4809368812299495E-4</v>
      </c>
      <c r="E24" s="56">
        <f>-'table-upper'!F63</f>
        <v>-3.4572390220728434E-4</v>
      </c>
      <c r="F24" s="56">
        <f>-'table-upper'!G63</f>
        <v>-3.7033796222197543E-4</v>
      </c>
      <c r="G24" s="56">
        <f>-'table-upper'!H63</f>
        <v>-3.3255527756423649E-3</v>
      </c>
      <c r="H24" s="56">
        <f>-'table-upper'!I63</f>
        <v>-1.0141308985485572E-3</v>
      </c>
      <c r="I24" s="56">
        <f>-'table-upper'!J63</f>
        <v>-5.5507667752670082E-5</v>
      </c>
      <c r="J24" s="56">
        <f>-'table-upper'!K63</f>
        <v>-1.5944399162415246E-2</v>
      </c>
      <c r="K24" s="56">
        <f>-'table-upper'!L63</f>
        <v>-8.4085131314541109E-3</v>
      </c>
      <c r="L24" s="56">
        <f>-'table-upper'!M63</f>
        <v>-2.0450062907793752E-3</v>
      </c>
      <c r="M24" s="56">
        <f>-'table-upper'!N63</f>
        <v>-2.3609339719762533E-3</v>
      </c>
      <c r="N24" s="56">
        <f>-'table-upper'!O63</f>
        <v>-1.4477911950566509E-4</v>
      </c>
      <c r="O24" s="56">
        <f>-'table-upper'!P63</f>
        <v>-1.5201636850273653E-2</v>
      </c>
      <c r="P24" s="56">
        <f>-'table-upper'!Q63</f>
        <v>-5.4259474283874785E-4</v>
      </c>
      <c r="Q24" s="56">
        <f>-'table-upper'!R63</f>
        <v>-1.0087707134168353E-2</v>
      </c>
      <c r="R24" s="56">
        <f>-'table-upper'!S63+1</f>
        <v>0.95316221290158265</v>
      </c>
      <c r="S24" s="56">
        <f>-'table-upper'!T63</f>
        <v>-2.1978543761613269E-3</v>
      </c>
      <c r="T24" s="56">
        <f>-'table-upper'!U63</f>
        <v>-8.128595596975835E-4</v>
      </c>
      <c r="U24" s="56">
        <f>-'table-upper'!V63</f>
        <v>-7.5021176075919422E-4</v>
      </c>
      <c r="V24" s="56">
        <f>-'table-upper'!W63</f>
        <v>-1.3212358022582963E-3</v>
      </c>
      <c r="W24" s="56">
        <f>-'table-upper'!X63</f>
        <v>-8.4304382013193505E-4</v>
      </c>
      <c r="X24" s="56">
        <f>-'table-upper'!Y63</f>
        <v>-6.992761079111543E-3</v>
      </c>
      <c r="Y24" s="56">
        <f>-'table-upper'!Z63</f>
        <v>-3.6398806685953829E-3</v>
      </c>
      <c r="Z24" s="56">
        <f>-'table-upper'!AA63</f>
        <v>-8.0354142400511754E-4</v>
      </c>
      <c r="AA24" s="56">
        <f>-'table-upper'!AB63</f>
        <v>-2.546413931542585E-4</v>
      </c>
      <c r="AB24" s="56">
        <f>-'table-upper'!AC63</f>
        <v>-5.6786267314678813E-4</v>
      </c>
      <c r="AC24" s="56">
        <f>-'table-upper'!AD63</f>
        <v>-5.6206666267590152E-3</v>
      </c>
      <c r="AD24" s="20">
        <f t="shared" si="2"/>
        <v>940176137.95645058</v>
      </c>
      <c r="AE24" s="20">
        <f>'table-upper'!AO19</f>
        <v>613616649.94235051</v>
      </c>
      <c r="AF24" s="22">
        <f t="shared" si="3"/>
        <v>1227233299.884701</v>
      </c>
      <c r="AG24" t="s">
        <v>247</v>
      </c>
    </row>
    <row r="25" spans="2:33" x14ac:dyDescent="0.25">
      <c r="B25" t="s">
        <v>168</v>
      </c>
      <c r="C25" s="56">
        <f>-'table-upper'!D64</f>
        <v>-2.3564691932884498E-2</v>
      </c>
      <c r="D25" s="56">
        <f>-'table-upper'!E64</f>
        <v>-1.773868215997873E-2</v>
      </c>
      <c r="E25" s="56">
        <f>-'table-upper'!F64</f>
        <v>-4.9120565192415387E-2</v>
      </c>
      <c r="F25" s="56">
        <f>-'table-upper'!G64</f>
        <v>-3.1721480138282195E-2</v>
      </c>
      <c r="G25" s="56">
        <f>-'table-upper'!H64</f>
        <v>-3.6330836326034746E-2</v>
      </c>
      <c r="H25" s="56">
        <f>-'table-upper'!I64</f>
        <v>-1.3504922633407676E-2</v>
      </c>
      <c r="I25" s="56">
        <f>-'table-upper'!J64</f>
        <v>-3.9161388355653439E-3</v>
      </c>
      <c r="J25" s="56">
        <f>-'table-upper'!K64</f>
        <v>-3.2012206104332981E-2</v>
      </c>
      <c r="K25" s="56">
        <f>-'table-upper'!L64</f>
        <v>-8.73226533461058E-3</v>
      </c>
      <c r="L25" s="56">
        <f>-'table-upper'!M64</f>
        <v>-1.202743318814576E-2</v>
      </c>
      <c r="M25" s="56">
        <f>-'table-upper'!N64</f>
        <v>-2.7488047199770809E-2</v>
      </c>
      <c r="N25" s="56">
        <f>-'table-upper'!O64</f>
        <v>-4.7162657269442375E-2</v>
      </c>
      <c r="O25" s="56">
        <f>-'table-upper'!P64</f>
        <v>-5.398201250474232E-2</v>
      </c>
      <c r="P25" s="56">
        <f>-'table-upper'!Q64</f>
        <v>-1.2953031451381415E-2</v>
      </c>
      <c r="Q25" s="56">
        <f>-'table-upper'!R64</f>
        <v>-1.1101290558761565E-2</v>
      </c>
      <c r="R25" s="56">
        <f>-'table-upper'!S64</f>
        <v>-6.080150314425177E-2</v>
      </c>
      <c r="S25" s="56">
        <f>-'table-upper'!T64+1</f>
        <v>0.98822775417054975</v>
      </c>
      <c r="T25" s="56">
        <f>-'table-upper'!U64</f>
        <v>-2.9604659022715155E-2</v>
      </c>
      <c r="U25" s="56">
        <f>-'table-upper'!V64</f>
        <v>-5.7282498959045518E-2</v>
      </c>
      <c r="V25" s="56">
        <f>-'table-upper'!W64</f>
        <v>-4.4276446408599061E-2</v>
      </c>
      <c r="W25" s="56">
        <f>-'table-upper'!X64</f>
        <v>-2.410812055996573E-2</v>
      </c>
      <c r="X25" s="56">
        <f>-'table-upper'!Y64</f>
        <v>-8.8921115865001163E-2</v>
      </c>
      <c r="Y25" s="56">
        <f>-'table-upper'!Z64</f>
        <v>-5.9203809596871916E-2</v>
      </c>
      <c r="Z25" s="56">
        <f>-'table-upper'!AA64</f>
        <v>-1.4062721642405782E-2</v>
      </c>
      <c r="AA25" s="56">
        <f>-'table-upper'!AB64</f>
        <v>-3.8846268576468905E-3</v>
      </c>
      <c r="AB25" s="56">
        <f>-'table-upper'!AC64</f>
        <v>-5.4945024933044311E-2</v>
      </c>
      <c r="AC25" s="56">
        <f>-'table-upper'!AD64</f>
        <v>-1.3663956935352304E-2</v>
      </c>
      <c r="AD25" s="20">
        <f t="shared" si="2"/>
        <v>433918543.26706505</v>
      </c>
      <c r="AE25" s="20">
        <f>'table-upper'!AO20</f>
        <v>433918543.09303719</v>
      </c>
      <c r="AF25" s="22">
        <f t="shared" si="3"/>
        <v>867837086.18607438</v>
      </c>
      <c r="AG25" t="s">
        <v>248</v>
      </c>
    </row>
    <row r="26" spans="2:33" x14ac:dyDescent="0.25">
      <c r="B26" t="s">
        <v>169</v>
      </c>
      <c r="C26" s="56">
        <f>-'table-upper'!D65</f>
        <v>-1.5302199402468594E-2</v>
      </c>
      <c r="D26" s="56">
        <f>-'table-upper'!E65</f>
        <v>-3.6679166513132695E-2</v>
      </c>
      <c r="E26" s="56">
        <f>-'table-upper'!F65</f>
        <v>-3.8032369041390471E-2</v>
      </c>
      <c r="F26" s="56">
        <f>-'table-upper'!G65</f>
        <v>-1.5958261953832445E-2</v>
      </c>
      <c r="G26" s="56">
        <f>-'table-upper'!H65</f>
        <v>-3.1520953244172756E-2</v>
      </c>
      <c r="H26" s="56">
        <f>-'table-upper'!I65</f>
        <v>-0.13971019697584924</v>
      </c>
      <c r="I26" s="56">
        <f>-'table-upper'!J65</f>
        <v>-5.2470845968938945E-3</v>
      </c>
      <c r="J26" s="56">
        <f>-'table-upper'!K65</f>
        <v>-4.1440222159459826E-2</v>
      </c>
      <c r="K26" s="56">
        <f>-'table-upper'!L65</f>
        <v>-1.3729526516862364E-2</v>
      </c>
      <c r="L26" s="56">
        <f>-'table-upper'!M65</f>
        <v>-6.6257669404756834E-3</v>
      </c>
      <c r="M26" s="56">
        <f>-'table-upper'!N65</f>
        <v>-2.2182973195251834E-2</v>
      </c>
      <c r="N26" s="56">
        <f>-'table-upper'!O65</f>
        <v>-4.2611161667228455E-2</v>
      </c>
      <c r="O26" s="56">
        <f>-'table-upper'!P65</f>
        <v>-2.2880120554075577E-2</v>
      </c>
      <c r="P26" s="56">
        <f>-'table-upper'!Q65</f>
        <v>-5.1820861540241023E-3</v>
      </c>
      <c r="Q26" s="56">
        <f>-'table-upper'!R65</f>
        <v>-1.6456334156110142E-2</v>
      </c>
      <c r="R26" s="56">
        <f>-'table-upper'!S65</f>
        <v>-2.1072902129381059E-2</v>
      </c>
      <c r="S26" s="56">
        <f>-'table-upper'!T65</f>
        <v>-5.078969071943909E-2</v>
      </c>
      <c r="T26" s="56">
        <f>-'table-upper'!U65+1</f>
        <v>0.82369249640305076</v>
      </c>
      <c r="U26" s="56">
        <f>-'table-upper'!V65</f>
        <v>-3.1267131132624047E-2</v>
      </c>
      <c r="V26" s="56">
        <f>-'table-upper'!W65</f>
        <v>-1.7829213871105178E-2</v>
      </c>
      <c r="W26" s="56">
        <f>-'table-upper'!X65</f>
        <v>-3.3788686837726935E-2</v>
      </c>
      <c r="X26" s="56">
        <f>-'table-upper'!Y65</f>
        <v>-3.4266317811992922E-2</v>
      </c>
      <c r="Y26" s="56">
        <f>-'table-upper'!Z65</f>
        <v>-2.6977474905051351E-2</v>
      </c>
      <c r="Z26" s="56">
        <f>-'table-upper'!AA65</f>
        <v>-1.8563074760066852E-2</v>
      </c>
      <c r="AA26" s="56">
        <f>-'table-upper'!AB65</f>
        <v>-7.3458852632362825E-3</v>
      </c>
      <c r="AB26" s="56">
        <f>-'table-upper'!AC65</f>
        <v>-4.0252702188462205E-2</v>
      </c>
      <c r="AC26" s="56">
        <f>-'table-upper'!AD65</f>
        <v>-1.8924705860022126E-2</v>
      </c>
      <c r="AD26" s="20">
        <f t="shared" si="2"/>
        <v>682958498.95018435</v>
      </c>
      <c r="AE26" s="20">
        <f>'table-upper'!AO21</f>
        <v>341479249.47509211</v>
      </c>
      <c r="AF26" s="22">
        <f t="shared" si="3"/>
        <v>682958498.95018423</v>
      </c>
      <c r="AG26" t="s">
        <v>249</v>
      </c>
    </row>
    <row r="27" spans="2:33" x14ac:dyDescent="0.25">
      <c r="B27" t="s">
        <v>170</v>
      </c>
      <c r="C27" s="56">
        <f>-'table-upper'!D66</f>
        <v>-3.5979676829653675E-3</v>
      </c>
      <c r="D27" s="56">
        <f>-'table-upper'!E66</f>
        <v>-3.1248553713561986E-3</v>
      </c>
      <c r="E27" s="56">
        <f>-'table-upper'!F66</f>
        <v>-8.4777387738395812E-2</v>
      </c>
      <c r="F27" s="56">
        <f>-'table-upper'!G66</f>
        <v>-2.762209462502756E-3</v>
      </c>
      <c r="G27" s="56">
        <f>-'table-upper'!H66</f>
        <v>-4.7219806379447055E-3</v>
      </c>
      <c r="H27" s="56">
        <f>-'table-upper'!I66</f>
        <v>-3.7608280465738149E-4</v>
      </c>
      <c r="I27" s="56">
        <f>-'table-upper'!J66</f>
        <v>-7.5288931122007648E-4</v>
      </c>
      <c r="J27" s="56">
        <f>-'table-upper'!K66</f>
        <v>-3.2535384079243773E-3</v>
      </c>
      <c r="K27" s="56">
        <f>-'table-upper'!L66</f>
        <v>-1.4052464583881746E-3</v>
      </c>
      <c r="L27" s="56">
        <f>-'table-upper'!M66</f>
        <v>-1.3814018562641783E-3</v>
      </c>
      <c r="M27" s="56">
        <f>-'table-upper'!N66</f>
        <v>-4.9918781151383372E-3</v>
      </c>
      <c r="N27" s="56">
        <f>-'table-upper'!O66</f>
        <v>-1.9215841596654756E-3</v>
      </c>
      <c r="O27" s="56">
        <f>-'table-upper'!P66</f>
        <v>-3.2903760566064641E-3</v>
      </c>
      <c r="P27" s="56">
        <f>-'table-upper'!Q66</f>
        <v>-1.4498421141827813E-3</v>
      </c>
      <c r="Q27" s="56">
        <f>-'table-upper'!R66</f>
        <v>-4.7105220731931356E-3</v>
      </c>
      <c r="R27" s="56">
        <f>-'table-upper'!S66</f>
        <v>-2.3613642607647309E-3</v>
      </c>
      <c r="S27" s="56">
        <f>-'table-upper'!T66</f>
        <v>-9.3769829192560869E-3</v>
      </c>
      <c r="T27" s="56">
        <f>-'table-upper'!U66</f>
        <v>-3.8383875441863713E-3</v>
      </c>
      <c r="U27" s="56">
        <f>-'table-upper'!V66+1</f>
        <v>0.98632410889683841</v>
      </c>
      <c r="V27" s="56">
        <f>-'table-upper'!W66</f>
        <v>-1.0885412392159155E-2</v>
      </c>
      <c r="W27" s="56">
        <f>-'table-upper'!X66</f>
        <v>-9.6990113579801251E-3</v>
      </c>
      <c r="X27" s="56">
        <f>-'table-upper'!Y66</f>
        <v>-4.9320087032943575E-3</v>
      </c>
      <c r="Y27" s="56">
        <f>-'table-upper'!Z66</f>
        <v>-1.8726778777627594E-2</v>
      </c>
      <c r="Z27" s="56">
        <f>-'table-upper'!AA66</f>
        <v>-1.2442131964506315E-2</v>
      </c>
      <c r="AA27" s="56">
        <f>-'table-upper'!AB66</f>
        <v>-3.1573115226636284E-3</v>
      </c>
      <c r="AB27" s="56">
        <f>-'table-upper'!AC66</f>
        <v>-1.3321853056073826E-2</v>
      </c>
      <c r="AC27" s="56">
        <f>-'table-upper'!AD66</f>
        <v>-1.5350898488375829E-2</v>
      </c>
      <c r="AD27" s="20">
        <f t="shared" si="2"/>
        <v>157870379.77144581</v>
      </c>
      <c r="AE27" s="20">
        <f>'table-upper'!AO22</f>
        <v>157870379.74879104</v>
      </c>
      <c r="AF27" s="22">
        <f t="shared" si="3"/>
        <v>315740759.49758208</v>
      </c>
      <c r="AG27" t="s">
        <v>250</v>
      </c>
    </row>
    <row r="28" spans="2:33" x14ac:dyDescent="0.25">
      <c r="B28" t="s">
        <v>171</v>
      </c>
      <c r="C28" s="56">
        <f>-'table-upper'!D67</f>
        <v>-8.2483407795851734E-4</v>
      </c>
      <c r="D28" s="56">
        <f>-'table-upper'!E67</f>
        <v>-2.2904886795886443E-3</v>
      </c>
      <c r="E28" s="56">
        <f>-'table-upper'!F67</f>
        <v>-3.3525861515677599E-3</v>
      </c>
      <c r="F28" s="56">
        <f>-'table-upper'!G67</f>
        <v>-2.4504347599854756E-3</v>
      </c>
      <c r="G28" s="56">
        <f>-'table-upper'!H67</f>
        <v>-2.1485905287808318E-2</v>
      </c>
      <c r="H28" s="56">
        <f>-'table-upper'!I67</f>
        <v>-3.9950580483066769E-4</v>
      </c>
      <c r="I28" s="56">
        <f>-'table-upper'!J67</f>
        <v>-8.0333519744506753E-4</v>
      </c>
      <c r="J28" s="56">
        <f>-'table-upper'!K67</f>
        <v>-3.1533290640519533E-3</v>
      </c>
      <c r="K28" s="56">
        <f>-'table-upper'!L67</f>
        <v>-1.0459556016923074E-3</v>
      </c>
      <c r="L28" s="56">
        <f>-'table-upper'!M67</f>
        <v>-5.8935241567598298E-3</v>
      </c>
      <c r="M28" s="56">
        <f>-'table-upper'!N67</f>
        <v>-2.8396716362165775E-3</v>
      </c>
      <c r="N28" s="56">
        <f>-'table-upper'!O67</f>
        <v>-6.6298269561494219E-3</v>
      </c>
      <c r="O28" s="56">
        <f>-'table-upper'!P67</f>
        <v>-3.6759218025359838E-3</v>
      </c>
      <c r="P28" s="56">
        <f>-'table-upper'!Q67</f>
        <v>-2.7431002459478728E-3</v>
      </c>
      <c r="Q28" s="56">
        <f>-'table-upper'!R67</f>
        <v>-5.7639513152038099E-3</v>
      </c>
      <c r="R28" s="56">
        <f>-'table-upper'!S67</f>
        <v>-1.2904376143630887E-2</v>
      </c>
      <c r="S28" s="56">
        <f>-'table-upper'!T67</f>
        <v>-8.8189477920073023E-3</v>
      </c>
      <c r="T28" s="56">
        <f>-'table-upper'!U67</f>
        <v>-2.6631517130725215E-3</v>
      </c>
      <c r="U28" s="56">
        <f>-'table-upper'!V67</f>
        <v>-9.5316703599670153E-3</v>
      </c>
      <c r="V28" s="56">
        <f>-'table-upper'!W67+1</f>
        <v>0.8619592619356502</v>
      </c>
      <c r="W28" s="56">
        <f>-'table-upper'!X67</f>
        <v>-1.5705508841460349E-2</v>
      </c>
      <c r="X28" s="56">
        <f>-'table-upper'!Y67</f>
        <v>-9.780531620281049E-3</v>
      </c>
      <c r="Y28" s="56">
        <f>-'table-upper'!Z67</f>
        <v>-6.1667795995999239E-2</v>
      </c>
      <c r="Z28" s="56">
        <f>-'table-upper'!AA67</f>
        <v>-6.8331820744477806E-3</v>
      </c>
      <c r="AA28" s="56">
        <f>-'table-upper'!AB67</f>
        <v>-1.9137858998826676E-3</v>
      </c>
      <c r="AB28" s="56">
        <f>-'table-upper'!AC67</f>
        <v>-1.2547886867739647E-2</v>
      </c>
      <c r="AC28" s="56">
        <f>-'table-upper'!AD67</f>
        <v>-4.7200271194863037E-2</v>
      </c>
      <c r="AD28" s="20">
        <f t="shared" si="2"/>
        <v>216619356.68243191</v>
      </c>
      <c r="AE28" s="20">
        <f>'table-upper'!AO23</f>
        <v>108309689.52204721</v>
      </c>
      <c r="AF28" s="22">
        <f t="shared" si="3"/>
        <v>216619379.04409441</v>
      </c>
      <c r="AG28" t="s">
        <v>242</v>
      </c>
    </row>
    <row r="29" spans="2:33" x14ac:dyDescent="0.25">
      <c r="B29" t="s">
        <v>172</v>
      </c>
      <c r="C29" s="56">
        <f>-'table-upper'!D68</f>
        <v>-1.2682268952185394E-3</v>
      </c>
      <c r="D29" s="56">
        <f>-'table-upper'!E68</f>
        <v>-7.0509516072636124E-3</v>
      </c>
      <c r="E29" s="56">
        <f>-'table-upper'!F68</f>
        <v>-8.1174093625266917E-3</v>
      </c>
      <c r="F29" s="56">
        <f>-'table-upper'!G68</f>
        <v>-7.1836765785543667E-3</v>
      </c>
      <c r="G29" s="56">
        <f>-'table-upper'!H68</f>
        <v>-1.1117834903568862E-2</v>
      </c>
      <c r="H29" s="56">
        <f>-'table-upper'!I68</f>
        <v>-3.1209088979285383E-3</v>
      </c>
      <c r="I29" s="56">
        <f>-'table-upper'!J68</f>
        <v>-1.2907624677706213E-3</v>
      </c>
      <c r="J29" s="56">
        <f>-'table-upper'!K68</f>
        <v>-8.752345555980685E-3</v>
      </c>
      <c r="K29" s="56">
        <f>-'table-upper'!L68</f>
        <v>-2.8189418562508876E-3</v>
      </c>
      <c r="L29" s="56">
        <f>-'table-upper'!M68</f>
        <v>-3.3702066931519084E-3</v>
      </c>
      <c r="M29" s="56">
        <f>-'table-upper'!N68</f>
        <v>-6.8113857416746285E-3</v>
      </c>
      <c r="N29" s="56">
        <f>-'table-upper'!O68</f>
        <v>-5.3684075561792315E-3</v>
      </c>
      <c r="O29" s="56">
        <f>-'table-upper'!P68</f>
        <v>-1.3810031638440967E-2</v>
      </c>
      <c r="P29" s="56">
        <f>-'table-upper'!Q68</f>
        <v>-1.5636011762546594E-2</v>
      </c>
      <c r="Q29" s="56">
        <f>-'table-upper'!R68</f>
        <v>-6.4467406483544321E-3</v>
      </c>
      <c r="R29" s="56">
        <f>-'table-upper'!S68</f>
        <v>-8.9813682695949054E-3</v>
      </c>
      <c r="S29" s="56">
        <f>-'table-upper'!T68</f>
        <v>-1.0108178021703398E-2</v>
      </c>
      <c r="T29" s="56">
        <f>-'table-upper'!U68</f>
        <v>-1.0624304572732815E-2</v>
      </c>
      <c r="U29" s="56">
        <f>-'table-upper'!V68</f>
        <v>-2.9343130503529723E-2</v>
      </c>
      <c r="V29" s="56">
        <f>-'table-upper'!W68</f>
        <v>-3.905063300139789E-2</v>
      </c>
      <c r="W29" s="56">
        <f>-'table-upper'!X68+1</f>
        <v>0.90264896843616338</v>
      </c>
      <c r="X29" s="56">
        <f>-'table-upper'!Y68</f>
        <v>-3.4370902111126873E-2</v>
      </c>
      <c r="Y29" s="56">
        <f>-'table-upper'!Z68</f>
        <v>-3.9983581749989644E-2</v>
      </c>
      <c r="Z29" s="56">
        <f>-'table-upper'!AA68</f>
        <v>-7.6235518378917301E-3</v>
      </c>
      <c r="AA29" s="56">
        <f>-'table-upper'!AB68</f>
        <v>-1.1050843450284124E-2</v>
      </c>
      <c r="AB29" s="56">
        <f>-'table-upper'!AC68</f>
        <v>-1.7856001588922595E-2</v>
      </c>
      <c r="AC29" s="56">
        <f>-'table-upper'!AD68</f>
        <v>-1.7300331647520862E-2</v>
      </c>
      <c r="AD29" s="20">
        <f t="shared" si="2"/>
        <v>90104324.601177961</v>
      </c>
      <c r="AE29" s="20">
        <f>'table-upper'!AO24</f>
        <v>90104324.776308984</v>
      </c>
      <c r="AF29" s="22">
        <f t="shared" si="3"/>
        <v>180208649.55261797</v>
      </c>
      <c r="AG29" t="s">
        <v>241</v>
      </c>
    </row>
    <row r="30" spans="2:33" x14ac:dyDescent="0.25">
      <c r="B30" t="s">
        <v>173</v>
      </c>
      <c r="C30" s="56">
        <f>-'table-upper'!D69</f>
        <v>-5.7438085548283213E-4</v>
      </c>
      <c r="D30" s="56">
        <f>-'table-upper'!E69</f>
        <v>-2.4675085242418884E-3</v>
      </c>
      <c r="E30" s="56">
        <f>-'table-upper'!F69</f>
        <v>-3.1568284855716896E-3</v>
      </c>
      <c r="F30" s="56">
        <f>-'table-upper'!G69</f>
        <v>-1.0051706358405422E-2</v>
      </c>
      <c r="G30" s="56">
        <f>-'table-upper'!H69</f>
        <v>-1.1559561801289161E-2</v>
      </c>
      <c r="H30" s="56">
        <f>-'table-upper'!I69</f>
        <v>-2.5173539406491692E-3</v>
      </c>
      <c r="I30" s="56">
        <f>-'table-upper'!J69</f>
        <v>-6.1210305521194181E-4</v>
      </c>
      <c r="J30" s="56">
        <f>-'table-upper'!K69</f>
        <v>-4.1479735003879852E-2</v>
      </c>
      <c r="K30" s="56">
        <f>-'table-upper'!L69</f>
        <v>-3.7127380385366887E-3</v>
      </c>
      <c r="L30" s="56">
        <f>-'table-upper'!M69</f>
        <v>-6.0718578468617161E-3</v>
      </c>
      <c r="M30" s="56">
        <f>-'table-upper'!N69</f>
        <v>-5.3426504732803906E-3</v>
      </c>
      <c r="N30" s="56">
        <f>-'table-upper'!O69</f>
        <v>-5.9305378199771253E-4</v>
      </c>
      <c r="O30" s="56">
        <f>-'table-upper'!P69</f>
        <v>-1.1277262527088586E-2</v>
      </c>
      <c r="P30" s="56">
        <f>-'table-upper'!Q69</f>
        <v>-6.1050664360096278E-3</v>
      </c>
      <c r="Q30" s="56">
        <f>-'table-upper'!R69</f>
        <v>-5.7607493413642311E-3</v>
      </c>
      <c r="R30" s="56">
        <f>-'table-upper'!S69</f>
        <v>-4.8196404245243477E-2</v>
      </c>
      <c r="S30" s="56">
        <f>-'table-upper'!T69</f>
        <v>-2.5655682160318195E-2</v>
      </c>
      <c r="T30" s="56">
        <f>-'table-upper'!U69</f>
        <v>-7.4142254551307985E-3</v>
      </c>
      <c r="U30" s="56">
        <f>-'table-upper'!V69</f>
        <v>-3.0804650422113292E-2</v>
      </c>
      <c r="V30" s="56">
        <f>-'table-upper'!W69</f>
        <v>-1.9686829714047061E-2</v>
      </c>
      <c r="W30" s="56">
        <f>-'table-upper'!X69</f>
        <v>-2.0023940551566297E-2</v>
      </c>
      <c r="X30" s="56">
        <f>-'table-upper'!Y69+1</f>
        <v>0.97660329648214494</v>
      </c>
      <c r="Y30" s="56">
        <f>-'table-upper'!Z69</f>
        <v>-1.8262635388341841E-2</v>
      </c>
      <c r="Z30" s="56">
        <f>-'table-upper'!AA69</f>
        <v>-5.2267068187307917E-3</v>
      </c>
      <c r="AA30" s="56">
        <f>-'table-upper'!AB69</f>
        <v>-2.5678800307502186E-3</v>
      </c>
      <c r="AB30" s="56">
        <f>-'table-upper'!AC69</f>
        <v>-1.1135584586977842E-2</v>
      </c>
      <c r="AC30" s="56">
        <f>-'table-upper'!AD69</f>
        <v>-1.9299946757052662E-2</v>
      </c>
      <c r="AD30" s="20">
        <f t="shared" si="2"/>
        <v>683520319.15468609</v>
      </c>
      <c r="AE30" s="20">
        <f>'table-upper'!AO25</f>
        <v>341760159.57912582</v>
      </c>
      <c r="AF30" s="22">
        <f t="shared" si="3"/>
        <v>683520319.15825164</v>
      </c>
      <c r="AG30" t="s">
        <v>240</v>
      </c>
    </row>
    <row r="31" spans="2:33" x14ac:dyDescent="0.25">
      <c r="B31" t="s">
        <v>174</v>
      </c>
      <c r="C31" s="56">
        <f>-'table-upper'!D70</f>
        <v>-3.3871343482858372E-3</v>
      </c>
      <c r="D31" s="56">
        <f>-'table-upper'!E70</f>
        <v>-8.5277512748844781E-3</v>
      </c>
      <c r="E31" s="56">
        <f>-'table-upper'!F70</f>
        <v>-7.1447995390217034E-3</v>
      </c>
      <c r="F31" s="56">
        <f>-'table-upper'!G70</f>
        <v>-5.4704395090455675E-3</v>
      </c>
      <c r="G31" s="56">
        <f>-'table-upper'!H70</f>
        <v>-1.9326692924211901E-2</v>
      </c>
      <c r="H31" s="56">
        <f>-'table-upper'!I70</f>
        <v>-2.132105700088848E-3</v>
      </c>
      <c r="I31" s="56">
        <f>-'table-upper'!J70</f>
        <v>-2.149754819575985E-3</v>
      </c>
      <c r="J31" s="56">
        <f>-'table-upper'!K70</f>
        <v>-6.746081295162739E-3</v>
      </c>
      <c r="K31" s="56">
        <f>-'table-upper'!L70</f>
        <v>-1.5219261565479259E-3</v>
      </c>
      <c r="L31" s="56">
        <f>-'table-upper'!M70</f>
        <v>-6.0238043693379931E-3</v>
      </c>
      <c r="M31" s="56">
        <f>-'table-upper'!N70</f>
        <v>-6.1874160986982321E-3</v>
      </c>
      <c r="N31" s="56">
        <f>-'table-upper'!O70</f>
        <v>-4.0922711495166506E-3</v>
      </c>
      <c r="O31" s="56">
        <f>-'table-upper'!P70</f>
        <v>-1.6788117839220771E-2</v>
      </c>
      <c r="P31" s="56">
        <f>-'table-upper'!Q70</f>
        <v>-3.4035705763655905E-3</v>
      </c>
      <c r="Q31" s="56">
        <f>-'table-upper'!R70</f>
        <v>-4.7257815140444252E-3</v>
      </c>
      <c r="R31" s="56">
        <f>-'table-upper'!S70</f>
        <v>-2.6162895492659932E-2</v>
      </c>
      <c r="S31" s="56">
        <f>-'table-upper'!T70</f>
        <v>-1.6038863765564793E-2</v>
      </c>
      <c r="T31" s="56">
        <f>-'table-upper'!U70</f>
        <v>-5.4808121296310705E-3</v>
      </c>
      <c r="U31" s="56">
        <f>-'table-upper'!V70</f>
        <v>-2.251483827959062E-2</v>
      </c>
      <c r="V31" s="56">
        <f>-'table-upper'!W70</f>
        <v>-6.0934232283979886E-2</v>
      </c>
      <c r="W31" s="56">
        <f>-'table-upper'!X70</f>
        <v>-2.1871852060714268E-2</v>
      </c>
      <c r="X31" s="56">
        <f>-'table-upper'!Y70</f>
        <v>-1.2457522923622682E-2</v>
      </c>
      <c r="Y31" s="56">
        <f>-'table-upper'!Z70+1</f>
        <v>0.89518841763926116</v>
      </c>
      <c r="Z31" s="56">
        <f>-'table-upper'!AA70</f>
        <v>-4.8303217204296069E-3</v>
      </c>
      <c r="AA31" s="56">
        <f>-'table-upper'!AB70</f>
        <v>-7.1418036823497526E-3</v>
      </c>
      <c r="AB31" s="56">
        <f>-'table-upper'!AC70</f>
        <v>-1.4554654781312716E-2</v>
      </c>
      <c r="AC31" s="56">
        <f>-'table-upper'!AD70</f>
        <v>-3.9850275434596752E-2</v>
      </c>
      <c r="AD31" s="20">
        <f t="shared" si="2"/>
        <v>88873741.882653639</v>
      </c>
      <c r="AE31" s="20">
        <f>'table-upper'!AO26</f>
        <v>88873741.815865815</v>
      </c>
      <c r="AF31" s="22">
        <f t="shared" si="3"/>
        <v>177747483.63173163</v>
      </c>
      <c r="AG31" t="s">
        <v>239</v>
      </c>
    </row>
    <row r="32" spans="2:33" x14ac:dyDescent="0.25">
      <c r="B32" t="s">
        <v>175</v>
      </c>
      <c r="C32" s="56">
        <f>-'table-upper'!D71</f>
        <v>-2.8043754985404858E-3</v>
      </c>
      <c r="D32" s="56">
        <f>-'table-upper'!E71</f>
        <v>-6.4234757431669729E-3</v>
      </c>
      <c r="E32" s="56">
        <f>-'table-upper'!F71</f>
        <v>-1.7283111273896343E-2</v>
      </c>
      <c r="F32" s="56">
        <f>-'table-upper'!G71</f>
        <v>-1.0333332008899366E-2</v>
      </c>
      <c r="G32" s="56">
        <f>-'table-upper'!H71</f>
        <v>-6.2091719457878529E-3</v>
      </c>
      <c r="H32" s="56">
        <f>-'table-upper'!I71</f>
        <v>-3.9764062552889732E-3</v>
      </c>
      <c r="I32" s="56">
        <f>-'table-upper'!J71</f>
        <v>-1.1644405476676292E-3</v>
      </c>
      <c r="J32" s="56">
        <f>-'table-upper'!K71</f>
        <v>-4.1299803010390592E-3</v>
      </c>
      <c r="K32" s="56">
        <f>-'table-upper'!L71</f>
        <v>-1.381978312307956E-3</v>
      </c>
      <c r="L32" s="56">
        <f>-'table-upper'!M71</f>
        <v>-4.2503889988280367E-3</v>
      </c>
      <c r="M32" s="56">
        <f>-'table-upper'!N71</f>
        <v>-2.6864150706315849E-3</v>
      </c>
      <c r="N32" s="56">
        <f>-'table-upper'!O71</f>
        <v>-2.1821790903750718E-3</v>
      </c>
      <c r="O32" s="56">
        <f>-'table-upper'!P71</f>
        <v>-2.0812799032413523E-2</v>
      </c>
      <c r="P32" s="56">
        <f>-'table-upper'!Q71</f>
        <v>-2.5550246167293966E-3</v>
      </c>
      <c r="Q32" s="56">
        <f>-'table-upper'!R71</f>
        <v>-2.1567773470962625E-2</v>
      </c>
      <c r="R32" s="56">
        <f>-'table-upper'!S71</f>
        <v>-4.5366571321901812E-2</v>
      </c>
      <c r="S32" s="56">
        <f>-'table-upper'!T71</f>
        <v>-5.6651776686109908E-3</v>
      </c>
      <c r="T32" s="56">
        <f>-'table-upper'!U71</f>
        <v>-5.608074611428612E-3</v>
      </c>
      <c r="U32" s="56">
        <f>-'table-upper'!V71</f>
        <v>-6.2978076672560224E-2</v>
      </c>
      <c r="V32" s="56">
        <f>-'table-upper'!W71</f>
        <v>-1.9204448188687249E-2</v>
      </c>
      <c r="W32" s="56">
        <f>-'table-upper'!X71</f>
        <v>-6.2012837175043972E-3</v>
      </c>
      <c r="X32" s="56">
        <f>-'table-upper'!Y71</f>
        <v>-1.5077196199397911E-2</v>
      </c>
      <c r="Y32" s="56">
        <f>-'table-upper'!Z71</f>
        <v>-9.887198502788257E-3</v>
      </c>
      <c r="Z32" s="56">
        <f>-'table-upper'!AA71+1</f>
        <v>0.98976761157786797</v>
      </c>
      <c r="AA32" s="56">
        <f>-'table-upper'!AB71</f>
        <v>-1.1130983613180774E-2</v>
      </c>
      <c r="AB32" s="56">
        <f>-'table-upper'!AC71</f>
        <v>-1.070918495161422E-2</v>
      </c>
      <c r="AC32" s="56">
        <f>-'table-upper'!AD71</f>
        <v>-2.6584057607645123E-2</v>
      </c>
      <c r="AD32" s="20">
        <f t="shared" si="2"/>
        <v>277496301.98448706</v>
      </c>
      <c r="AE32" s="20">
        <f>'table-upper'!AO27</f>
        <v>277496301.98125446</v>
      </c>
      <c r="AF32" s="22">
        <f t="shared" si="3"/>
        <v>554992603.96250892</v>
      </c>
      <c r="AG32" t="s">
        <v>238</v>
      </c>
    </row>
    <row r="33" spans="2:33" x14ac:dyDescent="0.25">
      <c r="B33" t="s">
        <v>176</v>
      </c>
      <c r="C33" s="56">
        <f>-'table-upper'!D72</f>
        <v>-1.2354593573312019E-4</v>
      </c>
      <c r="D33" s="56">
        <f>-'table-upper'!E72</f>
        <v>-5.7092985356473557E-4</v>
      </c>
      <c r="E33" s="56">
        <f>-'table-upper'!F72</f>
        <v>-1.1940456646365874E-3</v>
      </c>
      <c r="F33" s="56">
        <f>-'table-upper'!G72</f>
        <v>-3.2664121803571662E-4</v>
      </c>
      <c r="G33" s="56">
        <f>-'table-upper'!H72</f>
        <v>-9.5648235971283789E-4</v>
      </c>
      <c r="H33" s="56">
        <f>-'table-upper'!I72</f>
        <v>-2.3579554375508253E-4</v>
      </c>
      <c r="I33" s="56">
        <f>-'table-upper'!J72</f>
        <v>-2.1958134402103965E-4</v>
      </c>
      <c r="J33" s="56">
        <f>-'table-upper'!K72</f>
        <v>-5.5661948808463494E-4</v>
      </c>
      <c r="K33" s="56">
        <f>-'table-upper'!L72</f>
        <v>-1.0812082157948038E-4</v>
      </c>
      <c r="L33" s="56">
        <f>-'table-upper'!M72</f>
        <v>-3.8776304187089299E-4</v>
      </c>
      <c r="M33" s="56">
        <f>-'table-upper'!N72</f>
        <v>-5.4865810015719682E-4</v>
      </c>
      <c r="N33" s="56">
        <f>-'table-upper'!O72</f>
        <v>-1.4243599641478742E-3</v>
      </c>
      <c r="O33" s="56">
        <f>-'table-upper'!P72</f>
        <v>-3.8642211793260524E-3</v>
      </c>
      <c r="P33" s="56">
        <f>-'table-upper'!Q72</f>
        <v>-1.0168463871047622E-3</v>
      </c>
      <c r="Q33" s="56">
        <f>-'table-upper'!R72</f>
        <v>-3.3785684727468383E-4</v>
      </c>
      <c r="R33" s="56">
        <f>-'table-upper'!S72</f>
        <v>-1.665023415195301E-3</v>
      </c>
      <c r="S33" s="56">
        <f>-'table-upper'!T72</f>
        <v>-9.8274909569768566E-4</v>
      </c>
      <c r="T33" s="56">
        <f>-'table-upper'!U72</f>
        <v>-1.0414117972551962E-3</v>
      </c>
      <c r="U33" s="56">
        <f>-'table-upper'!V72</f>
        <v>-1.8508623534479718E-3</v>
      </c>
      <c r="V33" s="56">
        <f>-'table-upper'!W72</f>
        <v>-1.6670863292517809E-3</v>
      </c>
      <c r="W33" s="56">
        <f>-'table-upper'!X72</f>
        <v>-5.6450660145261301E-3</v>
      </c>
      <c r="X33" s="56">
        <f>-'table-upper'!Y72</f>
        <v>-8.5407100992396017E-4</v>
      </c>
      <c r="Y33" s="56">
        <f>-'table-upper'!Z72</f>
        <v>-9.1802510307467562E-3</v>
      </c>
      <c r="Z33" s="56">
        <f>-'table-upper'!AA72</f>
        <v>-3.3985328441936552E-3</v>
      </c>
      <c r="AA33" s="56">
        <f>-'table-upper'!AB72+1</f>
        <v>0.99093889053264128</v>
      </c>
      <c r="AB33" s="56">
        <f>-'table-upper'!AC72</f>
        <v>-1.215872082164814E-3</v>
      </c>
      <c r="AC33" s="56">
        <f>-'table-upper'!AD72</f>
        <v>-4.4243673397554974E-3</v>
      </c>
      <c r="AD33" s="20">
        <f t="shared" si="2"/>
        <v>173385937.12301925</v>
      </c>
      <c r="AE33" s="20">
        <f>'table-upper'!AO28</f>
        <v>173385937.12089151</v>
      </c>
      <c r="AF33" s="22">
        <f t="shared" si="3"/>
        <v>346771874.24178302</v>
      </c>
      <c r="AG33" t="s">
        <v>237</v>
      </c>
    </row>
    <row r="34" spans="2:33" x14ac:dyDescent="0.25">
      <c r="B34" t="s">
        <v>177</v>
      </c>
      <c r="C34" s="56">
        <f>-'table-upper'!D73</f>
        <v>-8.2713019492306502E-4</v>
      </c>
      <c r="D34" s="56">
        <f>-'table-upper'!E73</f>
        <v>-4.5150052040811409E-4</v>
      </c>
      <c r="E34" s="56">
        <f>-'table-upper'!F73</f>
        <v>-8.3325575235108137E-4</v>
      </c>
      <c r="F34" s="56">
        <f>-'table-upper'!G73</f>
        <v>-1.9068998646587826E-3</v>
      </c>
      <c r="G34" s="56">
        <f>-'table-upper'!H73</f>
        <v>-1.3537483665365499E-3</v>
      </c>
      <c r="H34" s="56">
        <f>-'table-upper'!I73</f>
        <v>-5.737419795534709E-4</v>
      </c>
      <c r="I34" s="56">
        <f>-'table-upper'!J73</f>
        <v>-1.659945160532719E-4</v>
      </c>
      <c r="J34" s="56">
        <f>-'table-upper'!K73</f>
        <v>-1.1642551116608322E-3</v>
      </c>
      <c r="K34" s="56">
        <f>-'table-upper'!L73</f>
        <v>-4.126058750788067E-4</v>
      </c>
      <c r="L34" s="56">
        <f>-'table-upper'!M73</f>
        <v>-4.192337497400691E-4</v>
      </c>
      <c r="M34" s="56">
        <f>-'table-upper'!N73</f>
        <v>-7.7490164434178266E-4</v>
      </c>
      <c r="N34" s="56">
        <f>-'table-upper'!O73</f>
        <v>-7.6174177338826036E-4</v>
      </c>
      <c r="O34" s="56">
        <f>-'table-upper'!P73</f>
        <v>-3.423957794500531E-2</v>
      </c>
      <c r="P34" s="56">
        <f>-'table-upper'!Q73</f>
        <v>-4.8362297836060424E-4</v>
      </c>
      <c r="Q34" s="56">
        <f>-'table-upper'!R73</f>
        <v>-1.2836010462591624E-3</v>
      </c>
      <c r="R34" s="56">
        <f>-'table-upper'!S73</f>
        <v>-5.2087283931313909E-4</v>
      </c>
      <c r="S34" s="56">
        <f>-'table-upper'!T73</f>
        <v>-2.9934051004592756E-3</v>
      </c>
      <c r="T34" s="56">
        <f>-'table-upper'!U73</f>
        <v>-1.6445674114807418E-3</v>
      </c>
      <c r="U34" s="56">
        <f>-'table-upper'!V73</f>
        <v>-2.5483798909156871E-3</v>
      </c>
      <c r="V34" s="56">
        <f>-'table-upper'!W73</f>
        <v>-4.2181805509219766E-3</v>
      </c>
      <c r="W34" s="56">
        <f>-'table-upper'!X73</f>
        <v>-1.9642715905180204E-3</v>
      </c>
      <c r="X34" s="56">
        <f>-'table-upper'!Y73</f>
        <v>-5.8335502852439229E-4</v>
      </c>
      <c r="Y34" s="56">
        <f>-'table-upper'!Z73</f>
        <v>-3.8943050014134742E-3</v>
      </c>
      <c r="Z34" s="56">
        <f>-'table-upper'!AA73</f>
        <v>-6.9666690549299761E-4</v>
      </c>
      <c r="AA34" s="56">
        <f>-'table-upper'!AB73</f>
        <v>-1.6772530118909883E-4</v>
      </c>
      <c r="AB34" s="56">
        <f>-'table-upper'!AC73+1</f>
        <v>0.95598843304743664</v>
      </c>
      <c r="AC34" s="56">
        <f>-'table-upper'!AD73</f>
        <v>-2.8120037020801375E-3</v>
      </c>
      <c r="AD34" s="20">
        <f t="shared" si="2"/>
        <v>227612915.99825284</v>
      </c>
      <c r="AE34" s="20">
        <f>'table-upper'!AO29</f>
        <v>227612916.00042593</v>
      </c>
      <c r="AF34" s="22">
        <f t="shared" si="3"/>
        <v>455225832.00085187</v>
      </c>
      <c r="AG34" t="s">
        <v>236</v>
      </c>
    </row>
    <row r="35" spans="2:33" x14ac:dyDescent="0.25">
      <c r="B35" t="s">
        <v>178</v>
      </c>
      <c r="C35" s="56">
        <f>-'table-upper'!D74</f>
        <v>-7.6296204196548277E-5</v>
      </c>
      <c r="D35" s="56">
        <f>-'table-upper'!E74</f>
        <v>-4.1653681636006214E-5</v>
      </c>
      <c r="E35" s="56">
        <f>-'table-upper'!F74</f>
        <v>-7.3550253736250244E-4</v>
      </c>
      <c r="F35" s="56">
        <f>-'table-upper'!G74</f>
        <v>-6.0824122878665545E-4</v>
      </c>
      <c r="G35" s="56">
        <f>-'table-upper'!H74</f>
        <v>-3.3443845482754466E-4</v>
      </c>
      <c r="H35" s="56">
        <f>-'table-upper'!I74</f>
        <v>-4.6743849205026289E-5</v>
      </c>
      <c r="I35" s="56">
        <f>-'table-upper'!J74</f>
        <v>-2.9063544825658909E-5</v>
      </c>
      <c r="J35" s="56">
        <f>-'table-upper'!K74</f>
        <v>-9.045056624903547E-5</v>
      </c>
      <c r="K35" s="56">
        <f>-'table-upper'!L74</f>
        <v>-2.0791158886758806E-5</v>
      </c>
      <c r="L35" s="56">
        <f>-'table-upper'!M74</f>
        <v>-7.2833724397024298E-5</v>
      </c>
      <c r="M35" s="56">
        <f>-'table-upper'!N74</f>
        <v>-1.3645245415391398E-4</v>
      </c>
      <c r="N35" s="56">
        <f>-'table-upper'!O74</f>
        <v>-4.4233875778333081E-5</v>
      </c>
      <c r="O35" s="56">
        <f>-'table-upper'!P74</f>
        <v>-2.8600595045827036E-3</v>
      </c>
      <c r="P35" s="56">
        <f>-'table-upper'!Q74</f>
        <v>-1.6327056362292175E-4</v>
      </c>
      <c r="Q35" s="56">
        <f>-'table-upper'!R74</f>
        <v>-8.0476026845675497E-5</v>
      </c>
      <c r="R35" s="56">
        <f>-'table-upper'!S74</f>
        <v>-2.3049576199582829E-3</v>
      </c>
      <c r="S35" s="56">
        <f>-'table-upper'!T74</f>
        <v>-1.8443921350542913E-4</v>
      </c>
      <c r="T35" s="56">
        <f>-'table-upper'!U74</f>
        <v>-1.5494581633955173E-4</v>
      </c>
      <c r="U35" s="56">
        <f>-'table-upper'!V74</f>
        <v>-8.0910771682831902E-4</v>
      </c>
      <c r="V35" s="56">
        <f>-'table-upper'!W74</f>
        <v>-4.44483836983222E-3</v>
      </c>
      <c r="W35" s="56">
        <f>-'table-upper'!X74</f>
        <v>-3.4207190685906066E-4</v>
      </c>
      <c r="X35" s="56">
        <f>-'table-upper'!Y74</f>
        <v>-5.177230848274543E-4</v>
      </c>
      <c r="Y35" s="56">
        <f>-'table-upper'!Z74</f>
        <v>-2.7331342495895967E-3</v>
      </c>
      <c r="Z35" s="56">
        <f>-'table-upper'!AA74</f>
        <v>-4.0454017136188529E-4</v>
      </c>
      <c r="AA35" s="56">
        <f>-'table-upper'!AB74</f>
        <v>-1.0764502513511884E-4</v>
      </c>
      <c r="AB35" s="56">
        <f>-'table-upper'!AC74</f>
        <v>-3.9648249654277741E-4</v>
      </c>
      <c r="AC35" s="56">
        <f>-'table-upper'!AD74+1</f>
        <v>0.95694140127971206</v>
      </c>
      <c r="AD35" s="20">
        <f>$C$5*C35+$D$5*D35+$E$5*E35+$F$5*F35+$G$5*G35+$H$5*H35+$I$5*I35+$J$5*J35+$K$5*K35+$L$5*L35+$M$5*M35+$N$5*N35+$O$5*O35+$P$5*P35+$Q$5*Q35+$R$5*R35+$S$5*S35+$T$5*T35+$U$5*U35+$V$5*V35+$W$5*W35+$X$5*X35+$Y$5*Y35+$Z$5*Z35+$AA$5*AA35+$AB$5*AB35+$AC$5*AC35</f>
        <v>125635207.74946602</v>
      </c>
      <c r="AE35" s="20">
        <f>'table-upper'!AO30</f>
        <v>62817603.895929493</v>
      </c>
      <c r="AF35" s="22">
        <f t="shared" si="3"/>
        <v>125635207.79185899</v>
      </c>
      <c r="AG35" t="s">
        <v>235</v>
      </c>
    </row>
    <row r="36" spans="2:33" x14ac:dyDescent="0.25">
      <c r="B36" t="s">
        <v>179</v>
      </c>
      <c r="C36" s="56">
        <f>'table-upper'!D81</f>
        <v>0</v>
      </c>
      <c r="D36" s="56">
        <f>'table-upper'!E81</f>
        <v>2.5099318330684586E-4</v>
      </c>
      <c r="E36" s="56">
        <f>'table-upper'!F81</f>
        <v>7.7007074450650238E-6</v>
      </c>
      <c r="F36" s="56">
        <f>'table-upper'!G81</f>
        <v>3.6372812175303114E-8</v>
      </c>
      <c r="G36" s="56">
        <f>'table-upper'!H81</f>
        <v>4.586973234319296E-3</v>
      </c>
      <c r="H36" s="56">
        <f>'table-upper'!I81</f>
        <v>0</v>
      </c>
      <c r="I36" s="56">
        <f>'table-upper'!J81</f>
        <v>2.487010667423014E-4</v>
      </c>
      <c r="J36" s="56">
        <f>'table-upper'!K81</f>
        <v>2.5261760558229891E-5</v>
      </c>
      <c r="K36" s="56">
        <f>'table-upper'!L81</f>
        <v>1.3165557376037715E-4</v>
      </c>
      <c r="L36" s="56">
        <f>'table-upper'!M81</f>
        <v>8.6026088526428463E-6</v>
      </c>
      <c r="M36" s="56">
        <f>'table-upper'!N81</f>
        <v>5.6176709613962992E-7</v>
      </c>
      <c r="N36" s="56">
        <f>'table-upper'!O81</f>
        <v>7.3253324281788405E-8</v>
      </c>
      <c r="O36" s="56">
        <f>'table-upper'!P81</f>
        <v>2.6413564037361575E-5</v>
      </c>
      <c r="P36" s="56">
        <f>'table-upper'!Q81</f>
        <v>3.0264982118893024E-5</v>
      </c>
      <c r="Q36" s="56">
        <f>'table-upper'!R81</f>
        <v>0.16100912639286732</v>
      </c>
      <c r="R36" s="56">
        <f>'table-upper'!S81</f>
        <v>4.8559564051195688E-6</v>
      </c>
      <c r="S36" s="56">
        <f>'table-upper'!T81</f>
        <v>1.3510431141871217E-4</v>
      </c>
      <c r="T36" s="56">
        <f>'table-upper'!U81</f>
        <v>2.3819018256456222E-5</v>
      </c>
      <c r="U36" s="56">
        <f>'table-upper'!V81</f>
        <v>1.2885157064847291E-3</v>
      </c>
      <c r="V36" s="56">
        <f>'table-upper'!W81</f>
        <v>2.7699918979615844E-2</v>
      </c>
      <c r="W36" s="56">
        <f>'table-upper'!X81</f>
        <v>4.85936341493997E-5</v>
      </c>
      <c r="X36" s="56">
        <f>'table-upper'!Y81</f>
        <v>1.0697590600940626E-5</v>
      </c>
      <c r="Y36" s="56">
        <f>'table-upper'!Z81</f>
        <v>6.724486833289807E-2</v>
      </c>
      <c r="Z36" s="56">
        <f>'table-upper'!AA81</f>
        <v>0.30417038907433019</v>
      </c>
      <c r="AA36" s="56">
        <f>'table-upper'!AB81</f>
        <v>0.51352933361884012</v>
      </c>
      <c r="AB36" s="56">
        <f>'table-upper'!AC81</f>
        <v>0.27167779657702146</v>
      </c>
      <c r="AC36" s="56">
        <f>'table-upper'!AD81</f>
        <v>0.46551574329144907</v>
      </c>
      <c r="AD36" s="20">
        <f t="shared" ref="AD36:AD38" si="4">$C$5*C36+$D$5*D36+$E$5*E36+$F$5*F36+$G$5*G36+$H$5*H36+$I$5*I36+$J$5*J36+$K$5*K36+$L$5*L36+$M$5*M36+$N$5*N36+$O$5*O36+$P$5*P36+$Q$5*Q36+$R$5*R36+$S$5*S36+$T$5*T36+$U$5*U36+$V$5*V36+$W$5*W36+$X$5*X36+$Y$5*Y36+$Z$5*Z36+$AA$5*AA36+$AB$5*AB36+$AC$5*AC36</f>
        <v>454214673.67632246</v>
      </c>
      <c r="AE36" s="20">
        <f>'table-upper'!AE37</f>
        <v>607495416.94393039</v>
      </c>
    </row>
    <row r="37" spans="2:33" x14ac:dyDescent="0.25">
      <c r="B37" t="s">
        <v>180</v>
      </c>
      <c r="C37" s="62">
        <f>'table-upper'!D78</f>
        <v>2.2520978962494883E-2</v>
      </c>
      <c r="D37" s="62">
        <f>'table-upper'!E78</f>
        <v>3.4494525763409813E-2</v>
      </c>
      <c r="E37" s="62">
        <f>'table-upper'!F78</f>
        <v>7.975963242840732E-2</v>
      </c>
      <c r="F37" s="62">
        <f>'table-upper'!G78</f>
        <v>8.8370665624384406E-2</v>
      </c>
      <c r="G37" s="62">
        <f>'table-upper'!H78</f>
        <v>7.029120719672724E-2</v>
      </c>
      <c r="H37" s="62">
        <f>'table-upper'!I78</f>
        <v>2.794756636382343E-2</v>
      </c>
      <c r="I37" s="62">
        <f>'table-upper'!J78</f>
        <v>5.6082642060004934E-2</v>
      </c>
      <c r="J37" s="62">
        <f>'table-upper'!K78</f>
        <v>7.3537458016405571E-2</v>
      </c>
      <c r="K37" s="62">
        <f>'table-upper'!L78</f>
        <v>6.8662764182628566E-2</v>
      </c>
      <c r="L37" s="62">
        <f>'table-upper'!M78</f>
        <v>6.4145426922171331E-2</v>
      </c>
      <c r="M37" s="62">
        <f>'table-upper'!N78</f>
        <v>7.1594183033605652E-2</v>
      </c>
      <c r="N37" s="62">
        <f>'table-upper'!O78</f>
        <v>6.1942772013648333E-2</v>
      </c>
      <c r="O37" s="62">
        <f>'table-upper'!P78</f>
        <v>6.4393688854786538E-2</v>
      </c>
      <c r="P37" s="62">
        <f>'table-upper'!Q78</f>
        <v>2.7129350807505493E-2</v>
      </c>
      <c r="Q37" s="62">
        <f>'table-upper'!R78</f>
        <v>2.8893798320564486E-2</v>
      </c>
      <c r="R37" s="62">
        <f>'table-upper'!S78</f>
        <v>0.11520762606467426</v>
      </c>
      <c r="S37" s="62">
        <f>'table-upper'!T78</f>
        <v>0.21024841507296513</v>
      </c>
      <c r="T37" s="62">
        <f>'table-upper'!U78</f>
        <v>8.4091471269893095E-2</v>
      </c>
      <c r="U37" s="62">
        <f>'table-upper'!V78</f>
        <v>0.2007519336259973</v>
      </c>
      <c r="V37" s="62">
        <f>'table-upper'!W78</f>
        <v>0.12257909716310651</v>
      </c>
      <c r="W37" s="62">
        <f>'table-upper'!X78</f>
        <v>0.20391047610947347</v>
      </c>
      <c r="X37" s="62">
        <f>'table-upper'!Y78</f>
        <v>1.4318189105617959E-2</v>
      </c>
      <c r="Y37" s="62">
        <f>'table-upper'!Z78</f>
        <v>0.14564540836720097</v>
      </c>
      <c r="Z37" s="62">
        <f>'table-upper'!AA78</f>
        <v>0.33206591092116955</v>
      </c>
      <c r="AA37" s="62">
        <f>'table-upper'!AB78</f>
        <v>0.29647296075163471</v>
      </c>
      <c r="AB37" s="62">
        <f>'table-upper'!AC78</f>
        <v>0.23857792986574797</v>
      </c>
      <c r="AC37" s="62">
        <f>'table-upper'!AD78</f>
        <v>6.7872955910036323E-2</v>
      </c>
      <c r="AD37" s="20">
        <f t="shared" si="4"/>
        <v>1271127624.9679737</v>
      </c>
      <c r="AE37" s="20">
        <f>'table-upper'!AE34</f>
        <v>1131833777.6623788</v>
      </c>
    </row>
    <row r="38" spans="2:33" x14ac:dyDescent="0.25">
      <c r="B38" t="s">
        <v>181</v>
      </c>
      <c r="C38" s="62">
        <f>C37</f>
        <v>2.2520978962494883E-2</v>
      </c>
      <c r="D38" s="62">
        <f t="shared" ref="D38:AC38" si="5">D37</f>
        <v>3.4494525763409813E-2</v>
      </c>
      <c r="E38" s="62">
        <f t="shared" si="5"/>
        <v>7.975963242840732E-2</v>
      </c>
      <c r="F38" s="62">
        <f t="shared" si="5"/>
        <v>8.8370665624384406E-2</v>
      </c>
      <c r="G38" s="62">
        <f t="shared" si="5"/>
        <v>7.029120719672724E-2</v>
      </c>
      <c r="H38" s="62">
        <f t="shared" si="5"/>
        <v>2.794756636382343E-2</v>
      </c>
      <c r="I38" s="62">
        <f t="shared" si="5"/>
        <v>5.6082642060004934E-2</v>
      </c>
      <c r="J38" s="62">
        <f t="shared" si="5"/>
        <v>7.3537458016405571E-2</v>
      </c>
      <c r="K38" s="62">
        <f t="shared" si="5"/>
        <v>6.8662764182628566E-2</v>
      </c>
      <c r="L38" s="62">
        <f t="shared" si="5"/>
        <v>6.4145426922171331E-2</v>
      </c>
      <c r="M38" s="62">
        <f t="shared" si="5"/>
        <v>7.1594183033605652E-2</v>
      </c>
      <c r="N38" s="62">
        <f t="shared" si="5"/>
        <v>6.1942772013648333E-2</v>
      </c>
      <c r="O38" s="62">
        <f t="shared" si="5"/>
        <v>6.4393688854786538E-2</v>
      </c>
      <c r="P38" s="62">
        <f t="shared" si="5"/>
        <v>2.7129350807505493E-2</v>
      </c>
      <c r="Q38" s="62">
        <f t="shared" si="5"/>
        <v>2.8893798320564486E-2</v>
      </c>
      <c r="R38" s="62">
        <f t="shared" si="5"/>
        <v>0.11520762606467426</v>
      </c>
      <c r="S38" s="62">
        <f t="shared" si="5"/>
        <v>0.21024841507296513</v>
      </c>
      <c r="T38" s="62">
        <f t="shared" si="5"/>
        <v>8.4091471269893095E-2</v>
      </c>
      <c r="U38" s="62">
        <f t="shared" si="5"/>
        <v>0.2007519336259973</v>
      </c>
      <c r="V38" s="62">
        <f t="shared" si="5"/>
        <v>0.12257909716310651</v>
      </c>
      <c r="W38" s="62">
        <f t="shared" si="5"/>
        <v>0.20391047610947347</v>
      </c>
      <c r="X38" s="62">
        <f t="shared" si="5"/>
        <v>1.4318189105617959E-2</v>
      </c>
      <c r="Y38" s="62">
        <f t="shared" si="5"/>
        <v>0.14564540836720097</v>
      </c>
      <c r="Z38" s="62">
        <f t="shared" si="5"/>
        <v>0.33206591092116955</v>
      </c>
      <c r="AA38" s="62">
        <f t="shared" si="5"/>
        <v>0.29647296075163471</v>
      </c>
      <c r="AB38" s="62">
        <f t="shared" si="5"/>
        <v>0.23857792986574797</v>
      </c>
      <c r="AC38" s="62">
        <f t="shared" si="5"/>
        <v>6.7872955910036323E-2</v>
      </c>
      <c r="AD38" s="20">
        <f t="shared" si="4"/>
        <v>1271127624.9679737</v>
      </c>
      <c r="AE38" s="20">
        <v>1271127626</v>
      </c>
    </row>
    <row r="46" spans="2:33" x14ac:dyDescent="0.25"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</row>
    <row r="47" spans="2:33" x14ac:dyDescent="0.25">
      <c r="C47" s="20"/>
      <c r="D47" s="20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</row>
    <row r="48" spans="2:33" x14ac:dyDescent="0.25">
      <c r="C48" s="20"/>
      <c r="D48" s="20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</row>
    <row r="49" spans="3:29" x14ac:dyDescent="0.25">
      <c r="C49" s="20"/>
      <c r="D49" s="20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</row>
    <row r="50" spans="3:29" x14ac:dyDescent="0.25">
      <c r="C50" s="20"/>
      <c r="D50" s="20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</row>
    <row r="51" spans="3:29" x14ac:dyDescent="0.25">
      <c r="C51" s="20"/>
      <c r="D51" s="20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</row>
    <row r="52" spans="3:29" x14ac:dyDescent="0.25">
      <c r="C52" s="20"/>
      <c r="D52" s="20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</row>
    <row r="53" spans="3:29" x14ac:dyDescent="0.25">
      <c r="C53" s="20"/>
      <c r="D53" s="20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</row>
    <row r="54" spans="3:29" x14ac:dyDescent="0.25">
      <c r="C54" s="20"/>
      <c r="D54" s="20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</row>
    <row r="55" spans="3:29" x14ac:dyDescent="0.25">
      <c r="C55" s="20"/>
      <c r="D55" s="20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</row>
    <row r="56" spans="3:29" x14ac:dyDescent="0.25">
      <c r="C56" s="20"/>
      <c r="D56" s="20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</row>
    <row r="57" spans="3:29" x14ac:dyDescent="0.25">
      <c r="C57" s="20"/>
      <c r="D57" s="20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</row>
    <row r="58" spans="3:29" x14ac:dyDescent="0.25">
      <c r="C58" s="20"/>
      <c r="D58" s="20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</row>
    <row r="59" spans="3:29" x14ac:dyDescent="0.25">
      <c r="C59" s="20"/>
      <c r="D59" s="20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</row>
    <row r="60" spans="3:29" x14ac:dyDescent="0.25">
      <c r="C60" s="20"/>
      <c r="D60" s="20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</row>
    <row r="61" spans="3:29" x14ac:dyDescent="0.25">
      <c r="C61" s="20"/>
      <c r="D61" s="20"/>
    </row>
    <row r="62" spans="3:29" x14ac:dyDescent="0.25">
      <c r="C62" s="20"/>
      <c r="D62" s="20"/>
    </row>
    <row r="63" spans="3:29" x14ac:dyDescent="0.25">
      <c r="C63" s="20"/>
      <c r="D63" s="20"/>
    </row>
    <row r="64" spans="3:29" x14ac:dyDescent="0.25">
      <c r="C64" s="20"/>
      <c r="D64" s="20"/>
    </row>
    <row r="65" spans="3:4" x14ac:dyDescent="0.25">
      <c r="C65" s="20"/>
      <c r="D65" s="20"/>
    </row>
    <row r="66" spans="3:4" x14ac:dyDescent="0.25">
      <c r="C66" s="20"/>
      <c r="D66" s="20"/>
    </row>
    <row r="67" spans="3:4" x14ac:dyDescent="0.25">
      <c r="C67" s="20"/>
      <c r="D67" s="20"/>
    </row>
    <row r="68" spans="3:4" x14ac:dyDescent="0.25">
      <c r="C68" s="20"/>
      <c r="D68" s="20"/>
    </row>
    <row r="69" spans="3:4" x14ac:dyDescent="0.25">
      <c r="C69" s="20"/>
      <c r="D69" s="20"/>
    </row>
    <row r="70" spans="3:4" x14ac:dyDescent="0.25">
      <c r="C70" s="20"/>
      <c r="D70" s="20"/>
    </row>
    <row r="71" spans="3:4" x14ac:dyDescent="0.25">
      <c r="C71" s="20"/>
      <c r="D71" s="20"/>
    </row>
    <row r="72" spans="3:4" x14ac:dyDescent="0.25">
      <c r="C72" s="20"/>
      <c r="D72" s="20"/>
    </row>
    <row r="73" spans="3:4" x14ac:dyDescent="0.25">
      <c r="C73" s="20"/>
      <c r="D73" s="20"/>
    </row>
  </sheetData>
  <conditionalFormatting sqref="C9:AC35">
    <cfRule type="cellIs" dxfId="0" priority="2" operator="equal">
      <formula>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A808-DA01-424F-9A08-2AB8C4DE1559}">
  <dimension ref="A1:AB4"/>
  <sheetViews>
    <sheetView workbookViewId="0">
      <selection activeCell="D15" sqref="D15"/>
    </sheetView>
  </sheetViews>
  <sheetFormatPr defaultRowHeight="15" x14ac:dyDescent="0.25"/>
  <cols>
    <col min="2" max="2" width="14.7109375" bestFit="1" customWidth="1"/>
    <col min="3" max="17" width="13.7109375" bestFit="1" customWidth="1"/>
    <col min="18" max="18" width="14.7109375" bestFit="1" customWidth="1"/>
    <col min="19" max="22" width="13.7109375" bestFit="1" customWidth="1"/>
    <col min="23" max="23" width="14.7109375" bestFit="1" customWidth="1"/>
    <col min="24" max="27" width="13.7109375" bestFit="1" customWidth="1"/>
    <col min="28" max="28" width="12.5703125" bestFit="1" customWidth="1"/>
  </cols>
  <sheetData>
    <row r="1" spans="1:28" ht="18" x14ac:dyDescent="0.35">
      <c r="B1" t="s">
        <v>185</v>
      </c>
      <c r="C1" t="s">
        <v>186</v>
      </c>
      <c r="D1" t="s">
        <v>187</v>
      </c>
      <c r="E1" t="s">
        <v>188</v>
      </c>
      <c r="F1" t="s">
        <v>189</v>
      </c>
      <c r="G1" t="s">
        <v>190</v>
      </c>
      <c r="H1" t="s">
        <v>191</v>
      </c>
      <c r="I1" t="s">
        <v>192</v>
      </c>
      <c r="J1" t="s">
        <v>193</v>
      </c>
      <c r="K1" t="s">
        <v>194</v>
      </c>
      <c r="L1" t="s">
        <v>195</v>
      </c>
      <c r="M1" t="s">
        <v>196</v>
      </c>
      <c r="N1" t="s">
        <v>197</v>
      </c>
      <c r="O1" t="s">
        <v>198</v>
      </c>
      <c r="P1" t="s">
        <v>199</v>
      </c>
      <c r="Q1" t="s">
        <v>200</v>
      </c>
      <c r="R1" t="s">
        <v>201</v>
      </c>
      <c r="S1" t="s">
        <v>202</v>
      </c>
      <c r="T1" t="s">
        <v>203</v>
      </c>
      <c r="U1" t="s">
        <v>204</v>
      </c>
      <c r="V1" t="s">
        <v>205</v>
      </c>
      <c r="W1" t="s">
        <v>206</v>
      </c>
      <c r="X1" t="s">
        <v>207</v>
      </c>
      <c r="Y1" t="s">
        <v>208</v>
      </c>
      <c r="Z1" t="s">
        <v>209</v>
      </c>
      <c r="AA1" t="s">
        <v>210</v>
      </c>
      <c r="AB1" t="s">
        <v>211</v>
      </c>
    </row>
    <row r="2" spans="1:28" x14ac:dyDescent="0.25">
      <c r="A2" t="s">
        <v>182</v>
      </c>
      <c r="B2" s="5">
        <f>'linear-lower'!C5</f>
        <v>468688307.4089489</v>
      </c>
      <c r="C2" s="5">
        <f>'linear-lower'!D5</f>
        <v>69745465.389066353</v>
      </c>
      <c r="D2" s="5">
        <f>'linear-lower'!E5</f>
        <v>222842709.14009148</v>
      </c>
      <c r="E2" s="5">
        <f>'linear-lower'!F5</f>
        <v>262043341.96061364</v>
      </c>
      <c r="F2" s="5">
        <f>'linear-lower'!G5</f>
        <v>56422568.607108057</v>
      </c>
      <c r="G2" s="5">
        <f>'linear-lower'!H5</f>
        <v>72687437.054048046</v>
      </c>
      <c r="H2" s="5">
        <f>'linear-lower'!I5</f>
        <v>87482345.378937617</v>
      </c>
      <c r="I2" s="5">
        <f>'linear-lower'!J5</f>
        <v>122646265.88030465</v>
      </c>
      <c r="J2" s="5">
        <f>'linear-lower'!K5</f>
        <v>146904759.2577419</v>
      </c>
      <c r="K2" s="5">
        <f>'linear-lower'!L5</f>
        <v>77155133.468680948</v>
      </c>
      <c r="L2" s="5">
        <f>'linear-lower'!M5</f>
        <v>109392299.56787017</v>
      </c>
      <c r="M2" s="5">
        <f>'linear-lower'!N5</f>
        <v>109338612.11205827</v>
      </c>
      <c r="N2" s="5">
        <f>'linear-lower'!O5</f>
        <v>63558821.269790076</v>
      </c>
      <c r="O2" s="5">
        <f>'linear-lower'!P5</f>
        <v>272619649.81287146</v>
      </c>
      <c r="P2" s="5">
        <f>'linear-lower'!Q5</f>
        <v>32347007.102929302</v>
      </c>
      <c r="Q2" s="5">
        <f>'linear-lower'!R5</f>
        <v>311763686.33699626</v>
      </c>
      <c r="R2" s="5">
        <f>'linear-lower'!S5</f>
        <v>344475522.12272048</v>
      </c>
      <c r="S2" s="5">
        <f>'linear-lower'!T5</f>
        <v>556255453.11149609</v>
      </c>
      <c r="T2" s="5">
        <f>'linear-lower'!U5</f>
        <v>90339240.95375964</v>
      </c>
      <c r="U2" s="5">
        <f>'linear-lower'!V5</f>
        <v>84729673.533170089</v>
      </c>
      <c r="V2" s="5">
        <f>'linear-lower'!W5</f>
        <v>108046968.93249808</v>
      </c>
      <c r="W2" s="5">
        <f>'linear-lower'!X5</f>
        <v>420025104.13596904</v>
      </c>
      <c r="X2" s="5">
        <f>'linear-lower'!Y5</f>
        <v>111008585.32708377</v>
      </c>
      <c r="Y2" s="5">
        <f>'linear-lower'!Z5</f>
        <v>161389742.0748198</v>
      </c>
      <c r="Z2" s="5">
        <f>'linear-lower'!AA5</f>
        <v>95457165.199930951</v>
      </c>
      <c r="AA2" s="5">
        <f>'linear-lower'!AB5</f>
        <v>121110171.7650692</v>
      </c>
      <c r="AB2" s="5">
        <f>'linear-lower'!AC5</f>
        <v>22542878.666300949</v>
      </c>
    </row>
    <row r="3" spans="1:28" x14ac:dyDescent="0.25">
      <c r="A3" t="s">
        <v>183</v>
      </c>
      <c r="B3" s="5">
        <f>'linear-middle'!C5</f>
        <v>662672961.09449697</v>
      </c>
      <c r="C3" s="5">
        <f>'linear-middle'!D5</f>
        <v>213484410.91907465</v>
      </c>
      <c r="D3" s="5">
        <f>'linear-middle'!E5</f>
        <v>594894387.47326183</v>
      </c>
      <c r="E3" s="5">
        <f>'linear-middle'!F5</f>
        <v>303831630.25022829</v>
      </c>
      <c r="F3" s="5">
        <f>'linear-middle'!G5</f>
        <v>119681717.06103937</v>
      </c>
      <c r="G3" s="5">
        <f>'linear-middle'!H5</f>
        <v>184274115.59750035</v>
      </c>
      <c r="H3" s="5">
        <f>'linear-middle'!I5</f>
        <v>168911100.7833133</v>
      </c>
      <c r="I3" s="5">
        <f>'linear-middle'!J5</f>
        <v>192716078.21692452</v>
      </c>
      <c r="J3" s="5">
        <f>'linear-middle'!K5</f>
        <v>310871411.54946589</v>
      </c>
      <c r="K3" s="5">
        <f>'linear-middle'!L5</f>
        <v>109771373.03371233</v>
      </c>
      <c r="L3" s="5">
        <f>'linear-middle'!M5</f>
        <v>151655442.806021</v>
      </c>
      <c r="M3" s="5">
        <f>'linear-middle'!N5</f>
        <v>127351677.58825262</v>
      </c>
      <c r="N3" s="5">
        <f>'linear-middle'!O5</f>
        <v>99843097.656589523</v>
      </c>
      <c r="O3" s="5">
        <f>'linear-middle'!P5</f>
        <v>213482211.53631929</v>
      </c>
      <c r="P3" s="5">
        <f>'linear-middle'!Q5</f>
        <v>92648960.246853247</v>
      </c>
      <c r="Q3" s="5">
        <f>'linear-middle'!R5</f>
        <v>540679559.50128067</v>
      </c>
      <c r="R3" s="5">
        <f>'linear-middle'!S5</f>
        <v>455659990.9779011</v>
      </c>
      <c r="S3" s="5">
        <f>'linear-middle'!T5</f>
        <v>778795662.78740442</v>
      </c>
      <c r="T3" s="5">
        <f>'linear-middle'!U5</f>
        <v>139006483.48433307</v>
      </c>
      <c r="U3" s="5">
        <f>'linear-middle'!V5</f>
        <v>119526739.25001785</v>
      </c>
      <c r="V3" s="5">
        <f>'linear-middle'!W5</f>
        <v>122469353.21154425</v>
      </c>
      <c r="W3" s="5">
        <f>'linear-middle'!X5</f>
        <v>530472089.90640002</v>
      </c>
      <c r="X3" s="5">
        <f>'linear-middle'!Y5</f>
        <v>135891524.02896646</v>
      </c>
      <c r="Y3" s="5">
        <f>'linear-middle'!Z5</f>
        <v>251525529.72138029</v>
      </c>
      <c r="Z3" s="5">
        <f>'linear-middle'!AA5</f>
        <v>124425255.49405499</v>
      </c>
      <c r="AA3" s="5">
        <f>'linear-middle'!AB5</f>
        <v>162133235.54519099</v>
      </c>
      <c r="AB3" s="5">
        <f>'linear-middle'!AC5</f>
        <v>66364049.780416057</v>
      </c>
    </row>
    <row r="4" spans="1:28" x14ac:dyDescent="0.25">
      <c r="A4" t="s">
        <v>184</v>
      </c>
      <c r="B4" s="5">
        <f>'linear-upper'!C5</f>
        <v>842904440.34050906</v>
      </c>
      <c r="C4" s="5">
        <f>'linear-upper'!D5</f>
        <v>637695452.36319971</v>
      </c>
      <c r="D4" s="5">
        <f>'linear-upper'!E5</f>
        <v>976759830.00815439</v>
      </c>
      <c r="E4" s="5">
        <f>'linear-upper'!F5</f>
        <v>471784347.04580802</v>
      </c>
      <c r="F4" s="5">
        <f>'linear-upper'!G5</f>
        <v>263438843.95271906</v>
      </c>
      <c r="G4" s="5">
        <f>'linear-upper'!H5</f>
        <v>552357124.28477907</v>
      </c>
      <c r="H4" s="5">
        <f>'linear-upper'!I5</f>
        <v>351942511.28898042</v>
      </c>
      <c r="I4" s="5">
        <f>'linear-upper'!J5</f>
        <v>483673488.03936088</v>
      </c>
      <c r="J4" s="5">
        <f>'linear-upper'!K5</f>
        <v>622741781.26258457</v>
      </c>
      <c r="K4" s="5">
        <f>'linear-upper'!L5</f>
        <v>222944306.40003732</v>
      </c>
      <c r="L4" s="5">
        <f>'linear-upper'!M5</f>
        <v>254153375.97046635</v>
      </c>
      <c r="M4" s="5">
        <f>'linear-upper'!N5</f>
        <v>258182161.6642336</v>
      </c>
      <c r="N4" s="5">
        <f>'linear-upper'!O5</f>
        <v>141448113.46270642</v>
      </c>
      <c r="O4" s="5">
        <f>'linear-upper'!P5</f>
        <v>583416244.06704378</v>
      </c>
      <c r="P4" s="5">
        <f>'linear-upper'!Q5</f>
        <v>348618923.14109504</v>
      </c>
      <c r="Q4" s="5">
        <f>'linear-upper'!R5</f>
        <v>1022902220.3769737</v>
      </c>
      <c r="R4" s="5">
        <f>'linear-upper'!S5</f>
        <v>874282645.13794196</v>
      </c>
      <c r="S4" s="5">
        <f>'linear-upper'!T5</f>
        <v>1287287863.3672698</v>
      </c>
      <c r="T4" s="5">
        <f>'linear-upper'!U5</f>
        <v>303283705.29025018</v>
      </c>
      <c r="U4" s="5">
        <f>'linear-upper'!V5</f>
        <v>358145682.61172318</v>
      </c>
      <c r="V4" s="5">
        <f>'linear-upper'!W5</f>
        <v>268819708.48283297</v>
      </c>
      <c r="W4" s="5">
        <f>'linear-upper'!X5</f>
        <v>866956335.23505461</v>
      </c>
      <c r="X4" s="5">
        <f>'linear-upper'!Y5</f>
        <v>261355210.57158443</v>
      </c>
      <c r="Y4" s="5">
        <f>'linear-upper'!Z5</f>
        <v>441988085.38701367</v>
      </c>
      <c r="Z4" s="5">
        <f>'linear-upper'!AA5</f>
        <v>191713218.20479524</v>
      </c>
      <c r="AA4" s="5">
        <f>'linear-upper'!AB5</f>
        <v>259687491.06414032</v>
      </c>
      <c r="AB4" s="5">
        <f>'linear-upper'!AC5</f>
        <v>139627943.90074262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D96F-A84E-4934-8001-C6608D7401E1}">
  <dimension ref="C3:AO42"/>
  <sheetViews>
    <sheetView topLeftCell="V16" workbookViewId="0">
      <selection activeCell="D3" sqref="D3"/>
    </sheetView>
  </sheetViews>
  <sheetFormatPr defaultRowHeight="15" x14ac:dyDescent="0.25"/>
  <cols>
    <col min="4" max="7" width="12.5703125" bestFit="1" customWidth="1"/>
    <col min="8" max="8" width="11.5703125" bestFit="1" customWidth="1"/>
    <col min="9" max="12" width="12.5703125" bestFit="1" customWidth="1"/>
    <col min="13" max="13" width="11.5703125" bestFit="1" customWidth="1"/>
    <col min="14" max="15" width="12.5703125" bestFit="1" customWidth="1"/>
    <col min="16" max="16" width="11.5703125" bestFit="1" customWidth="1"/>
    <col min="17" max="17" width="12.5703125" bestFit="1" customWidth="1"/>
    <col min="18" max="18" width="11.5703125" bestFit="1" customWidth="1"/>
    <col min="19" max="22" width="12.5703125" bestFit="1" customWidth="1"/>
    <col min="23" max="23" width="11.5703125" bestFit="1" customWidth="1"/>
    <col min="24" max="27" width="12.5703125" bestFit="1" customWidth="1"/>
    <col min="28" max="28" width="11.5703125" bestFit="1" customWidth="1"/>
    <col min="29" max="29" width="12.5703125" bestFit="1" customWidth="1"/>
    <col min="30" max="30" width="11.5703125" bestFit="1" customWidth="1"/>
    <col min="31" max="32" width="14.28515625" bestFit="1" customWidth="1"/>
    <col min="33" max="33" width="12.5703125" bestFit="1" customWidth="1"/>
    <col min="34" max="34" width="14.28515625" bestFit="1" customWidth="1"/>
    <col min="35" max="35" width="12.5703125" bestFit="1" customWidth="1"/>
    <col min="36" max="36" width="10.5703125" bestFit="1" customWidth="1"/>
    <col min="37" max="38" width="12.5703125" bestFit="1" customWidth="1"/>
    <col min="39" max="39" width="14.28515625" bestFit="1" customWidth="1"/>
  </cols>
  <sheetData>
    <row r="3" spans="3:41" ht="15.75" customHeight="1" x14ac:dyDescent="0.25">
      <c r="C3" s="4"/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4" t="s">
        <v>13</v>
      </c>
      <c r="R3" s="4" t="s">
        <v>14</v>
      </c>
      <c r="S3" s="4" t="s">
        <v>15</v>
      </c>
      <c r="T3" s="4" t="s">
        <v>16</v>
      </c>
      <c r="U3" s="4" t="s">
        <v>17</v>
      </c>
      <c r="V3" s="4" t="s">
        <v>18</v>
      </c>
      <c r="W3" s="4" t="s">
        <v>19</v>
      </c>
      <c r="X3" s="4" t="s">
        <v>20</v>
      </c>
      <c r="Y3" s="4" t="s">
        <v>21</v>
      </c>
      <c r="Z3" s="4" t="s">
        <v>22</v>
      </c>
      <c r="AA3" s="4" t="s">
        <v>23</v>
      </c>
      <c r="AB3" s="4" t="s">
        <v>24</v>
      </c>
      <c r="AC3" s="4" t="s">
        <v>25</v>
      </c>
      <c r="AD3" s="4" t="s">
        <v>26</v>
      </c>
      <c r="AE3" s="7" t="s">
        <v>48</v>
      </c>
      <c r="AF3" s="7" t="s">
        <v>28</v>
      </c>
      <c r="AG3" s="7" t="s">
        <v>49</v>
      </c>
      <c r="AH3" s="7" t="s">
        <v>50</v>
      </c>
      <c r="AI3" s="7" t="s">
        <v>51</v>
      </c>
      <c r="AJ3" s="7" t="s">
        <v>52</v>
      </c>
      <c r="AK3" s="7" t="s">
        <v>53</v>
      </c>
      <c r="AL3" s="7" t="s">
        <v>54</v>
      </c>
      <c r="AM3" s="7" t="s">
        <v>55</v>
      </c>
    </row>
    <row r="4" spans="3:41" x14ac:dyDescent="0.25">
      <c r="C4" s="4" t="s">
        <v>0</v>
      </c>
      <c r="D4" s="4">
        <v>63509250.571000002</v>
      </c>
      <c r="E4" s="4">
        <v>23932.755000000001</v>
      </c>
      <c r="F4" s="4">
        <v>60182021.321000002</v>
      </c>
      <c r="G4" s="4">
        <v>1223891.0349999999</v>
      </c>
      <c r="H4" s="4">
        <v>221627.565</v>
      </c>
      <c r="I4" s="4">
        <v>2396920.6030000001</v>
      </c>
      <c r="J4" s="4">
        <v>289482.11900000001</v>
      </c>
      <c r="K4" s="4">
        <v>832344.54500000004</v>
      </c>
      <c r="L4" s="4">
        <v>73594.36</v>
      </c>
      <c r="M4" s="4">
        <v>45781.669000000002</v>
      </c>
      <c r="N4" s="4">
        <v>487655.94099999999</v>
      </c>
      <c r="O4" s="4">
        <v>1399716.507</v>
      </c>
      <c r="P4" s="4">
        <v>2293194.6770000001</v>
      </c>
      <c r="Q4" s="4">
        <v>430679.44099999999</v>
      </c>
      <c r="R4" s="4">
        <v>390512.364</v>
      </c>
      <c r="S4" s="4">
        <v>2274975.6970000002</v>
      </c>
      <c r="T4" s="4">
        <v>5187226.5949999997</v>
      </c>
      <c r="U4" s="4">
        <v>2364259.7030000002</v>
      </c>
      <c r="V4" s="4">
        <v>99225.479000000007</v>
      </c>
      <c r="W4" s="4">
        <v>137897.546</v>
      </c>
      <c r="X4" s="4">
        <v>127251.37</v>
      </c>
      <c r="Y4" s="4">
        <v>75201.231</v>
      </c>
      <c r="Z4" s="4">
        <v>594500.60699999996</v>
      </c>
      <c r="AA4" s="4">
        <v>220425.446</v>
      </c>
      <c r="AB4" s="4">
        <v>2521.078</v>
      </c>
      <c r="AC4" s="4">
        <v>1067445.4310000001</v>
      </c>
      <c r="AD4" s="8">
        <v>713.34299999999996</v>
      </c>
      <c r="AE4" s="9">
        <f>AM4-AL4-AK4-AH4</f>
        <v>145952249.0490765</v>
      </c>
      <c r="AF4" s="4">
        <v>85782627.877265632</v>
      </c>
      <c r="AG4" s="4">
        <v>0</v>
      </c>
      <c r="AH4" s="4">
        <f>AF4+AG4</f>
        <v>85782627.877265632</v>
      </c>
      <c r="AI4" s="4">
        <v>16187159.958701584</v>
      </c>
      <c r="AJ4" s="4">
        <v>963442.8563329234</v>
      </c>
      <c r="AK4" s="4">
        <f>AI4+AJ4</f>
        <v>17150602.815034509</v>
      </c>
      <c r="AL4" s="10">
        <v>15679713.73741783</v>
      </c>
      <c r="AM4" s="4">
        <v>264565193.47879446</v>
      </c>
      <c r="AO4" s="84">
        <f>AL4/$AL$31</f>
        <v>3.3635068575831484E-2</v>
      </c>
    </row>
    <row r="5" spans="3:41" x14ac:dyDescent="0.25">
      <c r="C5" s="4" t="s">
        <v>1</v>
      </c>
      <c r="D5" s="4">
        <v>3360147.0440000002</v>
      </c>
      <c r="E5" s="4">
        <v>1204033.031</v>
      </c>
      <c r="F5" s="4">
        <v>4105693.9049999998</v>
      </c>
      <c r="G5" s="4">
        <v>13894779.434</v>
      </c>
      <c r="H5" s="4">
        <v>902565.89099999995</v>
      </c>
      <c r="I5" s="4">
        <v>11899545.154999999</v>
      </c>
      <c r="J5" s="4">
        <v>187865.75899999999</v>
      </c>
      <c r="K5" s="4">
        <v>7071740.5089999996</v>
      </c>
      <c r="L5" s="4">
        <v>6372188.6330000004</v>
      </c>
      <c r="M5" s="4">
        <v>644867.92099999997</v>
      </c>
      <c r="N5" s="4">
        <v>13513701.681</v>
      </c>
      <c r="O5" s="4">
        <v>642665.71</v>
      </c>
      <c r="P5" s="4">
        <v>2701205.3089999999</v>
      </c>
      <c r="Q5" s="4">
        <v>5463627.6550000003</v>
      </c>
      <c r="R5" s="4">
        <v>47934.555</v>
      </c>
      <c r="S5" s="4">
        <v>6808256.7819999997</v>
      </c>
      <c r="T5" s="4">
        <v>14141664.695</v>
      </c>
      <c r="U5" s="4">
        <v>20524212.936999999</v>
      </c>
      <c r="V5" s="4">
        <v>3290671.95</v>
      </c>
      <c r="W5" s="4">
        <v>1386831.8970000001</v>
      </c>
      <c r="X5" s="4">
        <v>2562235.074</v>
      </c>
      <c r="Y5" s="4">
        <v>2619486.145</v>
      </c>
      <c r="Z5" s="4">
        <v>5420759.4390000002</v>
      </c>
      <c r="AA5" s="4">
        <v>4945300.4119999995</v>
      </c>
      <c r="AB5" s="4">
        <v>491316.76299999998</v>
      </c>
      <c r="AC5" s="4">
        <v>2110259.1549999998</v>
      </c>
      <c r="AD5" s="4">
        <v>85328.558000000005</v>
      </c>
      <c r="AE5" s="9">
        <f t="shared" ref="AE5:AE30" si="0">AM5-AL5-AK5-AH5</f>
        <v>136398885.7932682</v>
      </c>
      <c r="AF5" s="4">
        <v>7702964.020808449</v>
      </c>
      <c r="AG5" s="4">
        <v>0</v>
      </c>
      <c r="AH5" s="4">
        <f t="shared" ref="AH5:AH30" si="1">AF5+AG5</f>
        <v>7702964.020808449</v>
      </c>
      <c r="AI5" s="4">
        <v>797016.34602332825</v>
      </c>
      <c r="AJ5" s="4">
        <v>530355.86748624535</v>
      </c>
      <c r="AK5" s="4">
        <f t="shared" ref="AK5:AK30" si="2">AI5+AJ5</f>
        <v>1327372.2135095736</v>
      </c>
      <c r="AL5" s="10">
        <v>8900474.1683772318</v>
      </c>
      <c r="AM5" s="4">
        <v>154329696.19596344</v>
      </c>
      <c r="AO5" s="84">
        <f t="shared" ref="AO5:AO30" si="3">AE5/$AE$31</f>
        <v>7.0227523098897196E-2</v>
      </c>
    </row>
    <row r="6" spans="3:41" x14ac:dyDescent="0.25">
      <c r="C6" s="4" t="s">
        <v>2</v>
      </c>
      <c r="D6" s="4">
        <v>24942196.267000001</v>
      </c>
      <c r="E6" s="4">
        <v>9066.0589999999993</v>
      </c>
      <c r="F6" s="4">
        <v>45959198.178999998</v>
      </c>
      <c r="G6" s="4">
        <v>710339.15099999995</v>
      </c>
      <c r="H6" s="4">
        <v>536346.29799999995</v>
      </c>
      <c r="I6" s="4">
        <v>71842.679999999993</v>
      </c>
      <c r="J6" s="4">
        <v>17861.786</v>
      </c>
      <c r="K6" s="4">
        <v>1116514.2069999999</v>
      </c>
      <c r="L6" s="4">
        <v>167457.44200000001</v>
      </c>
      <c r="M6" s="4">
        <v>15157.058999999999</v>
      </c>
      <c r="N6" s="4">
        <v>239929.78099999999</v>
      </c>
      <c r="O6" s="4">
        <v>573.03200000000004</v>
      </c>
      <c r="P6" s="4">
        <v>29196.453000000001</v>
      </c>
      <c r="Q6" s="4">
        <v>178661.43100000001</v>
      </c>
      <c r="R6" s="4">
        <v>24634.760999999999</v>
      </c>
      <c r="S6" s="4">
        <v>446652.24200000003</v>
      </c>
      <c r="T6" s="4">
        <v>2586681.0019999999</v>
      </c>
      <c r="U6" s="4">
        <v>1405726.2879999999</v>
      </c>
      <c r="V6" s="4">
        <v>172579.84700000001</v>
      </c>
      <c r="W6" s="4">
        <v>134083.69</v>
      </c>
      <c r="X6" s="4">
        <v>194844.89</v>
      </c>
      <c r="Y6" s="4">
        <v>221364.90299999999</v>
      </c>
      <c r="Z6" s="4">
        <v>299996.36499999999</v>
      </c>
      <c r="AA6" s="4">
        <v>175739.94399999999</v>
      </c>
      <c r="AB6" s="4">
        <v>31643.616999999998</v>
      </c>
      <c r="AC6" s="4">
        <v>257250.47899999999</v>
      </c>
      <c r="AD6" s="4">
        <v>23069.148000000001</v>
      </c>
      <c r="AE6" s="9">
        <f t="shared" si="0"/>
        <v>79968607.492382765</v>
      </c>
      <c r="AF6" s="4">
        <v>140464085.55071554</v>
      </c>
      <c r="AG6" s="4">
        <v>0</v>
      </c>
      <c r="AH6" s="4">
        <f t="shared" si="1"/>
        <v>140464085.55071554</v>
      </c>
      <c r="AI6" s="4">
        <v>0</v>
      </c>
      <c r="AJ6" s="4">
        <v>133421.34105094383</v>
      </c>
      <c r="AK6" s="4">
        <f t="shared" si="2"/>
        <v>133421.34105094383</v>
      </c>
      <c r="AL6" s="4">
        <v>30770819.420705475</v>
      </c>
      <c r="AM6" s="4">
        <v>251336933.80485472</v>
      </c>
      <c r="AO6" s="84">
        <f t="shared" si="3"/>
        <v>4.1173336550342443E-2</v>
      </c>
    </row>
    <row r="7" spans="3:41" x14ac:dyDescent="0.25">
      <c r="C7" s="4" t="s">
        <v>3</v>
      </c>
      <c r="D7" s="4">
        <v>1702786.713</v>
      </c>
      <c r="E7" s="4">
        <v>7628.7430000000004</v>
      </c>
      <c r="F7" s="4">
        <v>666537.65099999995</v>
      </c>
      <c r="G7" s="4">
        <v>81522193.344999999</v>
      </c>
      <c r="H7" s="4">
        <v>161861.21599999999</v>
      </c>
      <c r="I7" s="4">
        <v>27993.346000000001</v>
      </c>
      <c r="J7" s="4">
        <v>48468.252999999997</v>
      </c>
      <c r="K7" s="4">
        <v>244145.16200000001</v>
      </c>
      <c r="L7" s="4">
        <v>54744.472999999998</v>
      </c>
      <c r="M7" s="4">
        <v>21028.396000000001</v>
      </c>
      <c r="N7" s="4">
        <v>159284.81400000001</v>
      </c>
      <c r="O7" s="4">
        <v>33.356000000000002</v>
      </c>
      <c r="P7" s="4">
        <v>1943117.9990000001</v>
      </c>
      <c r="Q7" s="4">
        <v>196022.416</v>
      </c>
      <c r="R7" s="4">
        <v>28949.828000000001</v>
      </c>
      <c r="S7" s="4">
        <v>158587.73800000001</v>
      </c>
      <c r="T7" s="4">
        <v>1117155.5120000001</v>
      </c>
      <c r="U7" s="4">
        <v>394469.69900000002</v>
      </c>
      <c r="V7" s="4">
        <v>128496.791</v>
      </c>
      <c r="W7" s="4">
        <v>65542.02</v>
      </c>
      <c r="X7" s="4">
        <v>115318.508</v>
      </c>
      <c r="Y7" s="4">
        <v>471387.696</v>
      </c>
      <c r="Z7" s="4">
        <v>112955.408</v>
      </c>
      <c r="AA7" s="4">
        <v>85161.63</v>
      </c>
      <c r="AB7" s="4">
        <v>6757.4939999999997</v>
      </c>
      <c r="AC7" s="4">
        <v>186074.41800000001</v>
      </c>
      <c r="AD7" s="4">
        <v>234.375</v>
      </c>
      <c r="AE7" s="9">
        <f t="shared" si="0"/>
        <v>89626936.543263108</v>
      </c>
      <c r="AF7" s="4">
        <v>69890022.012488574</v>
      </c>
      <c r="AG7" s="4">
        <v>0</v>
      </c>
      <c r="AH7" s="4">
        <f t="shared" si="1"/>
        <v>69890022.012488574</v>
      </c>
      <c r="AI7" s="4">
        <v>574762.51607675594</v>
      </c>
      <c r="AJ7" s="4">
        <v>-620418.619389912</v>
      </c>
      <c r="AK7" s="4">
        <f t="shared" si="2"/>
        <v>-45656.103313156054</v>
      </c>
      <c r="AL7" s="4">
        <v>84369617.537183717</v>
      </c>
      <c r="AM7" s="4">
        <v>243840919.98962224</v>
      </c>
      <c r="AO7" s="84">
        <f t="shared" si="3"/>
        <v>4.6146108304104996E-2</v>
      </c>
    </row>
    <row r="8" spans="3:41" x14ac:dyDescent="0.25">
      <c r="C8" s="4" t="s">
        <v>4</v>
      </c>
      <c r="D8" s="4">
        <v>6897079.4349999996</v>
      </c>
      <c r="E8" s="4">
        <v>34059.303999999996</v>
      </c>
      <c r="F8" s="4">
        <v>2220623.4819999998</v>
      </c>
      <c r="G8" s="4">
        <v>8955274.1870000008</v>
      </c>
      <c r="H8" s="4">
        <v>19122496.796</v>
      </c>
      <c r="I8" s="4">
        <v>174981.693</v>
      </c>
      <c r="J8" s="4">
        <v>201748.32399999999</v>
      </c>
      <c r="K8" s="4">
        <v>2295606.446</v>
      </c>
      <c r="L8" s="4">
        <v>543196.652</v>
      </c>
      <c r="M8" s="4">
        <v>57749.838000000003</v>
      </c>
      <c r="N8" s="4">
        <v>814920.005</v>
      </c>
      <c r="O8" s="4">
        <v>14420.742</v>
      </c>
      <c r="P8" s="4">
        <v>633317.13</v>
      </c>
      <c r="Q8" s="4">
        <v>804039.50800000003</v>
      </c>
      <c r="R8" s="4">
        <v>1036020.468</v>
      </c>
      <c r="S8" s="4">
        <v>1322631.956</v>
      </c>
      <c r="T8" s="4">
        <v>3441527.892</v>
      </c>
      <c r="U8" s="4">
        <v>2580924.273</v>
      </c>
      <c r="V8" s="4">
        <v>727625.20600000001</v>
      </c>
      <c r="W8" s="4">
        <v>497761.408</v>
      </c>
      <c r="X8" s="4">
        <v>441966.158</v>
      </c>
      <c r="Y8" s="4">
        <v>1795674.7709999999</v>
      </c>
      <c r="Z8" s="4">
        <v>1195261.29</v>
      </c>
      <c r="AA8" s="4">
        <v>430463.18300000002</v>
      </c>
      <c r="AB8" s="4">
        <v>82065.37</v>
      </c>
      <c r="AC8" s="4">
        <v>925857.92599999998</v>
      </c>
      <c r="AD8" s="4">
        <v>45803.557000000001</v>
      </c>
      <c r="AE8" s="9">
        <f t="shared" si="0"/>
        <v>57293096.7801954</v>
      </c>
      <c r="AF8" s="4">
        <v>6543968.9575466113</v>
      </c>
      <c r="AG8" s="4">
        <v>0</v>
      </c>
      <c r="AH8" s="4">
        <f t="shared" si="1"/>
        <v>6543968.9575466113</v>
      </c>
      <c r="AI8" s="4">
        <v>176280.06276909649</v>
      </c>
      <c r="AJ8" s="4">
        <v>-30600.023015655323</v>
      </c>
      <c r="AK8" s="4">
        <f t="shared" si="2"/>
        <v>145680.03975344117</v>
      </c>
      <c r="AL8" s="4">
        <v>7401319.0466206986</v>
      </c>
      <c r="AM8" s="4">
        <v>71384064.824116156</v>
      </c>
      <c r="AO8" s="84">
        <f t="shared" si="3"/>
        <v>2.9498424815850674E-2</v>
      </c>
    </row>
    <row r="9" spans="3:41" x14ac:dyDescent="0.25">
      <c r="C9" s="4" t="s">
        <v>5</v>
      </c>
      <c r="D9" s="4">
        <v>14520.974</v>
      </c>
      <c r="E9" s="4">
        <v>33192219.583999999</v>
      </c>
      <c r="F9" s="4">
        <v>1562193.6880000001</v>
      </c>
      <c r="G9" s="4">
        <v>820855.20400000003</v>
      </c>
      <c r="H9" s="4">
        <v>669782.41</v>
      </c>
      <c r="I9" s="4">
        <v>9449638.3690000009</v>
      </c>
      <c r="J9" s="4">
        <v>21803.609</v>
      </c>
      <c r="K9" s="4">
        <v>76045.145999999993</v>
      </c>
      <c r="L9" s="4">
        <v>618815.45900000003</v>
      </c>
      <c r="M9" s="4">
        <v>101909.62699999999</v>
      </c>
      <c r="N9" s="4">
        <v>2534705.2089999998</v>
      </c>
      <c r="O9" s="4">
        <v>2472.7860000000001</v>
      </c>
      <c r="P9" s="4">
        <v>19091.278999999999</v>
      </c>
      <c r="Q9" s="4">
        <v>251928.592</v>
      </c>
      <c r="R9" s="4">
        <v>289334.56699999998</v>
      </c>
      <c r="S9" s="4">
        <v>254566.073</v>
      </c>
      <c r="T9" s="4">
        <v>17895775.945999999</v>
      </c>
      <c r="U9" s="4">
        <v>16686577.939999999</v>
      </c>
      <c r="V9" s="4">
        <v>1019266.551</v>
      </c>
      <c r="W9" s="4">
        <v>622541.62300000002</v>
      </c>
      <c r="X9" s="4">
        <v>2918783.997</v>
      </c>
      <c r="Y9" s="4">
        <v>3173327.5449999999</v>
      </c>
      <c r="Z9" s="4">
        <v>3014379.49</v>
      </c>
      <c r="AA9" s="4">
        <v>322183.19699999999</v>
      </c>
      <c r="AB9" s="4">
        <v>496169.15299999999</v>
      </c>
      <c r="AC9" s="4">
        <v>6901504.773</v>
      </c>
      <c r="AD9" s="4">
        <v>246442.209</v>
      </c>
      <c r="AE9" s="9">
        <f t="shared" si="0"/>
        <v>103176834.78750803</v>
      </c>
      <c r="AF9" s="4">
        <v>11745297.521769324</v>
      </c>
      <c r="AG9" s="4">
        <v>0</v>
      </c>
      <c r="AH9" s="4">
        <f t="shared" si="1"/>
        <v>11745297.521769324</v>
      </c>
      <c r="AI9" s="4">
        <v>0</v>
      </c>
      <c r="AJ9" s="4">
        <v>28872.664056789632</v>
      </c>
      <c r="AK9" s="4">
        <f t="shared" si="2"/>
        <v>28872.664056789632</v>
      </c>
      <c r="AL9" s="10">
        <v>17331591.766063079</v>
      </c>
      <c r="AM9" s="4">
        <v>132282596.73939723</v>
      </c>
      <c r="AO9" s="84">
        <f t="shared" si="3"/>
        <v>5.3122527403141218E-2</v>
      </c>
    </row>
    <row r="10" spans="3:41" x14ac:dyDescent="0.25">
      <c r="C10" s="4" t="s">
        <v>6</v>
      </c>
      <c r="D10" s="4">
        <v>1549472.34</v>
      </c>
      <c r="E10" s="4">
        <v>457689.91100000002</v>
      </c>
      <c r="F10" s="4">
        <v>4581777.165</v>
      </c>
      <c r="G10" s="4">
        <v>14097728.51</v>
      </c>
      <c r="H10" s="4">
        <v>2265856.9160000002</v>
      </c>
      <c r="I10" s="4">
        <v>1259486.68</v>
      </c>
      <c r="J10" s="4">
        <v>2417720.5690000001</v>
      </c>
      <c r="K10" s="4">
        <v>5773091.7419999996</v>
      </c>
      <c r="L10" s="4">
        <v>1351990.8319999999</v>
      </c>
      <c r="M10" s="4">
        <v>153004.15900000001</v>
      </c>
      <c r="N10" s="4">
        <v>1166648.423</v>
      </c>
      <c r="O10" s="4">
        <v>19803.525000000001</v>
      </c>
      <c r="P10" s="4">
        <v>942599.21499999997</v>
      </c>
      <c r="Q10" s="4">
        <v>1411752.9110000001</v>
      </c>
      <c r="R10" s="4">
        <v>531838.27099999995</v>
      </c>
      <c r="S10" s="4">
        <v>2999000.8089999999</v>
      </c>
      <c r="T10" s="4">
        <v>8624244.8059999999</v>
      </c>
      <c r="U10" s="4">
        <v>8110524.3339999998</v>
      </c>
      <c r="V10" s="4">
        <v>2190128.571</v>
      </c>
      <c r="W10" s="4">
        <v>1343619.44</v>
      </c>
      <c r="X10" s="4">
        <v>1295690.8119999999</v>
      </c>
      <c r="Y10" s="4">
        <v>1795005.585</v>
      </c>
      <c r="Z10" s="4">
        <v>3774838.298</v>
      </c>
      <c r="AA10" s="4">
        <v>2476416.6869999999</v>
      </c>
      <c r="AB10" s="4">
        <v>521985.07199999999</v>
      </c>
      <c r="AC10" s="4">
        <v>2143162.4530000002</v>
      </c>
      <c r="AD10" s="4">
        <v>164464.96400000001</v>
      </c>
      <c r="AE10" s="9">
        <f t="shared" si="0"/>
        <v>73419543.385824606</v>
      </c>
      <c r="AF10" s="4">
        <v>8270708.1043051174</v>
      </c>
      <c r="AG10" s="4">
        <v>9247916.009045165</v>
      </c>
      <c r="AH10" s="4">
        <f t="shared" si="1"/>
        <v>17518624.113350283</v>
      </c>
      <c r="AI10" s="4">
        <v>0</v>
      </c>
      <c r="AJ10" s="4">
        <v>-192957.67458570932</v>
      </c>
      <c r="AK10" s="4">
        <f t="shared" si="2"/>
        <v>-192957.67458570932</v>
      </c>
      <c r="AL10" s="4">
        <v>21254055.414767146</v>
      </c>
      <c r="AM10" s="4">
        <v>111999265.23935632</v>
      </c>
      <c r="AO10" s="84">
        <f t="shared" si="3"/>
        <v>3.7801428135221277E-2</v>
      </c>
    </row>
    <row r="11" spans="3:41" x14ac:dyDescent="0.25">
      <c r="C11" s="4" t="s">
        <v>7</v>
      </c>
      <c r="D11" s="4">
        <v>2047521.6740000001</v>
      </c>
      <c r="E11" s="4">
        <v>907462.92799999996</v>
      </c>
      <c r="F11" s="4">
        <v>1303082.2679999999</v>
      </c>
      <c r="G11" s="4">
        <v>11796605.299000001</v>
      </c>
      <c r="H11" s="4">
        <v>2566657.264</v>
      </c>
      <c r="I11" s="4">
        <v>2263804.963</v>
      </c>
      <c r="J11" s="4">
        <v>1165038.57</v>
      </c>
      <c r="K11" s="4">
        <v>38886429.309</v>
      </c>
      <c r="L11" s="4">
        <v>3096761.0989999999</v>
      </c>
      <c r="M11" s="4">
        <v>265319.81800000003</v>
      </c>
      <c r="N11" s="4">
        <v>3688527.15</v>
      </c>
      <c r="O11" s="4">
        <v>189558.071</v>
      </c>
      <c r="P11" s="4">
        <v>866736.43700000003</v>
      </c>
      <c r="Q11" s="4">
        <v>3715296.7450000001</v>
      </c>
      <c r="R11" s="4">
        <v>473432.99699999997</v>
      </c>
      <c r="S11" s="4">
        <v>2324584.5550000002</v>
      </c>
      <c r="T11" s="4">
        <v>10460507.385</v>
      </c>
      <c r="U11" s="4">
        <v>6711800.6440000003</v>
      </c>
      <c r="V11" s="4">
        <v>1404328.0419999999</v>
      </c>
      <c r="W11" s="4">
        <v>782569.51899999997</v>
      </c>
      <c r="X11" s="4">
        <v>1303627.929</v>
      </c>
      <c r="Y11" s="4">
        <v>2209078.4309999999</v>
      </c>
      <c r="Z11" s="4">
        <v>1757661.1059999999</v>
      </c>
      <c r="AA11" s="4">
        <v>1303252.399</v>
      </c>
      <c r="AB11" s="4">
        <v>196333.85699999999</v>
      </c>
      <c r="AC11" s="4">
        <v>2230404.605</v>
      </c>
      <c r="AD11" s="4">
        <v>75946.936000000002</v>
      </c>
      <c r="AE11" s="9">
        <f t="shared" si="0"/>
        <v>103992329.81645621</v>
      </c>
      <c r="AF11" s="4">
        <v>11439821.861526195</v>
      </c>
      <c r="AG11" s="4">
        <v>0</v>
      </c>
      <c r="AH11" s="4">
        <f t="shared" si="1"/>
        <v>11439821.861526195</v>
      </c>
      <c r="AI11" s="4">
        <v>3703407.6019290001</v>
      </c>
      <c r="AJ11" s="4">
        <v>-1618.7693166443582</v>
      </c>
      <c r="AK11" s="4">
        <f t="shared" si="2"/>
        <v>3701788.8326123557</v>
      </c>
      <c r="AL11" s="4">
        <v>30786335.794055462</v>
      </c>
      <c r="AM11" s="4">
        <v>149920276.30465022</v>
      </c>
      <c r="AO11" s="84">
        <f t="shared" si="3"/>
        <v>5.3542400304957265E-2</v>
      </c>
    </row>
    <row r="12" spans="3:41" x14ac:dyDescent="0.25">
      <c r="C12" s="4" t="s">
        <v>8</v>
      </c>
      <c r="D12" s="4">
        <v>4843.915</v>
      </c>
      <c r="E12" s="4">
        <v>679323.96799999999</v>
      </c>
      <c r="F12" s="4">
        <v>589231.75199999998</v>
      </c>
      <c r="G12" s="4">
        <v>1758414.2520000001</v>
      </c>
      <c r="H12" s="4">
        <v>892903.424</v>
      </c>
      <c r="I12" s="4">
        <v>458617.15700000001</v>
      </c>
      <c r="J12" s="4">
        <v>124203.852</v>
      </c>
      <c r="K12" s="4">
        <v>2416333.3530000001</v>
      </c>
      <c r="L12" s="4">
        <v>56423336.693000004</v>
      </c>
      <c r="M12" s="4">
        <v>323225.69300000003</v>
      </c>
      <c r="N12" s="4">
        <v>1746838.774</v>
      </c>
      <c r="O12" s="4">
        <v>1818.3440000000001</v>
      </c>
      <c r="P12" s="4">
        <v>877248.63500000001</v>
      </c>
      <c r="Q12" s="4">
        <v>3113873.9950000001</v>
      </c>
      <c r="R12" s="4">
        <v>23632654.412999999</v>
      </c>
      <c r="S12" s="4">
        <v>3417529.3339999998</v>
      </c>
      <c r="T12" s="4">
        <v>6962309.801</v>
      </c>
      <c r="U12" s="4">
        <v>7683336.4409999996</v>
      </c>
      <c r="V12" s="4">
        <v>1479975.085</v>
      </c>
      <c r="W12" s="4">
        <v>633368.06099999999</v>
      </c>
      <c r="X12" s="4">
        <v>1024482.615</v>
      </c>
      <c r="Y12" s="4">
        <v>1319393.0789999999</v>
      </c>
      <c r="Z12" s="4">
        <v>967534.429</v>
      </c>
      <c r="AA12" s="4">
        <v>714181.01300000004</v>
      </c>
      <c r="AB12" s="4">
        <v>93054.077000000005</v>
      </c>
      <c r="AC12" s="4">
        <v>1928680.02</v>
      </c>
      <c r="AD12" s="4">
        <v>32521.825000000001</v>
      </c>
      <c r="AE12" s="9">
        <f t="shared" si="0"/>
        <v>119299234.09762171</v>
      </c>
      <c r="AF12" s="4">
        <v>2825466.1270103436</v>
      </c>
      <c r="AG12" s="4">
        <v>0</v>
      </c>
      <c r="AH12" s="4">
        <f t="shared" si="1"/>
        <v>2825466.1270103436</v>
      </c>
      <c r="AI12" s="4">
        <v>19490988.478303809</v>
      </c>
      <c r="AJ12" s="4">
        <v>160399.8631782087</v>
      </c>
      <c r="AK12" s="4">
        <f t="shared" si="2"/>
        <v>19651388.341482017</v>
      </c>
      <c r="AL12" s="4">
        <v>78639599.063151464</v>
      </c>
      <c r="AM12" s="4">
        <v>220415687.62926552</v>
      </c>
      <c r="AO12" s="84">
        <f t="shared" si="3"/>
        <v>6.1423446896550549E-2</v>
      </c>
    </row>
    <row r="13" spans="3:41" x14ac:dyDescent="0.25">
      <c r="C13" s="4" t="s">
        <v>9</v>
      </c>
      <c r="D13" s="4">
        <v>5770.1049999999996</v>
      </c>
      <c r="E13" s="4">
        <v>2478.3690000000001</v>
      </c>
      <c r="F13" s="4">
        <v>73672.551000000007</v>
      </c>
      <c r="G13" s="4">
        <v>418213.27299999999</v>
      </c>
      <c r="H13" s="4">
        <v>203536.95600000001</v>
      </c>
      <c r="I13" s="4">
        <v>81688.028999999995</v>
      </c>
      <c r="J13" s="4">
        <v>22321.111000000001</v>
      </c>
      <c r="K13" s="4">
        <v>1309500.7290000001</v>
      </c>
      <c r="L13" s="4">
        <v>3869212.3689999999</v>
      </c>
      <c r="M13" s="4">
        <v>1958438.2439999999</v>
      </c>
      <c r="N13" s="4">
        <v>750220.14300000004</v>
      </c>
      <c r="O13" s="4">
        <v>68790.827000000005</v>
      </c>
      <c r="P13" s="4">
        <v>400723.35399999999</v>
      </c>
      <c r="Q13" s="4">
        <v>66857.585000000006</v>
      </c>
      <c r="R13" s="4">
        <v>56360.987999999998</v>
      </c>
      <c r="S13" s="4">
        <v>134941.785</v>
      </c>
      <c r="T13" s="4">
        <v>1381119.737</v>
      </c>
      <c r="U13" s="4">
        <v>572731.11600000004</v>
      </c>
      <c r="V13" s="4">
        <v>224720.283</v>
      </c>
      <c r="W13" s="4">
        <v>145590.95000000001</v>
      </c>
      <c r="X13" s="4">
        <v>189188.766</v>
      </c>
      <c r="Y13" s="4">
        <v>123594.224</v>
      </c>
      <c r="Z13" s="4">
        <v>332001.52899999998</v>
      </c>
      <c r="AA13" s="4">
        <v>95213.198000000004</v>
      </c>
      <c r="AB13" s="4">
        <v>51548.118000000002</v>
      </c>
      <c r="AC13" s="4">
        <v>138897.389</v>
      </c>
      <c r="AD13" s="4">
        <v>4110.2719999999999</v>
      </c>
      <c r="AE13" s="9">
        <f t="shared" si="0"/>
        <v>12681442.375029001</v>
      </c>
      <c r="AF13" s="4">
        <v>15455248.966207769</v>
      </c>
      <c r="AG13" s="4">
        <v>0</v>
      </c>
      <c r="AH13" s="4">
        <f t="shared" si="1"/>
        <v>15455248.966207769</v>
      </c>
      <c r="AI13" s="4">
        <v>23560262.996608902</v>
      </c>
      <c r="AJ13" s="4">
        <v>-29531.882295633797</v>
      </c>
      <c r="AK13" s="4">
        <f t="shared" si="2"/>
        <v>23530731.114313267</v>
      </c>
      <c r="AL13" s="4">
        <v>36520975.370714776</v>
      </c>
      <c r="AM13" s="4">
        <v>88188397.826264814</v>
      </c>
      <c r="AO13" s="84">
        <f t="shared" si="3"/>
        <v>6.5292783158763653E-3</v>
      </c>
    </row>
    <row r="14" spans="3:41" x14ac:dyDescent="0.25">
      <c r="C14" s="4" t="s">
        <v>10</v>
      </c>
      <c r="D14" s="4">
        <v>5200.4889999999996</v>
      </c>
      <c r="E14" s="4">
        <v>1146.008</v>
      </c>
      <c r="F14" s="4">
        <v>155541.514</v>
      </c>
      <c r="G14" s="4">
        <v>736660.67</v>
      </c>
      <c r="H14" s="4">
        <v>235880.864</v>
      </c>
      <c r="I14" s="4">
        <v>50473.758000000002</v>
      </c>
      <c r="J14" s="4">
        <v>5805.6890000000003</v>
      </c>
      <c r="K14" s="4">
        <v>663886.25199999998</v>
      </c>
      <c r="L14" s="4">
        <v>4005176.182</v>
      </c>
      <c r="M14" s="4">
        <v>423666.84100000001</v>
      </c>
      <c r="N14" s="4">
        <v>2313243.4559999998</v>
      </c>
      <c r="O14" s="4">
        <v>2542208.56</v>
      </c>
      <c r="P14" s="4">
        <v>1794987.4809999999</v>
      </c>
      <c r="Q14" s="4">
        <v>98860.057000000001</v>
      </c>
      <c r="R14" s="4">
        <v>25633.781999999999</v>
      </c>
      <c r="S14" s="4">
        <v>347384.49599999998</v>
      </c>
      <c r="T14" s="4">
        <v>1137260.2120000001</v>
      </c>
      <c r="U14" s="4">
        <v>644174.57799999998</v>
      </c>
      <c r="V14" s="4">
        <v>272806.94</v>
      </c>
      <c r="W14" s="4">
        <v>89227.879000000001</v>
      </c>
      <c r="X14" s="4">
        <v>128452.774</v>
      </c>
      <c r="Y14" s="4">
        <v>211909.02</v>
      </c>
      <c r="Z14" s="4">
        <v>204113.489</v>
      </c>
      <c r="AA14" s="4">
        <v>107332.80499999999</v>
      </c>
      <c r="AB14" s="4">
        <v>24502.895</v>
      </c>
      <c r="AC14" s="4">
        <v>187958.03400000001</v>
      </c>
      <c r="AD14" s="4">
        <v>2325.277</v>
      </c>
      <c r="AE14" s="9">
        <f t="shared" si="0"/>
        <v>16415819.836261882</v>
      </c>
      <c r="AF14" s="4">
        <v>1492824.0628254886</v>
      </c>
      <c r="AG14" s="4">
        <v>0</v>
      </c>
      <c r="AH14" s="4">
        <f t="shared" si="1"/>
        <v>1492824.0628254886</v>
      </c>
      <c r="AI14" s="4">
        <v>68857907.272323564</v>
      </c>
      <c r="AJ14" s="4">
        <v>-61451.836931412254</v>
      </c>
      <c r="AK14" s="4">
        <f t="shared" si="2"/>
        <v>68796455.435392156</v>
      </c>
      <c r="AL14" s="10">
        <v>25779928.964077692</v>
      </c>
      <c r="AM14" s="4">
        <v>112485028.29855722</v>
      </c>
      <c r="AO14" s="84">
        <f t="shared" si="3"/>
        <v>8.4519925513593386E-3</v>
      </c>
    </row>
    <row r="15" spans="3:41" x14ac:dyDescent="0.25">
      <c r="C15" s="4" t="s">
        <v>11</v>
      </c>
      <c r="D15" s="4">
        <v>3.21</v>
      </c>
      <c r="E15" s="4">
        <v>301.37400000000002</v>
      </c>
      <c r="F15" s="4">
        <v>5724.9170000000004</v>
      </c>
      <c r="G15" s="4">
        <v>161479.17800000001</v>
      </c>
      <c r="H15" s="4">
        <v>5501.6170000000002</v>
      </c>
      <c r="I15" s="4">
        <v>2350.6019999999999</v>
      </c>
      <c r="J15" s="4">
        <v>763.81600000000003</v>
      </c>
      <c r="K15" s="4">
        <v>150385.61199999999</v>
      </c>
      <c r="L15" s="4">
        <v>382657.71899999998</v>
      </c>
      <c r="M15" s="4">
        <v>58155.010999999999</v>
      </c>
      <c r="N15" s="4">
        <v>190914.44699999999</v>
      </c>
      <c r="O15" s="4">
        <v>2920988.3620000002</v>
      </c>
      <c r="P15" s="4">
        <v>54638.499000000003</v>
      </c>
      <c r="Q15" s="4">
        <v>9359.4110000000001</v>
      </c>
      <c r="R15" s="4">
        <v>3405.636</v>
      </c>
      <c r="S15" s="4">
        <v>20644.142</v>
      </c>
      <c r="T15" s="4">
        <v>214220.44</v>
      </c>
      <c r="U15" s="4">
        <v>76458.544999999998</v>
      </c>
      <c r="V15" s="4">
        <v>14752.486000000001</v>
      </c>
      <c r="W15" s="4">
        <v>7914.7209999999995</v>
      </c>
      <c r="X15" s="4">
        <v>14222.235000000001</v>
      </c>
      <c r="Y15" s="4">
        <v>4589.8940000000002</v>
      </c>
      <c r="Z15" s="4">
        <v>18964.489000000001</v>
      </c>
      <c r="AA15" s="4">
        <v>12247.97</v>
      </c>
      <c r="AB15" s="4">
        <v>8936.1350000000002</v>
      </c>
      <c r="AC15" s="4">
        <v>25955.920999999998</v>
      </c>
      <c r="AD15" s="4">
        <v>660.61300000000006</v>
      </c>
      <c r="AE15" s="9">
        <f t="shared" si="0"/>
        <v>4366197.1792837642</v>
      </c>
      <c r="AF15" s="4">
        <v>17576348.3674138</v>
      </c>
      <c r="AG15" s="4">
        <v>0</v>
      </c>
      <c r="AH15" s="4">
        <f t="shared" si="1"/>
        <v>17576348.3674138</v>
      </c>
      <c r="AI15" s="4">
        <v>35574833.640360244</v>
      </c>
      <c r="AJ15" s="4">
        <v>246299.90516540912</v>
      </c>
      <c r="AK15" s="4">
        <f t="shared" si="2"/>
        <v>35821133.545525655</v>
      </c>
      <c r="AL15" s="4">
        <v>53794644.158001788</v>
      </c>
      <c r="AM15" s="4">
        <v>111558323.25022501</v>
      </c>
      <c r="AO15" s="84">
        <f t="shared" si="3"/>
        <v>2.2480184605556618E-3</v>
      </c>
    </row>
    <row r="16" spans="3:41" x14ac:dyDescent="0.25">
      <c r="C16" s="4" t="s">
        <v>12</v>
      </c>
      <c r="D16" s="4">
        <v>1854.664</v>
      </c>
      <c r="E16" s="4">
        <v>38.037999999999997</v>
      </c>
      <c r="F16" s="4">
        <v>22953.663</v>
      </c>
      <c r="G16" s="4">
        <v>623414.75399999996</v>
      </c>
      <c r="H16" s="4">
        <v>113346.102</v>
      </c>
      <c r="I16" s="4">
        <v>2025.5129999999999</v>
      </c>
      <c r="J16" s="4">
        <v>1448.7829999999999</v>
      </c>
      <c r="K16" s="4">
        <v>57688.398999999998</v>
      </c>
      <c r="L16" s="4">
        <v>129752.992</v>
      </c>
      <c r="M16" s="4">
        <v>2358.8240000000001</v>
      </c>
      <c r="N16" s="4">
        <v>10189.089</v>
      </c>
      <c r="O16" s="4">
        <v>12666.138000000001</v>
      </c>
      <c r="P16" s="4">
        <v>2138110.2740000002</v>
      </c>
      <c r="Q16" s="4">
        <v>2855.3270000000002</v>
      </c>
      <c r="R16" s="4">
        <v>654.45899999999995</v>
      </c>
      <c r="S16" s="4">
        <v>25094.757000000001</v>
      </c>
      <c r="T16" s="4">
        <v>91000.543999999994</v>
      </c>
      <c r="U16" s="4">
        <v>27072.046999999999</v>
      </c>
      <c r="V16" s="4">
        <v>7326.8270000000002</v>
      </c>
      <c r="W16" s="4">
        <v>4706.2790000000005</v>
      </c>
      <c r="X16" s="4">
        <v>7547.1059999999998</v>
      </c>
      <c r="Y16" s="4">
        <v>25314.937999999998</v>
      </c>
      <c r="Z16" s="4">
        <v>10193.851000000001</v>
      </c>
      <c r="AA16" s="4">
        <v>6222.2489999999998</v>
      </c>
      <c r="AB16" s="4">
        <v>652.553</v>
      </c>
      <c r="AC16" s="4">
        <v>7130.8540000000003</v>
      </c>
      <c r="AD16" s="4">
        <v>132.976</v>
      </c>
      <c r="AE16" s="9">
        <f t="shared" si="0"/>
        <v>3331752.4471192993</v>
      </c>
      <c r="AF16" s="4">
        <v>26029167.357667428</v>
      </c>
      <c r="AG16" s="4">
        <v>100812.84750049397</v>
      </c>
      <c r="AH16" s="4">
        <f t="shared" si="1"/>
        <v>26129980.205167923</v>
      </c>
      <c r="AI16" s="4">
        <v>20052350.685993969</v>
      </c>
      <c r="AJ16" s="4">
        <v>-458013.26705791726</v>
      </c>
      <c r="AK16" s="4">
        <f t="shared" si="2"/>
        <v>19594337.418936051</v>
      </c>
      <c r="AL16" s="4">
        <v>17085228.298475336</v>
      </c>
      <c r="AM16" s="4">
        <v>66141298.369698614</v>
      </c>
      <c r="AO16" s="84">
        <f t="shared" si="3"/>
        <v>1.7154151999049956E-3</v>
      </c>
    </row>
    <row r="17" spans="3:41" x14ac:dyDescent="0.25">
      <c r="C17" s="4" t="s">
        <v>13</v>
      </c>
      <c r="D17" s="4">
        <v>1506.1759999999999</v>
      </c>
      <c r="E17" s="4">
        <v>4773812.3720000004</v>
      </c>
      <c r="F17" s="4">
        <v>627761.26899999997</v>
      </c>
      <c r="G17" s="4">
        <v>164874.538</v>
      </c>
      <c r="H17" s="4">
        <v>252420.56599999999</v>
      </c>
      <c r="I17" s="4">
        <v>692207.11100000003</v>
      </c>
      <c r="J17" s="4">
        <v>570.82899999999995</v>
      </c>
      <c r="K17" s="4">
        <v>966931.85199999996</v>
      </c>
      <c r="L17" s="4">
        <v>261204.56099999999</v>
      </c>
      <c r="M17" s="4">
        <v>1068157.902</v>
      </c>
      <c r="N17" s="4">
        <v>46633.033000000003</v>
      </c>
      <c r="O17" s="4">
        <v>2555.857</v>
      </c>
      <c r="P17" s="4">
        <v>8654.6640000000007</v>
      </c>
      <c r="Q17" s="4">
        <v>92397330.645999998</v>
      </c>
      <c r="R17" s="4">
        <v>31623.698</v>
      </c>
      <c r="S17" s="4">
        <v>8195761.4349999996</v>
      </c>
      <c r="T17" s="4">
        <v>2395314.7540000002</v>
      </c>
      <c r="U17" s="4">
        <v>1542832.737</v>
      </c>
      <c r="V17" s="4">
        <v>501634.08299999998</v>
      </c>
      <c r="W17" s="4">
        <v>1255648.517</v>
      </c>
      <c r="X17" s="4">
        <v>4388046.0290000001</v>
      </c>
      <c r="Y17" s="4">
        <v>813659.06099999999</v>
      </c>
      <c r="Z17" s="4">
        <v>1458338.5419999999</v>
      </c>
      <c r="AA17" s="4">
        <v>1250757.182</v>
      </c>
      <c r="AB17" s="4">
        <v>116945.44</v>
      </c>
      <c r="AC17" s="4">
        <v>1745654.9879999999</v>
      </c>
      <c r="AD17" s="4">
        <v>25490.157999999999</v>
      </c>
      <c r="AE17" s="9">
        <f t="shared" si="0"/>
        <v>124986328.27872427</v>
      </c>
      <c r="AF17" s="4">
        <v>27028899.622660916</v>
      </c>
      <c r="AG17" s="4">
        <v>0</v>
      </c>
      <c r="AH17" s="4">
        <f t="shared" si="1"/>
        <v>27028899.622660916</v>
      </c>
      <c r="AI17" s="4">
        <v>0</v>
      </c>
      <c r="AJ17" s="4">
        <v>-2.289304526321216E-12</v>
      </c>
      <c r="AK17" s="4">
        <f t="shared" si="2"/>
        <v>-2.289304526321216E-12</v>
      </c>
      <c r="AL17" s="10">
        <v>374314.00715134275</v>
      </c>
      <c r="AM17" s="4">
        <v>152389541.90853652</v>
      </c>
      <c r="AO17" s="84">
        <f t="shared" si="3"/>
        <v>6.4351553938233552E-2</v>
      </c>
    </row>
    <row r="18" spans="3:41" x14ac:dyDescent="0.25">
      <c r="C18" s="4" t="s">
        <v>14</v>
      </c>
      <c r="D18" s="4">
        <v>44091.991999999998</v>
      </c>
      <c r="E18" s="4">
        <v>10733.438</v>
      </c>
      <c r="F18" s="4">
        <v>976863.58799999999</v>
      </c>
      <c r="G18" s="4">
        <v>708024.21100000001</v>
      </c>
      <c r="H18" s="4">
        <v>96267.75</v>
      </c>
      <c r="I18" s="4">
        <v>538634.20799999998</v>
      </c>
      <c r="J18" s="4">
        <v>46605.343000000001</v>
      </c>
      <c r="K18" s="4">
        <v>954292.35199999996</v>
      </c>
      <c r="L18" s="4">
        <v>546972.81200000003</v>
      </c>
      <c r="M18" s="4">
        <v>142085.58600000001</v>
      </c>
      <c r="N18" s="4">
        <v>810514.13</v>
      </c>
      <c r="O18" s="4">
        <v>63145.678999999996</v>
      </c>
      <c r="P18" s="4">
        <v>839680.49800000002</v>
      </c>
      <c r="Q18" s="4">
        <v>1777577.6710000001</v>
      </c>
      <c r="R18" s="4">
        <v>7611813.284</v>
      </c>
      <c r="S18" s="4">
        <v>31873125.291000001</v>
      </c>
      <c r="T18" s="4">
        <v>1429700.4709999999</v>
      </c>
      <c r="U18" s="4">
        <v>1487553.375</v>
      </c>
      <c r="V18" s="4">
        <v>801338.701</v>
      </c>
      <c r="W18" s="4">
        <v>563778.33499999996</v>
      </c>
      <c r="X18" s="4">
        <v>378445.93400000001</v>
      </c>
      <c r="Y18" s="4">
        <v>565967.28700000001</v>
      </c>
      <c r="Z18" s="4">
        <v>485279.17599999998</v>
      </c>
      <c r="AA18" s="4">
        <v>2682380.051</v>
      </c>
      <c r="AB18" s="4">
        <v>46968.205000000002</v>
      </c>
      <c r="AC18" s="4">
        <v>969170.098</v>
      </c>
      <c r="AD18" s="4">
        <v>1284.5340000000001</v>
      </c>
      <c r="AE18" s="9">
        <f t="shared" si="0"/>
        <v>56452294.025381811</v>
      </c>
      <c r="AF18" s="4">
        <v>8982549.3696889114</v>
      </c>
      <c r="AG18" s="4">
        <v>10664242.463425243</v>
      </c>
      <c r="AH18" s="4">
        <f t="shared" si="1"/>
        <v>19646791.833114155</v>
      </c>
      <c r="AI18" s="4">
        <v>0</v>
      </c>
      <c r="AJ18" s="4">
        <v>-63699.147955039844</v>
      </c>
      <c r="AK18" s="4">
        <f t="shared" si="2"/>
        <v>-63699.147955039844</v>
      </c>
      <c r="AL18" s="10">
        <v>1275933.0354272597</v>
      </c>
      <c r="AM18" s="4">
        <v>77311319.745968178</v>
      </c>
      <c r="AO18" s="84">
        <f t="shared" si="3"/>
        <v>2.9065521756988576E-2</v>
      </c>
    </row>
    <row r="19" spans="3:41" x14ac:dyDescent="0.25">
      <c r="C19" s="4" t="s">
        <v>15</v>
      </c>
      <c r="D19" s="4">
        <v>27668.628000000001</v>
      </c>
      <c r="E19" s="4">
        <v>29161.478999999999</v>
      </c>
      <c r="F19" s="4">
        <v>119536.508</v>
      </c>
      <c r="G19" s="4">
        <v>190255.09099999999</v>
      </c>
      <c r="H19" s="4">
        <v>524088.68699999998</v>
      </c>
      <c r="I19" s="4">
        <v>300781.01299999998</v>
      </c>
      <c r="J19" s="4">
        <v>7785.8639999999996</v>
      </c>
      <c r="K19" s="4">
        <v>5648295.2779999999</v>
      </c>
      <c r="L19" s="4">
        <v>4358331.0710000005</v>
      </c>
      <c r="M19" s="4">
        <v>399037.90399999998</v>
      </c>
      <c r="N19" s="4">
        <v>607391.75800000003</v>
      </c>
      <c r="O19" s="4">
        <v>16006.714</v>
      </c>
      <c r="P19" s="4">
        <v>2762172.23</v>
      </c>
      <c r="Q19" s="4">
        <v>22962.085999999999</v>
      </c>
      <c r="R19" s="4">
        <v>11969.196</v>
      </c>
      <c r="S19" s="4">
        <v>33169104.214000002</v>
      </c>
      <c r="T19" s="4">
        <v>1600566.152</v>
      </c>
      <c r="U19" s="4">
        <v>608566.76500000001</v>
      </c>
      <c r="V19" s="4">
        <v>181047.728</v>
      </c>
      <c r="W19" s="4">
        <v>45600.173999999999</v>
      </c>
      <c r="X19" s="4">
        <v>169728.50399999999</v>
      </c>
      <c r="Y19" s="4">
        <v>175540.30799999999</v>
      </c>
      <c r="Z19" s="4">
        <v>852526.59499999997</v>
      </c>
      <c r="AA19" s="4">
        <v>281666.07400000002</v>
      </c>
      <c r="AB19" s="4">
        <v>4057.337</v>
      </c>
      <c r="AC19" s="4">
        <v>86861.267999999996</v>
      </c>
      <c r="AD19" s="4">
        <v>391.37400000000002</v>
      </c>
      <c r="AE19" s="9">
        <f t="shared" si="0"/>
        <v>52201100.202004716</v>
      </c>
      <c r="AF19" s="4">
        <v>2145413.6904066484</v>
      </c>
      <c r="AG19" s="4">
        <v>6483.2948320378609</v>
      </c>
      <c r="AH19" s="4">
        <f t="shared" si="1"/>
        <v>2151896.9852386862</v>
      </c>
      <c r="AI19" s="4">
        <v>295223789.48200756</v>
      </c>
      <c r="AJ19" s="4">
        <v>1468282.7201683184</v>
      </c>
      <c r="AK19" s="4">
        <f t="shared" si="2"/>
        <v>296692072.20217586</v>
      </c>
      <c r="AL19" s="4">
        <v>1708521.9156399984</v>
      </c>
      <c r="AM19" s="4">
        <v>352753591.30505925</v>
      </c>
      <c r="AO19" s="84">
        <f t="shared" si="3"/>
        <v>2.6876714929918156E-2</v>
      </c>
    </row>
    <row r="20" spans="3:41" x14ac:dyDescent="0.25">
      <c r="C20" s="4" t="s">
        <v>16</v>
      </c>
      <c r="D20" s="4">
        <v>357016.84100000001</v>
      </c>
      <c r="E20" s="4">
        <v>44323.434999999998</v>
      </c>
      <c r="F20" s="4">
        <v>13549540.277000001</v>
      </c>
      <c r="G20" s="4">
        <v>9622331.2689999994</v>
      </c>
      <c r="H20" s="4">
        <v>3742209.108</v>
      </c>
      <c r="I20" s="4">
        <v>2813029.0839999998</v>
      </c>
      <c r="J20" s="4">
        <v>41832.659</v>
      </c>
      <c r="K20" s="4">
        <v>2978251.8859999999</v>
      </c>
      <c r="L20" s="4">
        <v>1460510.601</v>
      </c>
      <c r="M20" s="4">
        <v>1064428.7620000001</v>
      </c>
      <c r="N20" s="4">
        <v>1556448.102</v>
      </c>
      <c r="O20" s="4">
        <v>12450426.32</v>
      </c>
      <c r="P20" s="4">
        <v>2311112.8319999999</v>
      </c>
      <c r="Q20" s="4">
        <v>1711986.247</v>
      </c>
      <c r="R20" s="4">
        <v>251079.18100000001</v>
      </c>
      <c r="S20" s="4">
        <v>15174173.290999999</v>
      </c>
      <c r="T20" s="4">
        <v>6342289.2369999997</v>
      </c>
      <c r="U20" s="4">
        <v>14203422.589</v>
      </c>
      <c r="V20" s="4">
        <v>8585399.1840000004</v>
      </c>
      <c r="W20" s="4">
        <v>4642534.5439999998</v>
      </c>
      <c r="X20" s="4">
        <v>3193646.3309999998</v>
      </c>
      <c r="Y20" s="4">
        <v>23680109.748</v>
      </c>
      <c r="Z20" s="4">
        <v>8864248.2109999992</v>
      </c>
      <c r="AA20" s="4">
        <v>3792091.65</v>
      </c>
      <c r="AB20" s="4">
        <v>735299.35</v>
      </c>
      <c r="AC20" s="4">
        <v>12164261.057</v>
      </c>
      <c r="AD20" s="4">
        <v>328501.20500000002</v>
      </c>
      <c r="AE20" s="9">
        <f t="shared" si="0"/>
        <v>155660502.67098901</v>
      </c>
      <c r="AF20" s="4">
        <v>156255208.88865763</v>
      </c>
      <c r="AG20" s="4">
        <v>6041291.7713510711</v>
      </c>
      <c r="AH20" s="4">
        <f t="shared" si="1"/>
        <v>162296500.6600087</v>
      </c>
      <c r="AI20" s="4">
        <v>38115639.118875198</v>
      </c>
      <c r="AJ20" s="4">
        <v>553182.52270617604</v>
      </c>
      <c r="AK20" s="4">
        <f t="shared" si="2"/>
        <v>38668821.641581371</v>
      </c>
      <c r="AL20" s="4">
        <v>5551748.5329224952</v>
      </c>
      <c r="AM20" s="4">
        <v>362177573.50550157</v>
      </c>
      <c r="AO20" s="84">
        <f t="shared" si="3"/>
        <v>8.0144727600497359E-2</v>
      </c>
    </row>
    <row r="21" spans="3:41" x14ac:dyDescent="0.25">
      <c r="C21" s="4" t="s">
        <v>17</v>
      </c>
      <c r="D21" s="4">
        <v>58781.283000000003</v>
      </c>
      <c r="E21" s="4">
        <v>38586.470999999998</v>
      </c>
      <c r="F21" s="4">
        <v>3543839.9440000001</v>
      </c>
      <c r="G21" s="4">
        <v>4772999.5049999999</v>
      </c>
      <c r="H21" s="4">
        <v>1344344.9210000001</v>
      </c>
      <c r="I21" s="4">
        <v>26738276.868999999</v>
      </c>
      <c r="J21" s="4">
        <v>7007.3680000000004</v>
      </c>
      <c r="K21" s="4">
        <v>8800351.2259999998</v>
      </c>
      <c r="L21" s="4">
        <v>2350370.5520000001</v>
      </c>
      <c r="M21" s="4">
        <v>309183.34299999999</v>
      </c>
      <c r="N21" s="4">
        <v>2498022.415</v>
      </c>
      <c r="O21" s="4">
        <v>11248881.200999999</v>
      </c>
      <c r="P21" s="4">
        <v>469130.03600000002</v>
      </c>
      <c r="Q21" s="4">
        <v>629298.321</v>
      </c>
      <c r="R21" s="4">
        <v>93272.654999999999</v>
      </c>
      <c r="S21" s="4">
        <v>4832124.2029999997</v>
      </c>
      <c r="T21" s="4">
        <v>25141169.423999999</v>
      </c>
      <c r="U21" s="4">
        <v>89886504.449000001</v>
      </c>
      <c r="V21" s="4">
        <v>4305758.9869999997</v>
      </c>
      <c r="W21" s="4">
        <v>1717662.395</v>
      </c>
      <c r="X21" s="4">
        <v>4112614.2689999999</v>
      </c>
      <c r="Y21" s="4">
        <v>8384351.1670000004</v>
      </c>
      <c r="Z21" s="4">
        <v>3711220.4539999999</v>
      </c>
      <c r="AA21" s="4">
        <v>4599203.2340000002</v>
      </c>
      <c r="AB21" s="4">
        <v>954657.41500000004</v>
      </c>
      <c r="AC21" s="4">
        <v>8187954.966</v>
      </c>
      <c r="AD21" s="4">
        <v>180127.927</v>
      </c>
      <c r="AE21" s="9">
        <f t="shared" si="0"/>
        <v>218915695.00730628</v>
      </c>
      <c r="AF21" s="4">
        <v>121253741.45941323</v>
      </c>
      <c r="AG21" s="4">
        <v>779302.41350328375</v>
      </c>
      <c r="AH21" s="4">
        <f t="shared" si="1"/>
        <v>122033043.87291652</v>
      </c>
      <c r="AI21" s="4">
        <v>9705025.0929506794</v>
      </c>
      <c r="AJ21" s="4">
        <v>0</v>
      </c>
      <c r="AK21" s="4">
        <f t="shared" si="2"/>
        <v>9705025.0929506794</v>
      </c>
      <c r="AL21" s="4">
        <v>23947594.905782886</v>
      </c>
      <c r="AM21" s="4">
        <v>374601358.87895638</v>
      </c>
      <c r="AO21" s="84">
        <f t="shared" si="3"/>
        <v>0.11271284907076194</v>
      </c>
    </row>
    <row r="22" spans="3:41" x14ac:dyDescent="0.25">
      <c r="C22" s="4" t="s">
        <v>18</v>
      </c>
      <c r="D22" s="4">
        <v>1088879.0060000001</v>
      </c>
      <c r="E22" s="4">
        <v>945.01099999999997</v>
      </c>
      <c r="F22" s="4">
        <v>23559426.030000001</v>
      </c>
      <c r="G22" s="4">
        <v>510938.75199999998</v>
      </c>
      <c r="H22" s="4">
        <v>85338.134999999995</v>
      </c>
      <c r="I22" s="4">
        <v>44289.650999999998</v>
      </c>
      <c r="J22" s="4">
        <v>2401.5010000000002</v>
      </c>
      <c r="K22" s="4">
        <v>53460.512999999999</v>
      </c>
      <c r="L22" s="4">
        <v>17116.981</v>
      </c>
      <c r="M22" s="4">
        <v>31695.752</v>
      </c>
      <c r="N22" s="4">
        <v>70191.778000000006</v>
      </c>
      <c r="O22" s="4">
        <v>312.94200000000001</v>
      </c>
      <c r="P22" s="4">
        <v>26824.566999999999</v>
      </c>
      <c r="Q22" s="4">
        <v>138932.891</v>
      </c>
      <c r="R22" s="4">
        <v>34978.116999999998</v>
      </c>
      <c r="S22" s="4">
        <v>427275.603</v>
      </c>
      <c r="T22" s="4">
        <v>608460.05099999998</v>
      </c>
      <c r="U22" s="4">
        <v>161435.90599999999</v>
      </c>
      <c r="V22" s="4">
        <v>419367.48200000002</v>
      </c>
      <c r="W22" s="4">
        <v>62049.756000000001</v>
      </c>
      <c r="X22" s="4">
        <v>60826.148999999998</v>
      </c>
      <c r="Y22" s="4">
        <v>952265.78200000001</v>
      </c>
      <c r="Z22" s="4">
        <v>134815.66500000001</v>
      </c>
      <c r="AA22" s="4">
        <v>82340.724000000002</v>
      </c>
      <c r="AB22" s="4">
        <v>9111.7240000000002</v>
      </c>
      <c r="AC22" s="4">
        <v>346837.58799999999</v>
      </c>
      <c r="AD22" s="4">
        <v>48264.942999999999</v>
      </c>
      <c r="AE22" s="9">
        <f t="shared" si="0"/>
        <v>28978783.2088034</v>
      </c>
      <c r="AF22" s="4">
        <v>82768504.935221389</v>
      </c>
      <c r="AG22" s="4">
        <v>0</v>
      </c>
      <c r="AH22" s="4">
        <f t="shared" si="1"/>
        <v>82768504.935221389</v>
      </c>
      <c r="AI22" s="4">
        <v>0</v>
      </c>
      <c r="AJ22" s="4">
        <v>0</v>
      </c>
      <c r="AK22" s="4">
        <f t="shared" si="2"/>
        <v>0</v>
      </c>
      <c r="AL22" s="4">
        <v>1133861.0735941858</v>
      </c>
      <c r="AM22" s="4">
        <v>112881149.21761897</v>
      </c>
      <c r="AO22" s="84">
        <f t="shared" si="3"/>
        <v>1.4920269731958582E-2</v>
      </c>
    </row>
    <row r="23" spans="3:41" x14ac:dyDescent="0.25">
      <c r="C23" s="4" t="s">
        <v>19</v>
      </c>
      <c r="D23" s="4">
        <v>7950.1210000000001</v>
      </c>
      <c r="E23" s="4">
        <v>300.83100000000002</v>
      </c>
      <c r="F23" s="4">
        <v>730186.32499999995</v>
      </c>
      <c r="G23" s="4">
        <v>415783.16399999999</v>
      </c>
      <c r="H23" s="4">
        <v>3357647.9040000001</v>
      </c>
      <c r="I23" s="4">
        <v>94209.415999999997</v>
      </c>
      <c r="J23" s="4">
        <v>2796.0610000000001</v>
      </c>
      <c r="K23" s="4">
        <v>84678.75</v>
      </c>
      <c r="L23" s="4">
        <v>148126.52600000001</v>
      </c>
      <c r="M23" s="4">
        <v>791311.65599999996</v>
      </c>
      <c r="N23" s="4">
        <v>565030.31999999995</v>
      </c>
      <c r="O23" s="4">
        <v>1750201.8929999999</v>
      </c>
      <c r="P23" s="4">
        <v>293157.86300000001</v>
      </c>
      <c r="Q23" s="4">
        <v>550046.44099999999</v>
      </c>
      <c r="R23" s="4">
        <v>34513.646999999997</v>
      </c>
      <c r="S23" s="4">
        <v>4886039.5779999997</v>
      </c>
      <c r="T23" s="4">
        <v>932075.93299999996</v>
      </c>
      <c r="U23" s="4">
        <v>1405986.841</v>
      </c>
      <c r="V23" s="4">
        <v>2167386.7940000002</v>
      </c>
      <c r="W23" s="4">
        <v>15803009.937000001</v>
      </c>
      <c r="X23" s="4">
        <v>815036.21</v>
      </c>
      <c r="Y23" s="4">
        <v>3951573.7990000001</v>
      </c>
      <c r="Z23" s="4">
        <v>4268751.4740000004</v>
      </c>
      <c r="AA23" s="4">
        <v>2795511.554</v>
      </c>
      <c r="AB23" s="4">
        <v>271252.52399999998</v>
      </c>
      <c r="AC23" s="4">
        <v>3727688.13</v>
      </c>
      <c r="AD23" s="4">
        <v>1721606.308</v>
      </c>
      <c r="AE23" s="9">
        <f t="shared" si="0"/>
        <v>51571860.07365492</v>
      </c>
      <c r="AF23" s="4">
        <v>32433635.886489056</v>
      </c>
      <c r="AG23" s="4">
        <v>2595131.3843319379</v>
      </c>
      <c r="AH23" s="4">
        <f t="shared" si="1"/>
        <v>35028767.27082099</v>
      </c>
      <c r="AI23" s="4">
        <v>11619203.307802115</v>
      </c>
      <c r="AJ23" s="4">
        <v>-158110.26662396916</v>
      </c>
      <c r="AK23" s="4">
        <f t="shared" si="2"/>
        <v>11461093.041178146</v>
      </c>
      <c r="AL23" s="4">
        <v>268343.19063120848</v>
      </c>
      <c r="AM23" s="4">
        <v>98330063.576285273</v>
      </c>
      <c r="AO23" s="84">
        <f t="shared" si="3"/>
        <v>2.655273885495656E-2</v>
      </c>
    </row>
    <row r="24" spans="3:41" x14ac:dyDescent="0.25">
      <c r="C24" s="4" t="s">
        <v>20</v>
      </c>
      <c r="D24" s="4">
        <v>29.584</v>
      </c>
      <c r="E24" s="4">
        <v>307.08699999999999</v>
      </c>
      <c r="F24" s="4">
        <v>1354217.541</v>
      </c>
      <c r="G24" s="4">
        <v>461568.52299999999</v>
      </c>
      <c r="H24" s="4">
        <v>1395535.7080000001</v>
      </c>
      <c r="I24" s="4">
        <v>166982.96299999999</v>
      </c>
      <c r="J24" s="4">
        <v>4668.7730000000001</v>
      </c>
      <c r="K24" s="4">
        <v>32137.922999999999</v>
      </c>
      <c r="L24" s="4">
        <v>1325.3</v>
      </c>
      <c r="M24" s="4">
        <v>110588.251</v>
      </c>
      <c r="N24" s="4">
        <v>1345711.7660000001</v>
      </c>
      <c r="O24" s="11">
        <v>0</v>
      </c>
      <c r="P24" s="4">
        <v>2271918.6510000001</v>
      </c>
      <c r="Q24" s="4">
        <v>648403.353</v>
      </c>
      <c r="R24" s="4">
        <v>113045.67</v>
      </c>
      <c r="S24" s="4">
        <v>2731498.09</v>
      </c>
      <c r="T24" s="4">
        <v>1220030.1540000001</v>
      </c>
      <c r="U24" s="4">
        <v>1688354.56</v>
      </c>
      <c r="V24" s="4">
        <v>5359358.5360000003</v>
      </c>
      <c r="W24" s="4">
        <v>4989745.0970000001</v>
      </c>
      <c r="X24" s="4">
        <v>15715635.415999999</v>
      </c>
      <c r="Y24" s="4">
        <v>11154180.488</v>
      </c>
      <c r="Z24" s="4">
        <v>7295277.9929999998</v>
      </c>
      <c r="AA24" s="4">
        <v>2505156.5359999998</v>
      </c>
      <c r="AB24" s="4">
        <v>2549051.034</v>
      </c>
      <c r="AC24" s="4">
        <v>4817367.1789999995</v>
      </c>
      <c r="AD24" s="4">
        <v>25355.826000000001</v>
      </c>
      <c r="AE24" s="9">
        <f t="shared" si="0"/>
        <v>67957451.707553312</v>
      </c>
      <c r="AF24" s="4">
        <v>35737341.56209518</v>
      </c>
      <c r="AG24" s="4">
        <v>0</v>
      </c>
      <c r="AH24" s="4">
        <f t="shared" si="1"/>
        <v>35737341.56209518</v>
      </c>
      <c r="AI24" s="4">
        <v>0</v>
      </c>
      <c r="AJ24" s="4">
        <v>0</v>
      </c>
      <c r="AK24" s="4">
        <f t="shared" si="2"/>
        <v>0</v>
      </c>
      <c r="AL24" s="4">
        <v>2131284.121869301</v>
      </c>
      <c r="AM24" s="4">
        <v>105826077.39151779</v>
      </c>
      <c r="AO24" s="84">
        <f t="shared" si="3"/>
        <v>3.4989167849712233E-2</v>
      </c>
    </row>
    <row r="25" spans="3:41" x14ac:dyDescent="0.25">
      <c r="C25" s="4" t="s">
        <v>21</v>
      </c>
      <c r="D25" s="4">
        <v>287549.527</v>
      </c>
      <c r="E25" s="4">
        <v>163364.17499999999</v>
      </c>
      <c r="F25" s="4">
        <v>45336.603000000003</v>
      </c>
      <c r="G25" s="4">
        <v>477407.71399999998</v>
      </c>
      <c r="H25" s="4">
        <v>91445.585999999996</v>
      </c>
      <c r="I25" s="4">
        <v>746621.83100000001</v>
      </c>
      <c r="J25" s="4">
        <v>94542.042000000001</v>
      </c>
      <c r="K25" s="4">
        <v>14694174.987</v>
      </c>
      <c r="L25" s="4">
        <v>1924399.8670000001</v>
      </c>
      <c r="M25" s="4">
        <v>1184789.23</v>
      </c>
      <c r="N25" s="4">
        <v>1374490.7320000001</v>
      </c>
      <c r="O25" s="4">
        <v>64229.120999999999</v>
      </c>
      <c r="P25" s="4">
        <v>1563001.0209999999</v>
      </c>
      <c r="Q25" s="4">
        <v>1879826.328</v>
      </c>
      <c r="R25" s="4">
        <v>1431381.5930000001</v>
      </c>
      <c r="S25" s="4">
        <v>34131235.785999998</v>
      </c>
      <c r="T25" s="4">
        <v>3764790.8870000001</v>
      </c>
      <c r="U25" s="4">
        <v>1216081.8759999999</v>
      </c>
      <c r="V25" s="4">
        <v>482908.32500000001</v>
      </c>
      <c r="W25" s="4">
        <v>186240.315</v>
      </c>
      <c r="X25" s="4">
        <v>2246234.0499999998</v>
      </c>
      <c r="Y25" s="4">
        <v>6198343.7929999996</v>
      </c>
      <c r="Z25" s="4">
        <v>1128294.3489999999</v>
      </c>
      <c r="AA25" s="4">
        <v>2896721.36</v>
      </c>
      <c r="AB25" s="4">
        <v>72642.053</v>
      </c>
      <c r="AC25" s="4">
        <v>264573.391</v>
      </c>
      <c r="AD25" s="4">
        <v>26886.456999999999</v>
      </c>
      <c r="AE25" s="9">
        <f t="shared" si="0"/>
        <v>78637512.891073197</v>
      </c>
      <c r="AF25" s="4">
        <v>163880581.13115504</v>
      </c>
      <c r="AG25" s="4">
        <v>0</v>
      </c>
      <c r="AH25" s="4">
        <f t="shared" si="1"/>
        <v>163880581.13115504</v>
      </c>
      <c r="AI25" s="4">
        <v>0</v>
      </c>
      <c r="AJ25" s="4">
        <v>0</v>
      </c>
      <c r="AK25" s="4">
        <f t="shared" si="2"/>
        <v>0</v>
      </c>
      <c r="AL25" s="4">
        <v>0</v>
      </c>
      <c r="AM25" s="4">
        <v>242518094.02222824</v>
      </c>
      <c r="AO25" s="84">
        <f t="shared" si="3"/>
        <v>4.0487997543966932E-2</v>
      </c>
    </row>
    <row r="26" spans="3:41" x14ac:dyDescent="0.25">
      <c r="C26" s="4" t="s">
        <v>22</v>
      </c>
      <c r="D26" s="4">
        <v>487280.17499999999</v>
      </c>
      <c r="E26" s="4">
        <v>15899.012000000001</v>
      </c>
      <c r="F26" s="4">
        <v>3309224.1060000001</v>
      </c>
      <c r="G26" s="4">
        <v>2810349.1209999998</v>
      </c>
      <c r="H26" s="4">
        <v>2897617.39</v>
      </c>
      <c r="I26" s="4">
        <v>632361.08200000005</v>
      </c>
      <c r="J26" s="4">
        <v>33308.307000000001</v>
      </c>
      <c r="K26" s="4">
        <v>601506.92299999995</v>
      </c>
      <c r="L26" s="4">
        <v>322831.13199999998</v>
      </c>
      <c r="M26" s="4">
        <v>775970.29700000002</v>
      </c>
      <c r="N26" s="4">
        <v>435776.88</v>
      </c>
      <c r="O26" s="4">
        <v>3388.7429999999999</v>
      </c>
      <c r="P26" s="4">
        <v>3050439.4589999998</v>
      </c>
      <c r="Q26" s="4">
        <v>654778.53399999999</v>
      </c>
      <c r="R26" s="4">
        <v>48587.014000000003</v>
      </c>
      <c r="S26" s="4">
        <v>9504022.068</v>
      </c>
      <c r="T26" s="4">
        <v>2204758.3220000002</v>
      </c>
      <c r="U26" s="4">
        <v>3308023.1310000001</v>
      </c>
      <c r="V26" s="4">
        <v>4911772.0149999997</v>
      </c>
      <c r="W26" s="4">
        <v>9299820.1919999998</v>
      </c>
      <c r="X26" s="4">
        <v>1014063.601</v>
      </c>
      <c r="Y26" s="4">
        <v>4828823.6500000004</v>
      </c>
      <c r="Z26" s="4">
        <v>16594162.548</v>
      </c>
      <c r="AA26" s="4">
        <v>1895903.797</v>
      </c>
      <c r="AB26" s="4">
        <v>1967677.1329999999</v>
      </c>
      <c r="AC26" s="4">
        <v>4533440.8389999997</v>
      </c>
      <c r="AD26" s="4">
        <v>1394512.5290000001</v>
      </c>
      <c r="AE26" s="9">
        <f t="shared" si="0"/>
        <v>77536298.006537944</v>
      </c>
      <c r="AF26" s="4">
        <v>6751689.6224991838</v>
      </c>
      <c r="AG26" s="4">
        <v>1108659.5962265744</v>
      </c>
      <c r="AH26" s="4">
        <f t="shared" si="1"/>
        <v>7860349.2187257577</v>
      </c>
      <c r="AI26" s="4">
        <v>24727886.272471696</v>
      </c>
      <c r="AJ26" s="4">
        <v>0</v>
      </c>
      <c r="AK26" s="4">
        <f t="shared" si="2"/>
        <v>24727886.272471696</v>
      </c>
      <c r="AL26" s="4">
        <v>110963.78509563193</v>
      </c>
      <c r="AM26" s="4">
        <v>110235497.28283103</v>
      </c>
      <c r="AO26" s="84">
        <f t="shared" si="3"/>
        <v>3.9921016418785586E-2</v>
      </c>
    </row>
    <row r="27" spans="3:41" x14ac:dyDescent="0.25">
      <c r="C27" s="4" t="s">
        <v>23</v>
      </c>
      <c r="D27" s="4">
        <v>1273068.118</v>
      </c>
      <c r="E27" s="4">
        <v>1569.2629999999999</v>
      </c>
      <c r="F27" s="4">
        <v>7204429.8799999999</v>
      </c>
      <c r="G27" s="4">
        <v>5308580.87</v>
      </c>
      <c r="H27" s="4">
        <v>695560.73800000001</v>
      </c>
      <c r="I27" s="4">
        <v>900785.93299999996</v>
      </c>
      <c r="J27" s="4">
        <v>13067.333000000001</v>
      </c>
      <c r="K27" s="4">
        <v>574771.24399999995</v>
      </c>
      <c r="L27" s="4">
        <v>716312.01899999997</v>
      </c>
      <c r="M27" s="4">
        <v>409092.663</v>
      </c>
      <c r="N27" s="4">
        <v>167471.60399999999</v>
      </c>
      <c r="O27" s="4">
        <v>202136.677</v>
      </c>
      <c r="P27" s="4">
        <v>3055750.8</v>
      </c>
      <c r="Q27" s="4">
        <v>367259.451</v>
      </c>
      <c r="R27" s="4">
        <v>131530.17600000001</v>
      </c>
      <c r="S27" s="4">
        <v>12313321.348999999</v>
      </c>
      <c r="T27" s="4">
        <v>1888288.1040000001</v>
      </c>
      <c r="U27" s="4">
        <v>2360185.7960000001</v>
      </c>
      <c r="V27" s="4">
        <v>10265417.966</v>
      </c>
      <c r="W27" s="4">
        <v>793373.71499999997</v>
      </c>
      <c r="X27" s="4">
        <v>398009.478</v>
      </c>
      <c r="Y27" s="4">
        <v>1131891.2720000001</v>
      </c>
      <c r="Z27" s="4">
        <v>1060303.2590000001</v>
      </c>
      <c r="AA27" s="4">
        <v>3000787.2370000002</v>
      </c>
      <c r="AB27" s="4">
        <v>2291381.8369999998</v>
      </c>
      <c r="AC27" s="4">
        <v>2551114.1030000001</v>
      </c>
      <c r="AD27" s="4">
        <v>98869.115000000005</v>
      </c>
      <c r="AE27" s="9">
        <f t="shared" si="0"/>
        <v>59174330.094240859</v>
      </c>
      <c r="AF27" s="4">
        <v>27672388.098620635</v>
      </c>
      <c r="AG27" s="4">
        <v>101689313.23309985</v>
      </c>
      <c r="AH27" s="4">
        <f t="shared" si="1"/>
        <v>129361701.33172049</v>
      </c>
      <c r="AI27" s="4">
        <v>0</v>
      </c>
      <c r="AJ27" s="4">
        <v>0</v>
      </c>
      <c r="AK27" s="4">
        <f t="shared" si="2"/>
        <v>0</v>
      </c>
      <c r="AL27" s="4">
        <v>1069023.9005079798</v>
      </c>
      <c r="AM27" s="4">
        <v>189605055.32646933</v>
      </c>
      <c r="AO27" s="84">
        <f t="shared" si="3"/>
        <v>3.0467013050631275E-2</v>
      </c>
    </row>
    <row r="28" spans="3:41" x14ac:dyDescent="0.25">
      <c r="C28" s="4" t="s">
        <v>24</v>
      </c>
      <c r="D28" s="4">
        <v>61850.207999999999</v>
      </c>
      <c r="E28" s="4">
        <v>135.239</v>
      </c>
      <c r="F28" s="4">
        <v>588065.03799999994</v>
      </c>
      <c r="G28" s="4">
        <v>167806.601</v>
      </c>
      <c r="H28" s="4">
        <v>126591.591</v>
      </c>
      <c r="I28" s="4">
        <v>63109.281999999999</v>
      </c>
      <c r="J28" s="4">
        <v>1257.866</v>
      </c>
      <c r="K28" s="4">
        <v>3675.6849999999999</v>
      </c>
      <c r="L28" s="4">
        <v>3023.8049999999998</v>
      </c>
      <c r="M28" s="4">
        <v>14673.406000000001</v>
      </c>
      <c r="N28" s="4">
        <v>33201.516000000003</v>
      </c>
      <c r="O28" s="4">
        <v>21.372</v>
      </c>
      <c r="P28" s="4">
        <v>670307.52</v>
      </c>
      <c r="Q28" s="4">
        <v>172686.97</v>
      </c>
      <c r="R28" s="4">
        <v>53397.644999999997</v>
      </c>
      <c r="S28" s="4">
        <v>533930.39199999999</v>
      </c>
      <c r="T28" s="4">
        <v>87938.717999999993</v>
      </c>
      <c r="U28" s="4">
        <v>440663.47499999998</v>
      </c>
      <c r="V28" s="4">
        <v>356441.25400000002</v>
      </c>
      <c r="W28" s="4">
        <v>124223.821</v>
      </c>
      <c r="X28" s="4">
        <v>74348.421000000002</v>
      </c>
      <c r="Y28" s="4">
        <v>292245.636</v>
      </c>
      <c r="Z28" s="4">
        <v>43750.667999999998</v>
      </c>
      <c r="AA28" s="4">
        <v>229921.554</v>
      </c>
      <c r="AB28" s="4">
        <v>835941.848</v>
      </c>
      <c r="AC28" s="4">
        <v>84041.148000000001</v>
      </c>
      <c r="AD28" s="4">
        <v>8199.3209999999999</v>
      </c>
      <c r="AE28" s="9">
        <f t="shared" si="0"/>
        <v>5071450.426948145</v>
      </c>
      <c r="AF28" s="4">
        <v>20723886.267252233</v>
      </c>
      <c r="AG28" s="4">
        <v>71211900.914690912</v>
      </c>
      <c r="AH28" s="4">
        <f t="shared" si="1"/>
        <v>91935787.181943148</v>
      </c>
      <c r="AI28" s="4">
        <v>0</v>
      </c>
      <c r="AJ28" s="4">
        <v>0</v>
      </c>
      <c r="AK28" s="4">
        <f t="shared" si="2"/>
        <v>0</v>
      </c>
      <c r="AL28" s="4">
        <v>0</v>
      </c>
      <c r="AM28" s="4">
        <v>97007237.608891293</v>
      </c>
      <c r="AO28" s="84">
        <f t="shared" si="3"/>
        <v>2.6111313148350548E-3</v>
      </c>
    </row>
    <row r="29" spans="3:41" x14ac:dyDescent="0.25">
      <c r="C29" s="4" t="s">
        <v>25</v>
      </c>
      <c r="D29" s="4">
        <v>15174.072</v>
      </c>
      <c r="E29" s="4">
        <v>1053.088</v>
      </c>
      <c r="F29" s="4">
        <v>414187.57400000002</v>
      </c>
      <c r="G29" s="4">
        <v>979638.72</v>
      </c>
      <c r="H29" s="4">
        <v>68512.108999999997</v>
      </c>
      <c r="I29" s="4">
        <v>33532.031999999999</v>
      </c>
      <c r="J29" s="4">
        <v>7174.9660000000003</v>
      </c>
      <c r="K29" s="4">
        <v>103139.537</v>
      </c>
      <c r="L29" s="4">
        <v>20293.022000000001</v>
      </c>
      <c r="M29" s="4">
        <v>67816.584000000003</v>
      </c>
      <c r="N29" s="4">
        <v>87212.409</v>
      </c>
      <c r="O29" s="4">
        <v>20492.321</v>
      </c>
      <c r="P29" s="4">
        <v>6221409.727</v>
      </c>
      <c r="Q29" s="4">
        <v>51666.205000000002</v>
      </c>
      <c r="R29" s="4">
        <v>25414.171999999999</v>
      </c>
      <c r="S29" s="4">
        <v>237606.31700000001</v>
      </c>
      <c r="T29" s="4">
        <v>191698.75899999999</v>
      </c>
      <c r="U29" s="4">
        <v>92507.692999999999</v>
      </c>
      <c r="V29" s="4">
        <v>300119.48200000002</v>
      </c>
      <c r="W29" s="4">
        <v>162532.84899999999</v>
      </c>
      <c r="X29" s="4">
        <v>43776.936000000002</v>
      </c>
      <c r="Y29" s="4">
        <v>252897.97200000001</v>
      </c>
      <c r="Z29" s="4">
        <v>197925.796</v>
      </c>
      <c r="AA29" s="4">
        <v>176381.84899999999</v>
      </c>
      <c r="AB29" s="4">
        <v>22384.201000000001</v>
      </c>
      <c r="AC29" s="4">
        <v>4400674.534</v>
      </c>
      <c r="AD29" s="4">
        <v>7401.076</v>
      </c>
      <c r="AE29" s="9">
        <f t="shared" si="0"/>
        <v>14202624.205895424</v>
      </c>
      <c r="AF29" s="4">
        <v>45008331.450459048</v>
      </c>
      <c r="AG29" s="4">
        <v>78736470.92025052</v>
      </c>
      <c r="AH29" s="4">
        <f t="shared" si="1"/>
        <v>123744802.37070957</v>
      </c>
      <c r="AI29" s="4">
        <v>0</v>
      </c>
      <c r="AJ29" s="4">
        <v>0</v>
      </c>
      <c r="AK29" s="4">
        <f t="shared" si="2"/>
        <v>0</v>
      </c>
      <c r="AL29" s="4">
        <v>78219.769040737156</v>
      </c>
      <c r="AM29" s="4">
        <v>138025646.34564573</v>
      </c>
      <c r="AO29" s="84">
        <f t="shared" si="3"/>
        <v>7.3124872955062179E-3</v>
      </c>
    </row>
    <row r="30" spans="3:41" x14ac:dyDescent="0.25">
      <c r="C30" s="4" t="s">
        <v>26</v>
      </c>
      <c r="D30" s="4">
        <v>38195.802000000003</v>
      </c>
      <c r="E30" s="4">
        <v>54.48</v>
      </c>
      <c r="F30" s="4">
        <v>390442.57400000002</v>
      </c>
      <c r="G30" s="4">
        <v>312474.016</v>
      </c>
      <c r="H30" s="4">
        <v>52705.646999999997</v>
      </c>
      <c r="I30" s="4">
        <v>6626.6639999999998</v>
      </c>
      <c r="J30" s="4">
        <v>1769.4349999999999</v>
      </c>
      <c r="K30" s="4">
        <v>6987.4309999999996</v>
      </c>
      <c r="L30" s="4">
        <v>10776.549000000001</v>
      </c>
      <c r="M30" s="4">
        <v>13494.159</v>
      </c>
      <c r="N30" s="4">
        <v>35104.792000000001</v>
      </c>
      <c r="O30" s="4">
        <v>2544.9169999999999</v>
      </c>
      <c r="P30" s="4">
        <v>519679.36200000002</v>
      </c>
      <c r="Q30" s="4">
        <v>45175.976999999999</v>
      </c>
      <c r="R30" s="4">
        <v>19995.992999999999</v>
      </c>
      <c r="S30" s="4">
        <v>1204270.3149999999</v>
      </c>
      <c r="T30" s="4">
        <v>61528.485999999997</v>
      </c>
      <c r="U30" s="4">
        <v>116003.894</v>
      </c>
      <c r="V30" s="4">
        <v>177086.25099999999</v>
      </c>
      <c r="W30" s="4">
        <v>45214.31</v>
      </c>
      <c r="X30" s="4">
        <v>68868.725000000006</v>
      </c>
      <c r="Y30" s="4">
        <v>224444.99799999999</v>
      </c>
      <c r="Z30" s="4">
        <v>243822.98300000001</v>
      </c>
      <c r="AA30" s="4">
        <v>224202.389</v>
      </c>
      <c r="AB30" s="4">
        <v>41708.673999999999</v>
      </c>
      <c r="AC30" s="4">
        <v>143975.9</v>
      </c>
      <c r="AD30" s="4">
        <v>966267.277</v>
      </c>
      <c r="AE30" s="9">
        <f t="shared" si="0"/>
        <v>4973421.6489439383</v>
      </c>
      <c r="AF30" s="12">
        <v>14972764.102341991</v>
      </c>
      <c r="AG30" s="12">
        <v>5341807.2724373527</v>
      </c>
      <c r="AH30" s="12">
        <f t="shared" si="1"/>
        <v>20314571.374779344</v>
      </c>
      <c r="AI30" s="12">
        <v>340804.84861740499</v>
      </c>
      <c r="AJ30" s="12">
        <v>-243.10391496297555</v>
      </c>
      <c r="AK30" s="12">
        <f t="shared" si="2"/>
        <v>340561.74470244203</v>
      </c>
      <c r="AL30" s="10">
        <v>207489.12121605218</v>
      </c>
      <c r="AM30" s="12">
        <v>25836043.889641777</v>
      </c>
      <c r="AO30" s="84">
        <f t="shared" si="3"/>
        <v>2.5606593609652758E-3</v>
      </c>
    </row>
    <row r="31" spans="3:41" x14ac:dyDescent="0.25">
      <c r="C31" s="13" t="s">
        <v>56</v>
      </c>
      <c r="D31" s="9">
        <v>107789688.93400003</v>
      </c>
      <c r="E31" s="9">
        <v>41599625.453000002</v>
      </c>
      <c r="F31" s="9">
        <v>177841309.31299996</v>
      </c>
      <c r="G31" s="9">
        <v>163622880.38699996</v>
      </c>
      <c r="H31" s="9">
        <v>42628649.158999987</v>
      </c>
      <c r="I31" s="9">
        <v>61910815.686999999</v>
      </c>
      <c r="J31" s="9">
        <v>4769320.5869999994</v>
      </c>
      <c r="K31" s="9">
        <v>96396366.997999966</v>
      </c>
      <c r="L31" s="9">
        <v>89230479.702999994</v>
      </c>
      <c r="M31" s="9">
        <v>10452988.595000003</v>
      </c>
      <c r="N31" s="9">
        <v>37249980.148000009</v>
      </c>
      <c r="O31" s="9">
        <v>33640059.717000008</v>
      </c>
      <c r="P31" s="9">
        <v>38757405.972000003</v>
      </c>
      <c r="Q31" s="9">
        <v>116791746.19499998</v>
      </c>
      <c r="R31" s="9">
        <v>36433969.13000001</v>
      </c>
      <c r="S31" s="9">
        <v>179748338.29799998</v>
      </c>
      <c r="T31" s="9">
        <v>121109304.01899998</v>
      </c>
      <c r="U31" s="9">
        <v>186300391.63199997</v>
      </c>
      <c r="V31" s="9">
        <v>49846940.846000008</v>
      </c>
      <c r="W31" s="9">
        <v>45543088.99000001</v>
      </c>
      <c r="X31" s="9">
        <v>43002892.287</v>
      </c>
      <c r="Y31" s="9">
        <v>76651623.422999993</v>
      </c>
      <c r="Z31" s="9">
        <v>64041877.502999999</v>
      </c>
      <c r="AA31" s="9">
        <v>37307165.324000001</v>
      </c>
      <c r="AB31" s="9">
        <v>11926564.956999999</v>
      </c>
      <c r="AC31" s="9">
        <v>62134196.647000007</v>
      </c>
      <c r="AD31" s="9">
        <v>5514912.1030000001</v>
      </c>
      <c r="AE31" s="14">
        <f>AE33-AE32</f>
        <v>1942242582.0313478</v>
      </c>
      <c r="AF31" s="15">
        <f>AF33-AF32</f>
        <v>1150833486.8745115</v>
      </c>
      <c r="AG31" s="15">
        <f t="shared" ref="AG31:AL31" si="4">AG33-AG32</f>
        <v>287523332.1206944</v>
      </c>
      <c r="AH31" s="15">
        <f t="shared" si="4"/>
        <v>1438356818.9952054</v>
      </c>
      <c r="AI31" s="15">
        <f t="shared" si="4"/>
        <v>568707317.68181479</v>
      </c>
      <c r="AJ31" s="15">
        <f t="shared" si="4"/>
        <v>2467613.1490581576</v>
      </c>
      <c r="AK31" s="15">
        <f t="shared" si="4"/>
        <v>571174930.83087289</v>
      </c>
      <c r="AL31" s="15">
        <f t="shared" si="4"/>
        <v>466171600.09849083</v>
      </c>
      <c r="AM31" s="15">
        <f>SUM(AM4:AM30)</f>
        <v>4417945931.9559183</v>
      </c>
    </row>
    <row r="32" spans="3:41" x14ac:dyDescent="0.25">
      <c r="C32" s="16" t="s">
        <v>57</v>
      </c>
      <c r="D32" s="4">
        <f>D33-D31</f>
        <v>3195058.9792120308</v>
      </c>
      <c r="E32" s="4">
        <f t="shared" ref="E32:AD32" si="5">E33-E31</f>
        <v>1853585.8928312734</v>
      </c>
      <c r="F32" s="4">
        <f t="shared" si="5"/>
        <v>2055494.3986850083</v>
      </c>
      <c r="G32" s="4">
        <f t="shared" si="5"/>
        <v>3322382.7083342075</v>
      </c>
      <c r="H32" s="4">
        <f t="shared" si="5"/>
        <v>1786870.9045455009</v>
      </c>
      <c r="I32" s="4">
        <f t="shared" si="5"/>
        <v>8484940.5784121826</v>
      </c>
      <c r="J32" s="4">
        <f t="shared" si="5"/>
        <v>2310000.3973964248</v>
      </c>
      <c r="K32" s="4">
        <f t="shared" si="5"/>
        <v>4822486.3155747354</v>
      </c>
      <c r="L32" s="4">
        <f t="shared" si="5"/>
        <v>6097054.9869221896</v>
      </c>
      <c r="M32" s="4">
        <f t="shared" si="5"/>
        <v>1975138.8063224107</v>
      </c>
      <c r="N32" s="4">
        <f t="shared" si="5"/>
        <v>1837560.8386971354</v>
      </c>
      <c r="O32" s="4">
        <f t="shared" si="5"/>
        <v>2712260.5239790082</v>
      </c>
      <c r="P32" s="4">
        <f t="shared" si="5"/>
        <v>1139590.5246438682</v>
      </c>
      <c r="Q32" s="4">
        <f t="shared" si="5"/>
        <v>6515901.2783411741</v>
      </c>
      <c r="R32" s="4">
        <f t="shared" si="5"/>
        <v>997302.59138147533</v>
      </c>
      <c r="S32" s="4">
        <f t="shared" si="5"/>
        <v>6961586.027908653</v>
      </c>
      <c r="T32" s="4">
        <f t="shared" si="5"/>
        <v>6935002.2291359752</v>
      </c>
      <c r="U32" s="4">
        <f t="shared" si="5"/>
        <v>22902455.681643844</v>
      </c>
      <c r="V32" s="4">
        <f t="shared" si="5"/>
        <v>3077142.1330669373</v>
      </c>
      <c r="W32" s="4">
        <f t="shared" si="5"/>
        <v>1847451.199538067</v>
      </c>
      <c r="X32" s="4">
        <f t="shared" si="5"/>
        <v>1932940.6849748269</v>
      </c>
      <c r="Y32" s="4">
        <f t="shared" si="5"/>
        <v>2014451.1678289622</v>
      </c>
      <c r="Z32" s="4">
        <f t="shared" si="5"/>
        <v>1281767.3473217562</v>
      </c>
      <c r="AA32" s="4">
        <f t="shared" si="5"/>
        <v>3377945.2638102174</v>
      </c>
      <c r="AB32" s="4">
        <f t="shared" si="5"/>
        <v>591784.99773449078</v>
      </c>
      <c r="AC32" s="4">
        <f t="shared" si="5"/>
        <v>1948690.4816833809</v>
      </c>
      <c r="AD32" s="4">
        <f t="shared" si="5"/>
        <v>246446.87554578483</v>
      </c>
      <c r="AE32" s="4">
        <f>AE33*0.05</f>
        <v>102223293.79112357</v>
      </c>
      <c r="AF32" s="4">
        <v>91395047.024218559</v>
      </c>
      <c r="AG32" s="4">
        <v>572927.30394658819</v>
      </c>
      <c r="AH32" s="4">
        <f>AF32+AG32</f>
        <v>91967974.328165144</v>
      </c>
      <c r="AI32" s="4">
        <v>22035139.028602377</v>
      </c>
      <c r="AJ32" s="4">
        <v>367399.55401727528</v>
      </c>
      <c r="AK32" s="4">
        <f>AI32+AJ32</f>
        <v>22402538.582619652</v>
      </c>
      <c r="AL32" s="4">
        <v>19682114.034723047</v>
      </c>
      <c r="AM32" s="4">
        <f>AM33-AM31</f>
        <v>236275920.73663044</v>
      </c>
    </row>
    <row r="33" spans="3:39" x14ac:dyDescent="0.25">
      <c r="C33" s="13" t="s">
        <v>38</v>
      </c>
      <c r="D33" s="4">
        <f>D40-D39</f>
        <v>110984747.91321206</v>
      </c>
      <c r="E33" s="4">
        <f t="shared" ref="E33:AD33" si="6">E40-E39</f>
        <v>43453211.345831275</v>
      </c>
      <c r="F33" s="4">
        <f t="shared" si="6"/>
        <v>179896803.71168497</v>
      </c>
      <c r="G33" s="4">
        <f t="shared" si="6"/>
        <v>166945263.09533417</v>
      </c>
      <c r="H33" s="4">
        <f t="shared" si="6"/>
        <v>44415520.063545488</v>
      </c>
      <c r="I33" s="4">
        <f t="shared" si="6"/>
        <v>70395756.265412182</v>
      </c>
      <c r="J33" s="4">
        <f t="shared" si="6"/>
        <v>7079320.9843964241</v>
      </c>
      <c r="K33" s="4">
        <f t="shared" si="6"/>
        <v>101218853.3135747</v>
      </c>
      <c r="L33" s="4">
        <f t="shared" si="6"/>
        <v>95327534.689922184</v>
      </c>
      <c r="M33" s="4">
        <f t="shared" si="6"/>
        <v>12428127.401322413</v>
      </c>
      <c r="N33" s="4">
        <f t="shared" si="6"/>
        <v>39087540.986697145</v>
      </c>
      <c r="O33" s="4">
        <f t="shared" si="6"/>
        <v>36352320.240979016</v>
      </c>
      <c r="P33" s="4">
        <f t="shared" si="6"/>
        <v>39896996.496643871</v>
      </c>
      <c r="Q33" s="4">
        <f t="shared" si="6"/>
        <v>123307647.47334115</v>
      </c>
      <c r="R33" s="4">
        <f t="shared" si="6"/>
        <v>37431271.721381485</v>
      </c>
      <c r="S33" s="4">
        <f t="shared" si="6"/>
        <v>186709924.32590863</v>
      </c>
      <c r="T33" s="4">
        <f t="shared" si="6"/>
        <v>128044306.24813595</v>
      </c>
      <c r="U33" s="4">
        <f t="shared" si="6"/>
        <v>209202847.31364381</v>
      </c>
      <c r="V33" s="4">
        <f t="shared" si="6"/>
        <v>52924082.979066946</v>
      </c>
      <c r="W33" s="4">
        <f t="shared" si="6"/>
        <v>47390540.189538077</v>
      </c>
      <c r="X33" s="4">
        <f t="shared" si="6"/>
        <v>44935832.971974827</v>
      </c>
      <c r="Y33" s="4">
        <f t="shared" si="6"/>
        <v>78666074.590828955</v>
      </c>
      <c r="Z33" s="4">
        <f t="shared" si="6"/>
        <v>65323644.850321755</v>
      </c>
      <c r="AA33" s="4">
        <f t="shared" si="6"/>
        <v>40685110.587810218</v>
      </c>
      <c r="AB33" s="4">
        <f t="shared" si="6"/>
        <v>12518349.954734489</v>
      </c>
      <c r="AC33" s="4">
        <f t="shared" si="6"/>
        <v>64082887.128683388</v>
      </c>
      <c r="AD33" s="4">
        <f t="shared" si="6"/>
        <v>5761358.978545785</v>
      </c>
      <c r="AE33" s="17">
        <v>2044465875.8224714</v>
      </c>
      <c r="AF33" s="4">
        <v>1242228533.89873</v>
      </c>
      <c r="AG33" s="4">
        <v>288096259.42464101</v>
      </c>
      <c r="AH33" s="4">
        <v>1530324793.3233705</v>
      </c>
      <c r="AI33" s="4">
        <v>590742456.71041715</v>
      </c>
      <c r="AJ33" s="4">
        <v>2835012.7030754327</v>
      </c>
      <c r="AK33" s="4">
        <v>593577469.41349256</v>
      </c>
      <c r="AL33" s="4">
        <v>485853714.13321388</v>
      </c>
      <c r="AM33" s="4">
        <f>AL33+AK33+AH33+AE33</f>
        <v>4654221852.6925488</v>
      </c>
    </row>
    <row r="34" spans="3:39" x14ac:dyDescent="0.25">
      <c r="C34" s="16" t="s">
        <v>58</v>
      </c>
      <c r="D34" s="18">
        <v>5796636.7821750185</v>
      </c>
      <c r="E34" s="18">
        <v>6245479.9519289834</v>
      </c>
      <c r="F34" s="18">
        <v>20232863.599288862</v>
      </c>
      <c r="G34" s="4">
        <v>19197027.598003034</v>
      </c>
      <c r="H34" s="4">
        <v>5301216.7451963304</v>
      </c>
      <c r="I34" s="4">
        <v>5778332.4134699171</v>
      </c>
      <c r="J34" s="4">
        <v>9740664.3240781426</v>
      </c>
      <c r="K34" s="4">
        <v>11715413.094969802</v>
      </c>
      <c r="L34" s="4">
        <v>18820205.255714405</v>
      </c>
      <c r="M34" s="4">
        <v>7744038.7963533355</v>
      </c>
      <c r="N34" s="4">
        <v>8787195.7875925023</v>
      </c>
      <c r="O34" s="4">
        <v>8639452.7114592753</v>
      </c>
      <c r="P34" s="4">
        <v>5518854.4711218961</v>
      </c>
      <c r="Q34" s="18">
        <v>4413677.0529156663</v>
      </c>
      <c r="R34" s="18">
        <v>4901570.6191043509</v>
      </c>
      <c r="S34" s="18">
        <v>40737022.996221162</v>
      </c>
      <c r="T34" s="18">
        <v>75707378.241655365</v>
      </c>
      <c r="U34" s="18">
        <v>31215489.459788397</v>
      </c>
      <c r="V34" s="18">
        <v>25844388.709574044</v>
      </c>
      <c r="W34" s="18">
        <v>13536439.925431844</v>
      </c>
      <c r="X34" s="18">
        <v>25719731.908805452</v>
      </c>
      <c r="Y34" s="18">
        <v>2895008.7606419236</v>
      </c>
      <c r="Z34" s="18">
        <v>15699389.332363388</v>
      </c>
      <c r="AA34" s="4">
        <v>100731487.69581479</v>
      </c>
      <c r="AB34" s="18">
        <v>61659123.494633704</v>
      </c>
      <c r="AC34" s="4">
        <v>48404096.481457569</v>
      </c>
      <c r="AD34" s="18">
        <v>5575803.5283033531</v>
      </c>
      <c r="AE34" s="19">
        <v>590557989.73806262</v>
      </c>
      <c r="AF34" s="20">
        <f t="shared" ref="AF34:AF38" si="7">SUM(D34:AD34)</f>
        <v>590557989.7380625</v>
      </c>
      <c r="AG34" s="20"/>
      <c r="AH34" s="20"/>
      <c r="AI34" s="20"/>
      <c r="AJ34" s="20"/>
      <c r="AK34" s="20"/>
      <c r="AL34" s="20"/>
      <c r="AM34" s="20"/>
    </row>
    <row r="35" spans="3:39" x14ac:dyDescent="0.25">
      <c r="C35" s="21" t="s">
        <v>59</v>
      </c>
      <c r="D35" s="18">
        <v>5388.0681396524651</v>
      </c>
      <c r="E35" s="18">
        <v>80266.578524335215</v>
      </c>
      <c r="F35" s="18">
        <v>265721.69189901208</v>
      </c>
      <c r="G35" s="4">
        <v>252117.87880350684</v>
      </c>
      <c r="H35" s="4">
        <v>69621.795043705715</v>
      </c>
      <c r="I35" s="4">
        <v>75887.837513820588</v>
      </c>
      <c r="J35" s="4">
        <v>127925.82679721936</v>
      </c>
      <c r="K35" s="4">
        <v>153860.54344777146</v>
      </c>
      <c r="L35" s="4">
        <v>247169.0059043784</v>
      </c>
      <c r="M35" s="4">
        <v>101703.79892102485</v>
      </c>
      <c r="N35" s="4">
        <v>115403.75984193457</v>
      </c>
      <c r="O35" s="4">
        <v>113463.42450759934</v>
      </c>
      <c r="P35" s="4">
        <v>72480.068884687251</v>
      </c>
      <c r="Q35" s="18">
        <v>248511.49456752764</v>
      </c>
      <c r="R35" s="18">
        <v>34585.810553211377</v>
      </c>
      <c r="S35" s="18">
        <v>1627159.0701611172</v>
      </c>
      <c r="T35" s="18">
        <v>1388464.058934527</v>
      </c>
      <c r="U35" s="18">
        <v>1096644.2439886315</v>
      </c>
      <c r="V35" s="18">
        <v>313540.46236968099</v>
      </c>
      <c r="W35" s="18">
        <v>616490.14520404639</v>
      </c>
      <c r="X35" s="18">
        <v>2959772.2337660068</v>
      </c>
      <c r="Y35" s="18">
        <v>2251090.0266667008</v>
      </c>
      <c r="Z35" s="18">
        <v>589875.94403268129</v>
      </c>
      <c r="AA35" s="4">
        <v>1041789.1789377157</v>
      </c>
      <c r="AB35" s="18">
        <v>47626.286368393594</v>
      </c>
      <c r="AC35" s="4">
        <v>236556.42154493835</v>
      </c>
      <c r="AD35" s="18">
        <v>22649.525751176276</v>
      </c>
      <c r="AE35" s="19">
        <v>14155765.181075007</v>
      </c>
      <c r="AF35" s="20">
        <f t="shared" si="7"/>
        <v>14155765.181075005</v>
      </c>
      <c r="AG35" s="20"/>
      <c r="AH35" s="20"/>
      <c r="AI35" s="20"/>
      <c r="AJ35" s="20"/>
      <c r="AK35" s="20"/>
      <c r="AL35" s="20"/>
      <c r="AM35" s="20"/>
    </row>
    <row r="36" spans="3:39" x14ac:dyDescent="0.25">
      <c r="C36" s="21" t="s">
        <v>60</v>
      </c>
      <c r="D36" s="18">
        <v>-3865728.4900500001</v>
      </c>
      <c r="E36" s="18">
        <v>-1128516.5582099999</v>
      </c>
      <c r="F36" s="18">
        <v>-1642617.05480728</v>
      </c>
      <c r="G36" s="4">
        <v>-1558522.0934912099</v>
      </c>
      <c r="H36" s="4">
        <v>-430382.43173820799</v>
      </c>
      <c r="I36" s="4">
        <v>-469117.35079580999</v>
      </c>
      <c r="J36" s="4">
        <v>-790801.62159774103</v>
      </c>
      <c r="K36" s="4">
        <v>-951122.774068731</v>
      </c>
      <c r="L36" s="4">
        <v>-1527929.5477036</v>
      </c>
      <c r="M36" s="4">
        <v>-628704.39162285905</v>
      </c>
      <c r="N36" s="4">
        <v>-713393.71185882995</v>
      </c>
      <c r="O36" s="4">
        <v>-701399.10242575605</v>
      </c>
      <c r="P36" s="4">
        <v>-448051.47984998202</v>
      </c>
      <c r="Q36" s="18">
        <v>0</v>
      </c>
      <c r="R36" s="18">
        <v>0</v>
      </c>
      <c r="S36" s="18">
        <v>0</v>
      </c>
      <c r="T36" s="18">
        <v>0</v>
      </c>
      <c r="U36" s="18">
        <v>-426723.86700000003</v>
      </c>
      <c r="V36" s="18">
        <v>0</v>
      </c>
      <c r="W36" s="18">
        <v>0</v>
      </c>
      <c r="X36" s="18">
        <v>-1738428.4715499999</v>
      </c>
      <c r="Y36" s="18">
        <v>0</v>
      </c>
      <c r="Z36" s="18">
        <v>-9000</v>
      </c>
      <c r="AA36" s="4">
        <v>0</v>
      </c>
      <c r="AB36" s="18">
        <v>0</v>
      </c>
      <c r="AC36" s="4">
        <v>0</v>
      </c>
      <c r="AD36" s="18">
        <v>0</v>
      </c>
      <c r="AE36" s="19">
        <v>-17030438.946770001</v>
      </c>
      <c r="AF36" s="20">
        <f t="shared" si="7"/>
        <v>-17030438.946770005</v>
      </c>
      <c r="AG36" s="20"/>
      <c r="AH36" s="20"/>
      <c r="AI36" s="20"/>
      <c r="AJ36" s="20"/>
      <c r="AK36" s="20"/>
      <c r="AL36" s="20"/>
      <c r="AM36" s="20"/>
    </row>
    <row r="37" spans="3:39" x14ac:dyDescent="0.25">
      <c r="C37" s="21" t="s">
        <v>42</v>
      </c>
      <c r="D37" s="18">
        <v>0</v>
      </c>
      <c r="E37" s="18">
        <v>5499.9678575033977</v>
      </c>
      <c r="F37" s="18">
        <v>238.62307239836619</v>
      </c>
      <c r="G37" s="18">
        <v>1.1623180840764284</v>
      </c>
      <c r="H37" s="18">
        <v>46649.055163783727</v>
      </c>
      <c r="I37" s="18">
        <v>0</v>
      </c>
      <c r="J37" s="18">
        <v>2863.7661264929629</v>
      </c>
      <c r="K37" s="18">
        <v>630.6522785272997</v>
      </c>
      <c r="L37" s="18">
        <v>4066.6148789602635</v>
      </c>
      <c r="M37" s="18">
        <v>76.914109724604032</v>
      </c>
      <c r="N37" s="18">
        <v>9.3149075743342937</v>
      </c>
      <c r="O37" s="18">
        <v>1.1707914492896319</v>
      </c>
      <c r="P37" s="18">
        <v>298.47184277104441</v>
      </c>
      <c r="Q37" s="18">
        <v>607.92780608484031</v>
      </c>
      <c r="R37" s="18">
        <v>2598797.2176125273</v>
      </c>
      <c r="S37" s="18">
        <v>146.00328486861412</v>
      </c>
      <c r="T37" s="18">
        <v>4278.6706095983309</v>
      </c>
      <c r="U37" s="18">
        <v>807.85142356900099</v>
      </c>
      <c r="V37" s="18">
        <v>22809.982933410873</v>
      </c>
      <c r="W37" s="18">
        <v>402505.579771046</v>
      </c>
      <c r="X37" s="18">
        <v>698.19099201779466</v>
      </c>
      <c r="Y37" s="18">
        <v>272.15753153882758</v>
      </c>
      <c r="Z37" s="18">
        <v>1155902.7616130225</v>
      </c>
      <c r="AA37" s="18">
        <v>10056800.610991441</v>
      </c>
      <c r="AB37" s="18">
        <v>13953266.986951686</v>
      </c>
      <c r="AC37" s="18">
        <v>6746382.0768654821</v>
      </c>
      <c r="AD37" s="18">
        <v>3115591.2620498412</v>
      </c>
      <c r="AE37" s="19">
        <v>38119202.993783407</v>
      </c>
      <c r="AF37" s="20">
        <f t="shared" si="7"/>
        <v>38119202.993783399</v>
      </c>
      <c r="AG37" s="22"/>
      <c r="AH37" s="6">
        <v>297304279.12301302</v>
      </c>
      <c r="AI37" s="20"/>
      <c r="AJ37" s="20"/>
      <c r="AK37" s="20"/>
      <c r="AL37" s="20"/>
      <c r="AM37" s="20"/>
    </row>
    <row r="38" spans="3:39" x14ac:dyDescent="0.25">
      <c r="C38" s="16" t="s">
        <v>61</v>
      </c>
      <c r="D38" s="23">
        <v>132788448.42723133</v>
      </c>
      <c r="E38" s="23">
        <v>14212593.752854595</v>
      </c>
      <c r="F38" s="23">
        <v>38324724.198518448</v>
      </c>
      <c r="G38" s="4">
        <v>36362662.384116113</v>
      </c>
      <c r="H38" s="4">
        <v>10041468.85482675</v>
      </c>
      <c r="I38" s="4">
        <v>10945212.722205944</v>
      </c>
      <c r="J38" s="4">
        <v>18450590.145023458</v>
      </c>
      <c r="K38" s="4">
        <v>22191123.541810956</v>
      </c>
      <c r="L38" s="4">
        <v>35648892.32041841</v>
      </c>
      <c r="M38" s="4">
        <v>14668618.191213414</v>
      </c>
      <c r="N38" s="4">
        <v>16644547.292341866</v>
      </c>
      <c r="O38" s="4">
        <v>16364695.030339487</v>
      </c>
      <c r="P38" s="4">
        <v>10453714.298006788</v>
      </c>
      <c r="Q38" s="23">
        <v>23614672.103133168</v>
      </c>
      <c r="R38" s="23">
        <v>14858345.876615711</v>
      </c>
      <c r="S38" s="23">
        <v>123290438.2249413</v>
      </c>
      <c r="T38" s="23">
        <v>157037424.9567757</v>
      </c>
      <c r="U38" s="23">
        <v>130385545.68514538</v>
      </c>
      <c r="V38" s="23">
        <v>32886937.200865112</v>
      </c>
      <c r="W38" s="23">
        <v>35251214.372484632</v>
      </c>
      <c r="X38" s="23">
        <v>31875756.044670813</v>
      </c>
      <c r="Y38" s="23">
        <v>158705920.64409065</v>
      </c>
      <c r="Z38" s="23">
        <v>27814755.337388065</v>
      </c>
      <c r="AA38" s="4">
        <v>45694385.609353989</v>
      </c>
      <c r="AB38" s="23">
        <v>22782137.873154707</v>
      </c>
      <c r="AC38" s="4">
        <v>25288381.678344756</v>
      </c>
      <c r="AD38" s="23">
        <v>13923432.347602438</v>
      </c>
      <c r="AE38" s="17">
        <v>1220506639.1134739</v>
      </c>
      <c r="AF38" s="20">
        <f t="shared" si="7"/>
        <v>1220506639.1134739</v>
      </c>
      <c r="AG38" s="20"/>
      <c r="AH38" s="20"/>
      <c r="AI38" s="20"/>
      <c r="AJ38" s="20"/>
      <c r="AK38" s="20"/>
      <c r="AL38" s="20"/>
      <c r="AM38" s="20"/>
    </row>
    <row r="39" spans="3:39" x14ac:dyDescent="0.25">
      <c r="C39" s="13" t="s">
        <v>62</v>
      </c>
      <c r="D39" s="23">
        <v>134724744.787496</v>
      </c>
      <c r="E39" s="23">
        <v>19409823.725097913</v>
      </c>
      <c r="F39" s="23">
        <v>57180692.43489904</v>
      </c>
      <c r="G39" s="4">
        <v>54253285.767431445</v>
      </c>
      <c r="H39" s="4">
        <v>14981924.963328578</v>
      </c>
      <c r="I39" s="4">
        <v>16330315.622393871</v>
      </c>
      <c r="J39" s="4">
        <v>27528378.674301077</v>
      </c>
      <c r="K39" s="4">
        <v>33109274.406159796</v>
      </c>
      <c r="L39" s="4">
        <v>53188337.034333587</v>
      </c>
      <c r="M39" s="4">
        <v>21885656.394864913</v>
      </c>
      <c r="N39" s="4">
        <v>24833753.127917469</v>
      </c>
      <c r="O39" s="4">
        <v>24416212.063880604</v>
      </c>
      <c r="P39" s="4">
        <v>15596997.358163388</v>
      </c>
      <c r="Q39" s="23">
        <v>28276860.650616363</v>
      </c>
      <c r="R39" s="4">
        <v>19794502.3062733</v>
      </c>
      <c r="S39" s="23">
        <v>165654620.29132357</v>
      </c>
      <c r="T39" s="23">
        <v>234133267.25736561</v>
      </c>
      <c r="U39" s="23">
        <v>162270955.52192241</v>
      </c>
      <c r="V39" s="23">
        <v>59044866.372808836</v>
      </c>
      <c r="W39" s="23">
        <v>49404144.443120524</v>
      </c>
      <c r="X39" s="23">
        <v>58816831.715692274</v>
      </c>
      <c r="Y39" s="23">
        <v>163852019.43139929</v>
      </c>
      <c r="Z39" s="23">
        <v>44095020.613784134</v>
      </c>
      <c r="AA39" s="4">
        <v>147467662.48410648</v>
      </c>
      <c r="AB39" s="23">
        <v>84488887.654156804</v>
      </c>
      <c r="AC39" s="4">
        <v>73929034.581347257</v>
      </c>
      <c r="AD39" s="23">
        <v>19521885.401656967</v>
      </c>
      <c r="AE39" s="17">
        <v>1808189955.0858417</v>
      </c>
      <c r="AF39" s="20">
        <f>SUM(D39:AD39)</f>
        <v>1808189955.0858417</v>
      </c>
      <c r="AG39" s="20"/>
      <c r="AH39" s="6">
        <v>392797734.49964535</v>
      </c>
      <c r="AI39" s="20"/>
      <c r="AJ39" s="20"/>
      <c r="AK39" s="20"/>
      <c r="AL39" s="20"/>
      <c r="AM39" s="20"/>
    </row>
    <row r="40" spans="3:39" x14ac:dyDescent="0.25">
      <c r="C40" s="13" t="s">
        <v>63</v>
      </c>
      <c r="D40" s="4">
        <f>D42-D41</f>
        <v>245709492.70070806</v>
      </c>
      <c r="E40" s="4">
        <f t="shared" ref="E40:AD40" si="8">E42-E41</f>
        <v>62863035.070929185</v>
      </c>
      <c r="F40" s="4">
        <f t="shared" si="8"/>
        <v>237077496.146584</v>
      </c>
      <c r="G40" s="4">
        <f t="shared" si="8"/>
        <v>221198548.86276561</v>
      </c>
      <c r="H40" s="4">
        <f t="shared" si="8"/>
        <v>59397445.026874065</v>
      </c>
      <c r="I40" s="4">
        <f t="shared" si="8"/>
        <v>86726071.887806058</v>
      </c>
      <c r="J40" s="4">
        <f t="shared" si="8"/>
        <v>34607699.658697501</v>
      </c>
      <c r="K40" s="4">
        <f t="shared" si="8"/>
        <v>134328127.71973449</v>
      </c>
      <c r="L40" s="4">
        <f t="shared" si="8"/>
        <v>148515871.72425577</v>
      </c>
      <c r="M40" s="4">
        <f t="shared" si="8"/>
        <v>34313783.796187326</v>
      </c>
      <c r="N40" s="4">
        <f t="shared" si="8"/>
        <v>63921294.114614613</v>
      </c>
      <c r="O40" s="4">
        <f t="shared" si="8"/>
        <v>60768532.304859616</v>
      </c>
      <c r="P40" s="4">
        <f t="shared" si="8"/>
        <v>55493993.854807258</v>
      </c>
      <c r="Q40" s="4">
        <f t="shared" si="8"/>
        <v>151584508.12395751</v>
      </c>
      <c r="R40" s="4">
        <f t="shared" si="8"/>
        <v>57225774.027654782</v>
      </c>
      <c r="S40" s="4">
        <f t="shared" si="8"/>
        <v>352364544.6172322</v>
      </c>
      <c r="T40" s="4">
        <f t="shared" si="8"/>
        <v>362177573.50550157</v>
      </c>
      <c r="U40" s="4">
        <f t="shared" si="8"/>
        <v>371473802.83556622</v>
      </c>
      <c r="V40" s="4">
        <f t="shared" si="8"/>
        <v>111968949.35187578</v>
      </c>
      <c r="W40" s="4">
        <f t="shared" si="8"/>
        <v>96794684.632658601</v>
      </c>
      <c r="X40" s="4">
        <f t="shared" si="8"/>
        <v>103752664.6876671</v>
      </c>
      <c r="Y40" s="4">
        <f t="shared" si="8"/>
        <v>242518094.02222824</v>
      </c>
      <c r="Z40" s="4">
        <f t="shared" si="8"/>
        <v>109418665.46410589</v>
      </c>
      <c r="AA40" s="4">
        <f t="shared" si="8"/>
        <v>188152773.0719167</v>
      </c>
      <c r="AB40" s="4">
        <f t="shared" si="8"/>
        <v>97007237.608891293</v>
      </c>
      <c r="AC40" s="4">
        <f t="shared" si="8"/>
        <v>138011921.71003065</v>
      </c>
      <c r="AD40" s="4">
        <f t="shared" si="8"/>
        <v>25283244.380202752</v>
      </c>
      <c r="AE40" s="4">
        <f>AE33+AE39</f>
        <v>3852655830.9083128</v>
      </c>
      <c r="AF40" s="20">
        <f>SUM(D40:AD40)</f>
        <v>3852655830.9083128</v>
      </c>
      <c r="AG40" s="20"/>
      <c r="AH40" s="20"/>
      <c r="AI40" s="20"/>
      <c r="AJ40" s="20"/>
      <c r="AK40" s="20"/>
      <c r="AL40" s="20"/>
      <c r="AM40" s="20"/>
    </row>
    <row r="41" spans="3:39" x14ac:dyDescent="0.25">
      <c r="C41" s="16" t="s">
        <v>64</v>
      </c>
      <c r="D41" s="24">
        <v>18855700.778086405</v>
      </c>
      <c r="E41" s="24">
        <v>91466661.125034258</v>
      </c>
      <c r="F41" s="24">
        <v>14259437.658270707</v>
      </c>
      <c r="G41" s="24">
        <v>22642371.126856633</v>
      </c>
      <c r="H41" s="24">
        <v>11986619.797242086</v>
      </c>
      <c r="I41" s="24">
        <v>45556524.851591162</v>
      </c>
      <c r="J41" s="24">
        <v>77391565.580658823</v>
      </c>
      <c r="K41" s="24">
        <v>15592148.584915726</v>
      </c>
      <c r="L41" s="24">
        <v>71899815.905009747</v>
      </c>
      <c r="M41" s="24">
        <v>53874614.030077487</v>
      </c>
      <c r="N41" s="24">
        <v>48563734.183942609</v>
      </c>
      <c r="O41" s="24">
        <v>50789790.945365392</v>
      </c>
      <c r="P41" s="24">
        <v>10647304.514891353</v>
      </c>
      <c r="Q41" s="24">
        <v>805033.78457901755</v>
      </c>
      <c r="R41" s="24">
        <v>20085545.718313396</v>
      </c>
      <c r="S41" s="24">
        <v>389046.68782707886</v>
      </c>
      <c r="T41" s="24">
        <v>0</v>
      </c>
      <c r="U41" s="24">
        <v>3127556.0433901502</v>
      </c>
      <c r="V41" s="24">
        <v>912199.86574319308</v>
      </c>
      <c r="W41" s="24">
        <v>1535378.943626672</v>
      </c>
      <c r="X41" s="24">
        <v>2073412.7038506935</v>
      </c>
      <c r="Y41" s="24">
        <v>0</v>
      </c>
      <c r="Z41" s="24">
        <v>816831.8187251332</v>
      </c>
      <c r="AA41" s="24">
        <v>1452282.2545526321</v>
      </c>
      <c r="AB41" s="24">
        <v>0</v>
      </c>
      <c r="AC41" s="24">
        <v>13724.635615074891</v>
      </c>
      <c r="AD41" s="24">
        <v>552799.50943902379</v>
      </c>
      <c r="AE41" s="15">
        <v>565290101.04760456</v>
      </c>
      <c r="AF41" s="20">
        <f>SUM(D41:AD41)</f>
        <v>565290101.04760444</v>
      </c>
      <c r="AG41" s="20">
        <f>AF41-AE41</f>
        <v>0</v>
      </c>
      <c r="AH41" s="20"/>
      <c r="AI41" s="20"/>
      <c r="AJ41" s="20"/>
      <c r="AK41" s="20"/>
      <c r="AL41" s="20"/>
      <c r="AM41" s="20"/>
    </row>
    <row r="42" spans="3:39" x14ac:dyDescent="0.25">
      <c r="C42" s="13" t="s">
        <v>65</v>
      </c>
      <c r="D42" s="24">
        <v>264565193.47879446</v>
      </c>
      <c r="E42" s="24">
        <v>154329696.19596344</v>
      </c>
      <c r="F42" s="24">
        <v>251336933.80485472</v>
      </c>
      <c r="G42" s="24">
        <v>243840919.98962224</v>
      </c>
      <c r="H42" s="24">
        <v>71384064.824116156</v>
      </c>
      <c r="I42" s="24">
        <v>132282596.73939723</v>
      </c>
      <c r="J42" s="24">
        <v>111999265.23935632</v>
      </c>
      <c r="K42" s="24">
        <v>149920276.30465022</v>
      </c>
      <c r="L42" s="24">
        <v>220415687.62926552</v>
      </c>
      <c r="M42" s="24">
        <v>88188397.826264814</v>
      </c>
      <c r="N42" s="24">
        <v>112485028.29855722</v>
      </c>
      <c r="O42" s="24">
        <v>111558323.25022501</v>
      </c>
      <c r="P42" s="24">
        <v>66141298.369698614</v>
      </c>
      <c r="Q42" s="24">
        <v>152389541.90853652</v>
      </c>
      <c r="R42" s="24">
        <v>77311319.745968178</v>
      </c>
      <c r="S42" s="24">
        <v>352753591.30505925</v>
      </c>
      <c r="T42" s="24">
        <v>362177573.50550157</v>
      </c>
      <c r="U42" s="24">
        <v>374601358.87895638</v>
      </c>
      <c r="V42" s="24">
        <v>112881149.21761897</v>
      </c>
      <c r="W42" s="24">
        <v>98330063.576285273</v>
      </c>
      <c r="X42" s="24">
        <v>105826077.39151779</v>
      </c>
      <c r="Y42" s="24">
        <v>242518094.02222824</v>
      </c>
      <c r="Z42" s="24">
        <v>110235497.28283103</v>
      </c>
      <c r="AA42" s="24">
        <v>189605055.32646933</v>
      </c>
      <c r="AB42" s="24">
        <v>97007237.608891293</v>
      </c>
      <c r="AC42" s="24">
        <v>138025646.34564573</v>
      </c>
      <c r="AD42" s="24">
        <v>25836043.889641777</v>
      </c>
      <c r="AE42" s="25">
        <f>AE40+AE41</f>
        <v>4417945931.9559174</v>
      </c>
      <c r="AF42" s="20">
        <f>SUM(D42:AD42)</f>
        <v>4417945931.9559183</v>
      </c>
      <c r="AG42" s="20">
        <f>AF42-AE42</f>
        <v>0</v>
      </c>
      <c r="AH42" s="20">
        <f>AE37*AH39/AH37</f>
        <v>50363003.926677138</v>
      </c>
      <c r="AI42" s="20"/>
      <c r="AJ42" s="20"/>
      <c r="AK42" s="20"/>
      <c r="AL42" s="20"/>
      <c r="AM42" s="20"/>
    </row>
  </sheetData>
  <conditionalFormatting sqref="D4:AE30 AE34:AE42 AE31:AM32 AM5:AM30 AF4:AM4 AF5:AK30">
    <cfRule type="cellIs" dxfId="6" priority="3" stopIfTrue="1" operator="lessThan">
      <formula>0</formula>
    </cfRule>
  </conditionalFormatting>
  <conditionalFormatting sqref="D4:AD30">
    <cfRule type="cellIs" dxfId="5" priority="2" stopIfTrue="1" operator="lessThan">
      <formula>0</formula>
    </cfRule>
  </conditionalFormatting>
  <conditionalFormatting sqref="D32:AD42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84405-D3BC-4C65-B4C9-762333E6523D}">
  <dimension ref="C2:AO42"/>
  <sheetViews>
    <sheetView workbookViewId="0">
      <selection activeCell="A45" sqref="A45:XFD45"/>
    </sheetView>
  </sheetViews>
  <sheetFormatPr defaultRowHeight="15" x14ac:dyDescent="0.25"/>
  <cols>
    <col min="4" max="28" width="12.5703125" bestFit="1" customWidth="1"/>
    <col min="29" max="29" width="14" bestFit="1" customWidth="1"/>
    <col min="30" max="30" width="11.5703125" bestFit="1" customWidth="1"/>
    <col min="31" max="32" width="14.28515625" bestFit="1" customWidth="1"/>
    <col min="34" max="34" width="26" bestFit="1" customWidth="1"/>
    <col min="35" max="35" width="28" bestFit="1" customWidth="1"/>
    <col min="36" max="36" width="19.5703125" bestFit="1" customWidth="1"/>
    <col min="37" max="37" width="24" bestFit="1" customWidth="1"/>
    <col min="38" max="38" width="12.5703125" bestFit="1" customWidth="1"/>
    <col min="39" max="39" width="14.5703125" bestFit="1" customWidth="1"/>
    <col min="41" max="41" width="11.5703125" bestFit="1" customWidth="1"/>
  </cols>
  <sheetData>
    <row r="2" spans="3:41" x14ac:dyDescent="0.25">
      <c r="AJ2" s="22"/>
    </row>
    <row r="3" spans="3:41" ht="24" customHeight="1" x14ac:dyDescent="0.25">
      <c r="C3" s="26"/>
      <c r="D3" s="26" t="s">
        <v>0</v>
      </c>
      <c r="E3" s="26" t="s">
        <v>1</v>
      </c>
      <c r="F3" s="26" t="s">
        <v>2</v>
      </c>
      <c r="G3" s="26" t="s">
        <v>3</v>
      </c>
      <c r="H3" s="26" t="s">
        <v>4</v>
      </c>
      <c r="I3" s="26" t="s">
        <v>5</v>
      </c>
      <c r="J3" s="26" t="s">
        <v>6</v>
      </c>
      <c r="K3" s="26" t="s">
        <v>7</v>
      </c>
      <c r="L3" s="26" t="s">
        <v>8</v>
      </c>
      <c r="M3" s="26" t="s">
        <v>9</v>
      </c>
      <c r="N3" s="26" t="s">
        <v>10</v>
      </c>
      <c r="O3" s="26" t="s">
        <v>11</v>
      </c>
      <c r="P3" s="26" t="s">
        <v>12</v>
      </c>
      <c r="Q3" s="26" t="s">
        <v>13</v>
      </c>
      <c r="R3" s="26" t="s">
        <v>14</v>
      </c>
      <c r="S3" s="26" t="s">
        <v>15</v>
      </c>
      <c r="T3" s="26" t="s">
        <v>16</v>
      </c>
      <c r="U3" s="26" t="s">
        <v>17</v>
      </c>
      <c r="V3" s="26" t="s">
        <v>18</v>
      </c>
      <c r="W3" s="26" t="s">
        <v>19</v>
      </c>
      <c r="X3" s="26" t="s">
        <v>20</v>
      </c>
      <c r="Y3" s="26" t="s">
        <v>21</v>
      </c>
      <c r="Z3" s="26" t="s">
        <v>22</v>
      </c>
      <c r="AA3" s="26" t="s">
        <v>23</v>
      </c>
      <c r="AB3" s="26" t="s">
        <v>24</v>
      </c>
      <c r="AC3" s="26" t="s">
        <v>25</v>
      </c>
      <c r="AD3" s="26" t="s">
        <v>26</v>
      </c>
      <c r="AE3" s="27" t="s">
        <v>48</v>
      </c>
      <c r="AF3" s="27" t="s">
        <v>66</v>
      </c>
      <c r="AG3" s="27" t="s">
        <v>67</v>
      </c>
      <c r="AH3" s="27" t="s">
        <v>50</v>
      </c>
      <c r="AI3" s="27" t="s">
        <v>51</v>
      </c>
      <c r="AJ3" s="27" t="s">
        <v>52</v>
      </c>
      <c r="AK3" s="27" t="s">
        <v>53</v>
      </c>
      <c r="AL3" s="27" t="s">
        <v>54</v>
      </c>
      <c r="AM3" s="27" t="s">
        <v>55</v>
      </c>
      <c r="AN3" s="22"/>
    </row>
    <row r="4" spans="3:41" x14ac:dyDescent="0.25">
      <c r="C4" s="26" t="s">
        <v>0</v>
      </c>
      <c r="D4" s="26">
        <f>[1]Sayfa1!D41</f>
        <v>100457369.26939964</v>
      </c>
      <c r="E4" s="26">
        <v>576260.86100000003</v>
      </c>
      <c r="F4" s="26">
        <v>107095047.608</v>
      </c>
      <c r="G4" s="26">
        <v>10579845.848999999</v>
      </c>
      <c r="H4" s="26">
        <v>3968618.398</v>
      </c>
      <c r="I4" s="26">
        <v>894.05600000000004</v>
      </c>
      <c r="J4" s="26">
        <v>75486.778000000006</v>
      </c>
      <c r="K4" s="26">
        <v>945457.07900000003</v>
      </c>
      <c r="L4" s="26">
        <v>1341.258</v>
      </c>
      <c r="M4" s="26">
        <v>3894.0160000000001</v>
      </c>
      <c r="N4" s="26">
        <v>13773.823</v>
      </c>
      <c r="O4" s="26">
        <v>62.100999999999999</v>
      </c>
      <c r="P4" s="26">
        <v>85147.509000000005</v>
      </c>
      <c r="Q4" s="26">
        <v>320.84199999999998</v>
      </c>
      <c r="R4" s="26">
        <v>36233.125999999997</v>
      </c>
      <c r="S4" s="26">
        <v>119992.107</v>
      </c>
      <c r="T4" s="26">
        <v>159765.40900000001</v>
      </c>
      <c r="U4" s="26">
        <v>22072.3</v>
      </c>
      <c r="V4" s="26">
        <v>5078515.2529999996</v>
      </c>
      <c r="W4" s="26">
        <v>4591.0309999999999</v>
      </c>
      <c r="X4" s="26">
        <v>6.0640000000000001</v>
      </c>
      <c r="Y4" s="26">
        <v>266884.62300000002</v>
      </c>
      <c r="Z4" s="26">
        <v>244816.745</v>
      </c>
      <c r="AA4" s="26">
        <v>481132.946</v>
      </c>
      <c r="AB4" s="26">
        <v>119431.74099999999</v>
      </c>
      <c r="AC4" s="28">
        <v>137611.611</v>
      </c>
      <c r="AD4" s="29">
        <v>313925.59299999999</v>
      </c>
      <c r="AE4" s="30">
        <f>SUM(D4:AD4)</f>
        <v>230788497.99639964</v>
      </c>
      <c r="AF4" s="26">
        <v>57295305.463072799</v>
      </c>
      <c r="AG4" s="26">
        <v>0</v>
      </c>
      <c r="AH4" s="26">
        <f>AF4+AG4</f>
        <v>57295305.463072799</v>
      </c>
      <c r="AI4" s="26">
        <v>10626321</v>
      </c>
      <c r="AJ4" s="26">
        <v>3456564.4953555455</v>
      </c>
      <c r="AK4" s="26">
        <f>AI4+AJ4</f>
        <v>14082885.495355546</v>
      </c>
      <c r="AL4" s="26">
        <v>19932494.442420546</v>
      </c>
      <c r="AM4" s="26">
        <v>322099183.39724851</v>
      </c>
      <c r="AN4" s="22"/>
      <c r="AO4" s="84">
        <f>AL4/$AL$31</f>
        <v>3.5186809024060538E-2</v>
      </c>
    </row>
    <row r="5" spans="3:41" x14ac:dyDescent="0.25">
      <c r="C5" s="26" t="s">
        <v>1</v>
      </c>
      <c r="D5" s="26">
        <v>886106.65399999998</v>
      </c>
      <c r="E5" s="26">
        <v>7892454.2779999999</v>
      </c>
      <c r="F5" s="26">
        <v>1487873.7069999999</v>
      </c>
      <c r="G5" s="26">
        <v>1811694.2420000001</v>
      </c>
      <c r="H5" s="26">
        <v>749070.53599999996</v>
      </c>
      <c r="I5" s="26">
        <v>78112032.973000005</v>
      </c>
      <c r="J5" s="26">
        <v>852258.28200000001</v>
      </c>
      <c r="K5" s="26">
        <v>16016035.939999999</v>
      </c>
      <c r="L5" s="26">
        <v>7189614.1299999999</v>
      </c>
      <c r="M5" s="26">
        <v>63928.243000000002</v>
      </c>
      <c r="N5" s="26">
        <v>116014.106</v>
      </c>
      <c r="O5" s="26">
        <v>222851.45600000001</v>
      </c>
      <c r="P5" s="26">
        <v>66747.839000000007</v>
      </c>
      <c r="Q5" s="26">
        <v>38868125.994000003</v>
      </c>
      <c r="R5" s="26">
        <v>337130.283</v>
      </c>
      <c r="S5" s="26">
        <v>4833786.1490000002</v>
      </c>
      <c r="T5" s="26">
        <v>758124.08700000006</v>
      </c>
      <c r="U5" s="26">
        <v>553804.42000000004</v>
      </c>
      <c r="V5" s="26">
        <v>168463.89300000001</v>
      </c>
      <c r="W5" s="26">
        <v>6640.0590000000002</v>
      </c>
      <c r="X5" s="26">
        <v>2406.0810000000001</v>
      </c>
      <c r="Y5" s="26">
        <v>5795361.7560000001</v>
      </c>
      <c r="Z5" s="26">
        <v>305313.03399999999</v>
      </c>
      <c r="AA5" s="26">
        <v>22668.46</v>
      </c>
      <c r="AB5" s="26">
        <v>9981.4439999999995</v>
      </c>
      <c r="AC5" s="28">
        <v>365031.57799999998</v>
      </c>
      <c r="AD5" s="26">
        <v>17114.374</v>
      </c>
      <c r="AE5" s="30">
        <f t="shared" ref="AE5:AE30" si="0">AM5-AL5-AK5-AH5</f>
        <v>167510633.50620988</v>
      </c>
      <c r="AF5" s="26">
        <v>7713747.6631227667</v>
      </c>
      <c r="AG5" s="26">
        <v>0</v>
      </c>
      <c r="AH5" s="26">
        <f t="shared" ref="AH5:AH30" si="1">AF5+AG5</f>
        <v>7713747.6631227667</v>
      </c>
      <c r="AI5" s="26">
        <f t="shared" ref="AI5:AI30" si="2">AK5-AJ5</f>
        <v>5771961.7730118679</v>
      </c>
      <c r="AJ5" s="31">
        <v>-2498287.0726135061</v>
      </c>
      <c r="AK5" s="26">
        <v>3273674.7003983618</v>
      </c>
      <c r="AL5" s="26">
        <v>10318706.811414648</v>
      </c>
      <c r="AM5" s="26">
        <v>188816762.68114567</v>
      </c>
      <c r="AN5" s="22"/>
      <c r="AO5" s="84">
        <f t="shared" ref="AO5:AO30" si="3">AE5/$AE$31</f>
        <v>6.7596412526588906E-2</v>
      </c>
    </row>
    <row r="6" spans="3:41" x14ac:dyDescent="0.25">
      <c r="C6" s="26" t="s">
        <v>2</v>
      </c>
      <c r="D6" s="26">
        <v>10903884.266000001</v>
      </c>
      <c r="E6" s="26">
        <v>131698.674</v>
      </c>
      <c r="F6" s="26">
        <v>36909752.405000001</v>
      </c>
      <c r="G6" s="26">
        <v>774600.48899999994</v>
      </c>
      <c r="H6" s="26">
        <v>238991.81899999999</v>
      </c>
      <c r="I6" s="26">
        <v>17990.27</v>
      </c>
      <c r="J6" s="26">
        <v>41749.858999999997</v>
      </c>
      <c r="K6" s="26">
        <v>112543.16899999999</v>
      </c>
      <c r="L6" s="26">
        <v>30516.585999999999</v>
      </c>
      <c r="M6" s="26">
        <v>9299.3729999999996</v>
      </c>
      <c r="N6" s="26">
        <v>77053.191999999995</v>
      </c>
      <c r="O6" s="26">
        <v>20715.721000000001</v>
      </c>
      <c r="P6" s="26">
        <v>197102.758</v>
      </c>
      <c r="Q6" s="26">
        <v>25011.741999999998</v>
      </c>
      <c r="R6" s="26">
        <v>150146.079</v>
      </c>
      <c r="S6" s="26">
        <v>96961.563999999998</v>
      </c>
      <c r="T6" s="26">
        <v>1134103.2779999999</v>
      </c>
      <c r="U6" s="26">
        <v>248895.25399999999</v>
      </c>
      <c r="V6" s="26">
        <v>20552082.522999998</v>
      </c>
      <c r="W6" s="26">
        <v>78868.611999999994</v>
      </c>
      <c r="X6" s="26">
        <v>51922.838000000003</v>
      </c>
      <c r="Y6" s="26">
        <v>7870.3469999999998</v>
      </c>
      <c r="Z6" s="26">
        <v>310972.90299999999</v>
      </c>
      <c r="AA6" s="26">
        <v>509268.79499999998</v>
      </c>
      <c r="AB6" s="26">
        <v>212391.9</v>
      </c>
      <c r="AC6" s="28">
        <v>702560.93500000006</v>
      </c>
      <c r="AD6" s="26">
        <v>600208.65</v>
      </c>
      <c r="AE6" s="30">
        <f t="shared" si="0"/>
        <v>74147163.816966504</v>
      </c>
      <c r="AF6" s="26">
        <v>213967040.7370511</v>
      </c>
      <c r="AG6" s="26">
        <v>0</v>
      </c>
      <c r="AH6" s="26">
        <f t="shared" si="1"/>
        <v>213967040.7370511</v>
      </c>
      <c r="AI6" s="26">
        <f t="shared" si="2"/>
        <v>15192767.86981516</v>
      </c>
      <c r="AJ6" s="31">
        <v>-14575606.153071836</v>
      </c>
      <c r="AK6" s="26">
        <v>617161.7167433236</v>
      </c>
      <c r="AL6" s="26">
        <v>38921251.322991803</v>
      </c>
      <c r="AM6" s="26">
        <v>327652617.59375274</v>
      </c>
      <c r="AN6" s="22"/>
      <c r="AO6" s="84">
        <f t="shared" si="3"/>
        <v>2.9920979749995563E-2</v>
      </c>
    </row>
    <row r="7" spans="3:41" x14ac:dyDescent="0.25">
      <c r="C7" s="26" t="s">
        <v>3</v>
      </c>
      <c r="D7" s="26">
        <v>269844.67</v>
      </c>
      <c r="E7" s="26">
        <v>542379.31499999994</v>
      </c>
      <c r="F7" s="26">
        <v>694210.32299999997</v>
      </c>
      <c r="G7" s="26">
        <v>115288386.96600001</v>
      </c>
      <c r="H7" s="26">
        <v>1172853.101</v>
      </c>
      <c r="I7" s="26">
        <v>11503.394</v>
      </c>
      <c r="J7" s="26">
        <v>156324.41800000001</v>
      </c>
      <c r="K7" s="26">
        <v>1239826.683</v>
      </c>
      <c r="L7" s="26">
        <v>110822.41899999999</v>
      </c>
      <c r="M7" s="26">
        <v>64239.536999999997</v>
      </c>
      <c r="N7" s="26">
        <v>444087.36900000001</v>
      </c>
      <c r="O7" s="26">
        <v>711056.33700000006</v>
      </c>
      <c r="P7" s="26">
        <v>6514399.7079999996</v>
      </c>
      <c r="Q7" s="26">
        <v>7993.9170000000004</v>
      </c>
      <c r="R7" s="26">
        <v>132429.52100000001</v>
      </c>
      <c r="S7" s="26">
        <v>187798.43100000001</v>
      </c>
      <c r="T7" s="26">
        <v>980087.78599999996</v>
      </c>
      <c r="U7" s="26">
        <v>407934.59100000001</v>
      </c>
      <c r="V7" s="26">
        <v>542396.15099999995</v>
      </c>
      <c r="W7" s="26">
        <v>54650.485999999997</v>
      </c>
      <c r="X7" s="26">
        <v>21535.888999999999</v>
      </c>
      <c r="Y7" s="26">
        <v>100853.493</v>
      </c>
      <c r="Z7" s="26">
        <v>321375.87400000001</v>
      </c>
      <c r="AA7" s="26">
        <v>456649.00099999999</v>
      </c>
      <c r="AB7" s="26">
        <v>73752.756999999998</v>
      </c>
      <c r="AC7" s="28">
        <v>2022131.9990000001</v>
      </c>
      <c r="AD7" s="26">
        <v>584541.86199999996</v>
      </c>
      <c r="AE7" s="30">
        <f t="shared" si="0"/>
        <v>133114065.70599346</v>
      </c>
      <c r="AF7" s="26">
        <v>65737887.837126151</v>
      </c>
      <c r="AG7" s="26">
        <v>0</v>
      </c>
      <c r="AH7" s="26">
        <f t="shared" si="1"/>
        <v>65737887.837126151</v>
      </c>
      <c r="AI7" s="26">
        <f t="shared" si="2"/>
        <v>2543432.5554637136</v>
      </c>
      <c r="AJ7" s="26">
        <v>-4641889.7548815245</v>
      </c>
      <c r="AK7" s="26">
        <v>-2098457.1994178109</v>
      </c>
      <c r="AL7" s="26">
        <v>103131950.26752958</v>
      </c>
      <c r="AM7" s="26">
        <v>299885446.61123139</v>
      </c>
      <c r="AN7" s="22"/>
      <c r="AO7" s="84">
        <f t="shared" si="3"/>
        <v>5.3716191684154924E-2</v>
      </c>
    </row>
    <row r="8" spans="3:41" x14ac:dyDescent="0.25">
      <c r="C8" s="26" t="s">
        <v>4</v>
      </c>
      <c r="D8" s="26">
        <v>589335.353</v>
      </c>
      <c r="E8" s="26">
        <v>424911.03200000001</v>
      </c>
      <c r="F8" s="26">
        <v>6321763.3169999998</v>
      </c>
      <c r="G8" s="26">
        <v>2760705.8459999999</v>
      </c>
      <c r="H8" s="26">
        <v>30204869.18</v>
      </c>
      <c r="I8" s="26">
        <v>113203.747</v>
      </c>
      <c r="J8" s="26">
        <v>303024.53200000001</v>
      </c>
      <c r="K8" s="26">
        <v>3253414.804</v>
      </c>
      <c r="L8" s="26">
        <v>678701.09400000004</v>
      </c>
      <c r="M8" s="26">
        <v>377064.36900000001</v>
      </c>
      <c r="N8" s="26">
        <v>1714988.754</v>
      </c>
      <c r="O8" s="26">
        <v>292176.62199999997</v>
      </c>
      <c r="P8" s="26">
        <v>14284713.824999999</v>
      </c>
      <c r="Q8" s="26">
        <v>147604.09599999999</v>
      </c>
      <c r="R8" s="26">
        <v>217162.65900000001</v>
      </c>
      <c r="S8" s="26">
        <v>6239188.2280000001</v>
      </c>
      <c r="T8" s="26">
        <v>4597061.9160000002</v>
      </c>
      <c r="U8" s="26">
        <v>1385726.3770000001</v>
      </c>
      <c r="V8" s="26">
        <v>1092593.3</v>
      </c>
      <c r="W8" s="26">
        <v>5322674.5020000003</v>
      </c>
      <c r="X8" s="26">
        <v>785299.27899999998</v>
      </c>
      <c r="Y8" s="26">
        <v>232987.10800000001</v>
      </c>
      <c r="Z8" s="26">
        <v>3996332.9539999999</v>
      </c>
      <c r="AA8" s="26">
        <v>721617.01199999999</v>
      </c>
      <c r="AB8" s="26">
        <v>671029.64099999995</v>
      </c>
      <c r="AC8" s="28">
        <v>1705605.253</v>
      </c>
      <c r="AD8" s="26">
        <v>1189122.2009999999</v>
      </c>
      <c r="AE8" s="30">
        <f t="shared" si="0"/>
        <v>89622877.022397235</v>
      </c>
      <c r="AF8" s="26">
        <v>6470630.0761856493</v>
      </c>
      <c r="AG8" s="26">
        <v>0</v>
      </c>
      <c r="AH8" s="26">
        <f t="shared" si="1"/>
        <v>6470630.0761856493</v>
      </c>
      <c r="AI8" s="26">
        <f t="shared" si="2"/>
        <v>290739.86493323068</v>
      </c>
      <c r="AJ8" s="26">
        <v>-227524.16227592793</v>
      </c>
      <c r="AK8" s="26">
        <v>63215.702657302769</v>
      </c>
      <c r="AL8" s="26">
        <v>9358526.9323412236</v>
      </c>
      <c r="AM8" s="26">
        <v>105515249.73358139</v>
      </c>
      <c r="AN8" s="22"/>
      <c r="AO8" s="84">
        <f t="shared" si="3"/>
        <v>3.6165972513029283E-2</v>
      </c>
    </row>
    <row r="9" spans="3:41" x14ac:dyDescent="0.25">
      <c r="C9" s="26" t="s">
        <v>5</v>
      </c>
      <c r="D9" s="26">
        <v>14967563.207</v>
      </c>
      <c r="E9" s="26">
        <v>13155525.005000001</v>
      </c>
      <c r="F9" s="26">
        <v>1988539.4110000001</v>
      </c>
      <c r="G9" s="26">
        <v>1121220.1170000001</v>
      </c>
      <c r="H9" s="26">
        <v>649058.30299999996</v>
      </c>
      <c r="I9" s="26">
        <v>3750602.0320000001</v>
      </c>
      <c r="J9" s="26">
        <v>395546.56699999998</v>
      </c>
      <c r="K9" s="26">
        <v>6738594.1409999998</v>
      </c>
      <c r="L9" s="26">
        <v>818621.397</v>
      </c>
      <c r="M9" s="26">
        <v>355377.04399999999</v>
      </c>
      <c r="N9" s="26">
        <v>861773.11499999999</v>
      </c>
      <c r="O9" s="26">
        <v>293152.05599999998</v>
      </c>
      <c r="P9" s="26">
        <v>599457.94900000002</v>
      </c>
      <c r="Q9" s="26">
        <v>950535.76500000001</v>
      </c>
      <c r="R9" s="26">
        <v>2853362.7969999998</v>
      </c>
      <c r="S9" s="26">
        <v>8408769.6150000002</v>
      </c>
      <c r="T9" s="26">
        <v>8114938.9579999996</v>
      </c>
      <c r="U9" s="26">
        <v>64723042.182999998</v>
      </c>
      <c r="V9" s="26">
        <v>1331607.942</v>
      </c>
      <c r="W9" s="26">
        <v>350709.71899999998</v>
      </c>
      <c r="X9" s="26">
        <v>220660.77600000001</v>
      </c>
      <c r="Y9" s="26">
        <v>4467129.6869999999</v>
      </c>
      <c r="Z9" s="26">
        <v>2048068.5660000001</v>
      </c>
      <c r="AA9" s="26">
        <v>2194583.108</v>
      </c>
      <c r="AB9" s="26">
        <v>785577.10699999996</v>
      </c>
      <c r="AC9" s="28">
        <v>1960332.7420000001</v>
      </c>
      <c r="AD9" s="26">
        <v>351093.68900000001</v>
      </c>
      <c r="AE9" s="30">
        <f t="shared" si="0"/>
        <v>144455442.89731747</v>
      </c>
      <c r="AF9" s="26">
        <v>11018749.144319031</v>
      </c>
      <c r="AG9" s="26">
        <v>0</v>
      </c>
      <c r="AH9" s="26">
        <f t="shared" si="1"/>
        <v>11018749.144319031</v>
      </c>
      <c r="AI9" s="26">
        <f t="shared" si="2"/>
        <v>21998235.525101297</v>
      </c>
      <c r="AJ9" s="26">
        <v>-21883634.978970025</v>
      </c>
      <c r="AK9" s="26">
        <v>114600.54613127265</v>
      </c>
      <c r="AL9" s="26">
        <v>16567667.50386502</v>
      </c>
      <c r="AM9" s="26">
        <v>172156460.09163281</v>
      </c>
      <c r="AN9" s="22"/>
      <c r="AO9" s="84">
        <f t="shared" si="3"/>
        <v>5.8292834940751305E-2</v>
      </c>
    </row>
    <row r="10" spans="3:41" x14ac:dyDescent="0.25">
      <c r="C10" s="26" t="s">
        <v>6</v>
      </c>
      <c r="D10" s="26">
        <v>14456978.323999999</v>
      </c>
      <c r="E10" s="26">
        <v>1661054.1440000001</v>
      </c>
      <c r="F10" s="26">
        <v>3953983.88</v>
      </c>
      <c r="G10" s="26">
        <v>15525720.732999999</v>
      </c>
      <c r="H10" s="26">
        <v>5984934.0020000003</v>
      </c>
      <c r="I10" s="26">
        <v>69210.584000000003</v>
      </c>
      <c r="J10" s="26">
        <v>6072513.3799999999</v>
      </c>
      <c r="K10" s="26">
        <v>27735048.541000001</v>
      </c>
      <c r="L10" s="26">
        <v>1773071.2749999999</v>
      </c>
      <c r="M10" s="26">
        <v>776613.78500000003</v>
      </c>
      <c r="N10" s="26">
        <v>792755.75300000003</v>
      </c>
      <c r="O10" s="26">
        <v>761835.01399999997</v>
      </c>
      <c r="P10" s="26">
        <v>3429141.1680000001</v>
      </c>
      <c r="Q10" s="26">
        <v>6268.9780000000001</v>
      </c>
      <c r="R10" s="26">
        <v>1974499.855</v>
      </c>
      <c r="S10" s="26">
        <v>1740793.21</v>
      </c>
      <c r="T10" s="26">
        <v>965127.83200000005</v>
      </c>
      <c r="U10" s="26">
        <v>135655.92499999999</v>
      </c>
      <c r="V10" s="26">
        <v>577451.11600000004</v>
      </c>
      <c r="W10" s="26">
        <v>83245.058999999994</v>
      </c>
      <c r="X10" s="26">
        <v>49341.696000000004</v>
      </c>
      <c r="Y10" s="26">
        <v>4523881.176</v>
      </c>
      <c r="Z10" s="26">
        <v>862760.49600000004</v>
      </c>
      <c r="AA10" s="26">
        <v>254610.16</v>
      </c>
      <c r="AB10" s="26">
        <v>125224.208</v>
      </c>
      <c r="AC10" s="28">
        <v>3354656.8590000002</v>
      </c>
      <c r="AD10" s="26">
        <v>749757.84699999995</v>
      </c>
      <c r="AE10" s="30">
        <f t="shared" si="0"/>
        <v>98396135.454434827</v>
      </c>
      <c r="AF10" s="26">
        <v>9971511.801969381</v>
      </c>
      <c r="AG10" s="26">
        <v>14090059.026417717</v>
      </c>
      <c r="AH10" s="26">
        <f t="shared" si="1"/>
        <v>24061570.828387097</v>
      </c>
      <c r="AI10" s="26">
        <f t="shared" si="2"/>
        <v>558219.23741975101</v>
      </c>
      <c r="AJ10" s="26">
        <v>-1735162.4096808105</v>
      </c>
      <c r="AK10" s="26">
        <v>-1176943.1722610595</v>
      </c>
      <c r="AL10" s="26">
        <v>25885243.096802652</v>
      </c>
      <c r="AM10" s="26">
        <v>147166006.20736352</v>
      </c>
      <c r="AN10" s="22"/>
      <c r="AO10" s="84">
        <f t="shared" si="3"/>
        <v>3.9706289827585929E-2</v>
      </c>
    </row>
    <row r="11" spans="3:41" x14ac:dyDescent="0.25">
      <c r="C11" s="26" t="s">
        <v>7</v>
      </c>
      <c r="D11" s="26">
        <v>1496057.1</v>
      </c>
      <c r="E11" s="26">
        <v>2250358.5440000002</v>
      </c>
      <c r="F11" s="26">
        <v>8895359.6339999996</v>
      </c>
      <c r="G11" s="26">
        <v>2814697.7859999998</v>
      </c>
      <c r="H11" s="26">
        <v>2450959.3620000002</v>
      </c>
      <c r="I11" s="26">
        <v>8687.7009999999991</v>
      </c>
      <c r="J11" s="26">
        <v>521867.29300000001</v>
      </c>
      <c r="K11" s="26">
        <v>33317770.956</v>
      </c>
      <c r="L11" s="26">
        <v>1241472.8389999999</v>
      </c>
      <c r="M11" s="26">
        <v>1639775.0619999999</v>
      </c>
      <c r="N11" s="26">
        <v>3262635.48</v>
      </c>
      <c r="O11" s="26">
        <v>5398432.932</v>
      </c>
      <c r="P11" s="26">
        <v>4914278.3770000003</v>
      </c>
      <c r="Q11" s="26">
        <v>382186.94900000002</v>
      </c>
      <c r="R11" s="26">
        <v>1455097.4709999999</v>
      </c>
      <c r="S11" s="26">
        <v>45451373.103</v>
      </c>
      <c r="T11" s="26">
        <v>2472976.787</v>
      </c>
      <c r="U11" s="26">
        <v>6131589.7719999999</v>
      </c>
      <c r="V11" s="26">
        <v>462652.40100000001</v>
      </c>
      <c r="W11" s="26">
        <v>90735.138999999996</v>
      </c>
      <c r="X11" s="26">
        <v>12224.141</v>
      </c>
      <c r="Y11" s="26">
        <v>25305834.488000002</v>
      </c>
      <c r="Z11" s="26">
        <v>560747.78599999996</v>
      </c>
      <c r="AA11" s="26">
        <v>403063.10700000002</v>
      </c>
      <c r="AB11" s="26">
        <v>13169.869000000001</v>
      </c>
      <c r="AC11" s="28">
        <v>1735572.1740000001</v>
      </c>
      <c r="AD11" s="26">
        <v>106559.74800000001</v>
      </c>
      <c r="AE11" s="30">
        <f t="shared" si="0"/>
        <v>152796135.77836061</v>
      </c>
      <c r="AF11" s="26">
        <v>11473550.02755864</v>
      </c>
      <c r="AG11" s="26">
        <v>0</v>
      </c>
      <c r="AH11" s="26">
        <f t="shared" si="1"/>
        <v>11473550.02755864</v>
      </c>
      <c r="AI11" s="26">
        <f t="shared" si="2"/>
        <v>4199545.9525167691</v>
      </c>
      <c r="AJ11" s="26">
        <v>-12200.767445589045</v>
      </c>
      <c r="AK11" s="26">
        <v>4187345.1850711801</v>
      </c>
      <c r="AL11" s="26">
        <v>37020034.27966807</v>
      </c>
      <c r="AM11" s="26">
        <v>205477065.27065849</v>
      </c>
      <c r="AN11" s="22"/>
      <c r="AO11" s="84">
        <f t="shared" si="3"/>
        <v>6.1658596892357052E-2</v>
      </c>
    </row>
    <row r="12" spans="3:41" x14ac:dyDescent="0.25">
      <c r="C12" s="26" t="s">
        <v>8</v>
      </c>
      <c r="D12" s="26">
        <v>130496.883</v>
      </c>
      <c r="E12" s="26">
        <v>2000435.716</v>
      </c>
      <c r="F12" s="26">
        <v>1316176.96</v>
      </c>
      <c r="G12" s="26">
        <v>622636.39399999997</v>
      </c>
      <c r="H12" s="26">
        <v>572145.29799999995</v>
      </c>
      <c r="I12" s="26">
        <v>69743.718999999997</v>
      </c>
      <c r="J12" s="26">
        <v>120569.07799999999</v>
      </c>
      <c r="K12" s="26">
        <v>2617557.0049999999</v>
      </c>
      <c r="L12" s="26">
        <v>28598925.269000001</v>
      </c>
      <c r="M12" s="26">
        <v>4779821.4519999996</v>
      </c>
      <c r="N12" s="26">
        <v>19418115.414999999</v>
      </c>
      <c r="O12" s="26">
        <v>13551347.274</v>
      </c>
      <c r="P12" s="26">
        <v>10904335.939999999</v>
      </c>
      <c r="Q12" s="26">
        <v>101852.41099999999</v>
      </c>
      <c r="R12" s="26">
        <v>822786.11899999995</v>
      </c>
      <c r="S12" s="26">
        <v>34598749.844999999</v>
      </c>
      <c r="T12" s="26">
        <v>1196393.1059999999</v>
      </c>
      <c r="U12" s="26">
        <v>1615548.486</v>
      </c>
      <c r="V12" s="26">
        <v>146136.74900000001</v>
      </c>
      <c r="W12" s="26">
        <v>156582.95300000001</v>
      </c>
      <c r="X12" s="26">
        <v>497.30799999999999</v>
      </c>
      <c r="Y12" s="26">
        <v>3269500.0460000001</v>
      </c>
      <c r="Z12" s="26">
        <v>296901.86099999998</v>
      </c>
      <c r="AA12" s="26">
        <v>495553.82</v>
      </c>
      <c r="AB12" s="26">
        <v>10688.272000000001</v>
      </c>
      <c r="AC12" s="28">
        <v>336879.66899999999</v>
      </c>
      <c r="AD12" s="26">
        <v>162130.95199999999</v>
      </c>
      <c r="AE12" s="30">
        <f t="shared" si="0"/>
        <v>127912507.879759</v>
      </c>
      <c r="AF12" s="26">
        <v>3243059.9873612104</v>
      </c>
      <c r="AG12" s="26">
        <v>0</v>
      </c>
      <c r="AH12" s="26">
        <f t="shared" si="1"/>
        <v>3243059.9873612104</v>
      </c>
      <c r="AI12" s="26">
        <f t="shared" si="2"/>
        <v>24597438.958181784</v>
      </c>
      <c r="AJ12" s="26">
        <v>1375766.8419622923</v>
      </c>
      <c r="AK12" s="26">
        <v>25973205.800144076</v>
      </c>
      <c r="AL12" s="26">
        <v>98329199.37193279</v>
      </c>
      <c r="AM12" s="26">
        <v>255457973.03919709</v>
      </c>
      <c r="AN12" s="22"/>
      <c r="AO12" s="84">
        <f t="shared" si="3"/>
        <v>5.1617180766200171E-2</v>
      </c>
    </row>
    <row r="13" spans="3:41" x14ac:dyDescent="0.25">
      <c r="C13" s="26" t="s">
        <v>9</v>
      </c>
      <c r="D13" s="26">
        <v>74590.967000000004</v>
      </c>
      <c r="E13" s="26">
        <v>186014.05600000001</v>
      </c>
      <c r="F13" s="26">
        <v>109462.102</v>
      </c>
      <c r="G13" s="26">
        <v>219755.31200000001</v>
      </c>
      <c r="H13" s="26">
        <v>55890.633000000002</v>
      </c>
      <c r="I13" s="26">
        <v>10553.54</v>
      </c>
      <c r="J13" s="26">
        <v>12537.312</v>
      </c>
      <c r="K13" s="26">
        <v>206061.639</v>
      </c>
      <c r="L13" s="26">
        <v>150534.42800000001</v>
      </c>
      <c r="M13" s="26">
        <v>2222992.5159999998</v>
      </c>
      <c r="N13" s="26">
        <v>1887334.7679999999</v>
      </c>
      <c r="O13" s="26">
        <v>1892335.564</v>
      </c>
      <c r="P13" s="26">
        <v>182144.639</v>
      </c>
      <c r="Q13" s="26">
        <v>382705.78700000001</v>
      </c>
      <c r="R13" s="26">
        <v>196385.87700000001</v>
      </c>
      <c r="S13" s="26">
        <v>2910672.5669999998</v>
      </c>
      <c r="T13" s="26">
        <v>801170.228</v>
      </c>
      <c r="U13" s="26">
        <v>195271.454</v>
      </c>
      <c r="V13" s="26">
        <v>248640.772</v>
      </c>
      <c r="W13" s="26">
        <v>768596.174</v>
      </c>
      <c r="X13" s="26">
        <v>38129.326000000001</v>
      </c>
      <c r="Y13" s="26">
        <v>1849550.2709999999</v>
      </c>
      <c r="Z13" s="26">
        <v>655724.81799999997</v>
      </c>
      <c r="AA13" s="26">
        <v>260045.47</v>
      </c>
      <c r="AB13" s="26">
        <v>47656.669000000002</v>
      </c>
      <c r="AC13" s="28">
        <v>1034434.503</v>
      </c>
      <c r="AD13" s="26">
        <v>186539.60800000001</v>
      </c>
      <c r="AE13" s="30">
        <f t="shared" si="0"/>
        <v>16785731.265917156</v>
      </c>
      <c r="AF13" s="26">
        <v>18776474.624801483</v>
      </c>
      <c r="AG13" s="26">
        <v>0</v>
      </c>
      <c r="AH13" s="26">
        <f t="shared" si="1"/>
        <v>18776474.624801483</v>
      </c>
      <c r="AI13" s="26">
        <f t="shared" si="2"/>
        <v>32063378.949459247</v>
      </c>
      <c r="AJ13" s="26">
        <v>-267525.68076405296</v>
      </c>
      <c r="AK13" s="26">
        <v>31795853.268695194</v>
      </c>
      <c r="AL13" s="26">
        <v>43710624.770671844</v>
      </c>
      <c r="AM13" s="26">
        <v>111068683.93008567</v>
      </c>
      <c r="AN13" s="22"/>
      <c r="AO13" s="84">
        <f t="shared" si="3"/>
        <v>6.7736309717277374E-3</v>
      </c>
    </row>
    <row r="14" spans="3:41" x14ac:dyDescent="0.25">
      <c r="C14" s="26" t="s">
        <v>10</v>
      </c>
      <c r="D14" s="26">
        <v>629892.09600000002</v>
      </c>
      <c r="E14" s="26">
        <v>3090347.6430000002</v>
      </c>
      <c r="F14" s="26">
        <v>1373697.23</v>
      </c>
      <c r="G14" s="26">
        <v>1319670.8659999999</v>
      </c>
      <c r="H14" s="26">
        <v>625260.88600000006</v>
      </c>
      <c r="I14" s="26">
        <v>208098.25599999999</v>
      </c>
      <c r="J14" s="26">
        <v>75787.786999999997</v>
      </c>
      <c r="K14" s="26">
        <v>2271111.5380000002</v>
      </c>
      <c r="L14" s="26">
        <v>644971.91599999997</v>
      </c>
      <c r="M14" s="26">
        <v>675110.49699999997</v>
      </c>
      <c r="N14" s="26">
        <v>8169657.1090000002</v>
      </c>
      <c r="O14" s="26">
        <v>4925018.0199999996</v>
      </c>
      <c r="P14" s="26">
        <v>623755.27399999998</v>
      </c>
      <c r="Q14" s="26">
        <v>13245.893</v>
      </c>
      <c r="R14" s="26">
        <v>888134.70400000003</v>
      </c>
      <c r="S14" s="26">
        <v>3512417.3790000002</v>
      </c>
      <c r="T14" s="26">
        <v>928754.36100000003</v>
      </c>
      <c r="U14" s="26">
        <v>1250768.7560000001</v>
      </c>
      <c r="V14" s="26">
        <v>436531.46100000001</v>
      </c>
      <c r="W14" s="26">
        <v>435091.33</v>
      </c>
      <c r="X14" s="26">
        <v>367841.06800000003</v>
      </c>
      <c r="Y14" s="26">
        <v>1701080.55</v>
      </c>
      <c r="Z14" s="26">
        <v>291943.446</v>
      </c>
      <c r="AA14" s="26">
        <v>84396.96</v>
      </c>
      <c r="AB14" s="26">
        <v>85488.694000000003</v>
      </c>
      <c r="AC14" s="28">
        <v>1054637.9410000001</v>
      </c>
      <c r="AD14" s="26">
        <v>384724.34</v>
      </c>
      <c r="AE14" s="30">
        <f t="shared" si="0"/>
        <v>36067436.07602489</v>
      </c>
      <c r="AF14" s="26">
        <v>1567839.3228350882</v>
      </c>
      <c r="AG14" s="26">
        <v>0</v>
      </c>
      <c r="AH14" s="26">
        <f t="shared" si="1"/>
        <v>1567839.3228350882</v>
      </c>
      <c r="AI14" s="26">
        <f t="shared" si="2"/>
        <v>81628584.687472016</v>
      </c>
      <c r="AJ14" s="26">
        <v>-484037.99196260737</v>
      </c>
      <c r="AK14" s="26">
        <v>81144546.695509404</v>
      </c>
      <c r="AL14" s="31">
        <v>31162901.211246308</v>
      </c>
      <c r="AM14" s="26">
        <v>149942723.30561569</v>
      </c>
      <c r="AN14" s="22"/>
      <c r="AO14" s="84">
        <f t="shared" si="3"/>
        <v>1.4554474762230374E-2</v>
      </c>
    </row>
    <row r="15" spans="3:41" x14ac:dyDescent="0.25">
      <c r="C15" s="26" t="s">
        <v>11</v>
      </c>
      <c r="D15" s="26">
        <v>47477.947</v>
      </c>
      <c r="E15" s="26">
        <v>3859.3780000000002</v>
      </c>
      <c r="F15" s="26">
        <v>86.156000000000006</v>
      </c>
      <c r="G15" s="26">
        <v>7.2569999999999997</v>
      </c>
      <c r="H15" s="26">
        <v>290.55799999999999</v>
      </c>
      <c r="I15" s="26">
        <v>5.3310000000000004</v>
      </c>
      <c r="J15" s="26">
        <v>33.783000000000001</v>
      </c>
      <c r="K15" s="26">
        <v>3064.9749999999999</v>
      </c>
      <c r="L15" s="26">
        <v>17.63</v>
      </c>
      <c r="M15" s="26">
        <v>1625.6079999999999</v>
      </c>
      <c r="N15" s="26">
        <v>235772.34899999999</v>
      </c>
      <c r="O15" s="26">
        <v>1978782.5149999999</v>
      </c>
      <c r="P15" s="26">
        <v>20362.087</v>
      </c>
      <c r="Q15" s="26">
        <v>19.064</v>
      </c>
      <c r="R15" s="26">
        <v>1817.0260000000001</v>
      </c>
      <c r="S15" s="26">
        <v>2430.741</v>
      </c>
      <c r="T15" s="26">
        <v>195096.57800000001</v>
      </c>
      <c r="U15" s="26">
        <v>147907.171</v>
      </c>
      <c r="V15" s="26">
        <v>51.107999999999997</v>
      </c>
      <c r="W15" s="26">
        <v>35391.260999999999</v>
      </c>
      <c r="X15" s="26">
        <v>0</v>
      </c>
      <c r="Y15" s="26">
        <v>2087.4409999999998</v>
      </c>
      <c r="Z15" s="26">
        <v>59.616999999999997</v>
      </c>
      <c r="AA15" s="26">
        <v>2675.038</v>
      </c>
      <c r="AB15" s="26">
        <v>1.4450000000000001</v>
      </c>
      <c r="AC15" s="28">
        <v>6507.5190000000002</v>
      </c>
      <c r="AD15" s="26">
        <v>732.41300000000001</v>
      </c>
      <c r="AE15" s="30">
        <f t="shared" si="0"/>
        <v>2686161.7681207173</v>
      </c>
      <c r="AF15" s="26">
        <v>19998757.204069655</v>
      </c>
      <c r="AG15" s="26">
        <v>0</v>
      </c>
      <c r="AH15" s="26">
        <f t="shared" si="1"/>
        <v>19998757.204069655</v>
      </c>
      <c r="AI15" s="26">
        <f t="shared" si="2"/>
        <v>44653565.644357808</v>
      </c>
      <c r="AJ15" s="26">
        <v>2094901.1328244079</v>
      </c>
      <c r="AK15" s="26">
        <v>46748466.777182214</v>
      </c>
      <c r="AL15" s="26">
        <v>74955903.359738812</v>
      </c>
      <c r="AM15" s="32">
        <v>144389289.1091114</v>
      </c>
      <c r="AN15" s="22">
        <v>150</v>
      </c>
      <c r="AO15" s="84">
        <f t="shared" si="3"/>
        <v>1.0839604339763194E-3</v>
      </c>
    </row>
    <row r="16" spans="3:41" x14ac:dyDescent="0.25">
      <c r="C16" s="26" t="s">
        <v>12</v>
      </c>
      <c r="D16" s="26">
        <v>102060.837</v>
      </c>
      <c r="E16" s="26">
        <v>21284.143</v>
      </c>
      <c r="F16" s="26">
        <v>5759.7349999999997</v>
      </c>
      <c r="G16" s="26">
        <v>554697.223</v>
      </c>
      <c r="H16" s="26">
        <v>16742.991999999998</v>
      </c>
      <c r="I16" s="26">
        <v>54.006</v>
      </c>
      <c r="J16" s="26">
        <v>2109.8510000000001</v>
      </c>
      <c r="K16" s="26">
        <v>18388.151999999998</v>
      </c>
      <c r="L16" s="26">
        <v>11160.31</v>
      </c>
      <c r="M16" s="26">
        <v>12424.999</v>
      </c>
      <c r="N16" s="26">
        <v>218428.58499999999</v>
      </c>
      <c r="O16" s="26">
        <v>48566.114000000001</v>
      </c>
      <c r="P16" s="26">
        <v>4509979.1780000003</v>
      </c>
      <c r="Q16" s="26">
        <v>84.703999999999994</v>
      </c>
      <c r="R16" s="26">
        <v>31702.819</v>
      </c>
      <c r="S16" s="26">
        <v>550368.46100000001</v>
      </c>
      <c r="T16" s="26">
        <v>47517.428999999996</v>
      </c>
      <c r="U16" s="26">
        <v>8093.558</v>
      </c>
      <c r="V16" s="26">
        <v>5748.143</v>
      </c>
      <c r="W16" s="26">
        <v>7778.1409999999996</v>
      </c>
      <c r="X16" s="26">
        <v>21397.670999999998</v>
      </c>
      <c r="Y16" s="26">
        <v>66651.187000000005</v>
      </c>
      <c r="Z16" s="26">
        <v>70414.567999999999</v>
      </c>
      <c r="AA16" s="26">
        <v>53060.228999999999</v>
      </c>
      <c r="AB16" s="26">
        <v>59468.97</v>
      </c>
      <c r="AC16" s="28">
        <v>2592265.4619999998</v>
      </c>
      <c r="AD16" s="26">
        <v>196238.53400000001</v>
      </c>
      <c r="AE16" s="30">
        <f t="shared" si="0"/>
        <v>9232445.5842586905</v>
      </c>
      <c r="AF16" s="26">
        <v>50745466.097989865</v>
      </c>
      <c r="AG16" s="26">
        <v>130074.66568593128</v>
      </c>
      <c r="AH16" s="26">
        <f t="shared" si="1"/>
        <v>50875540.763675794</v>
      </c>
      <c r="AI16" s="26">
        <f t="shared" si="2"/>
        <v>24406967.176424015</v>
      </c>
      <c r="AJ16" s="26">
        <v>-3498853.5270474115</v>
      </c>
      <c r="AK16" s="26">
        <v>20908113.649376605</v>
      </c>
      <c r="AL16" s="26">
        <v>21722432.638018169</v>
      </c>
      <c r="AM16" s="32">
        <v>102738532.63532925</v>
      </c>
      <c r="AN16" s="22">
        <v>95</v>
      </c>
      <c r="AO16" s="84">
        <f t="shared" si="3"/>
        <v>3.7256154267943766E-3</v>
      </c>
    </row>
    <row r="17" spans="3:41" x14ac:dyDescent="0.25">
      <c r="C17" s="26" t="s">
        <v>13</v>
      </c>
      <c r="D17" s="26">
        <v>1901424.43</v>
      </c>
      <c r="E17" s="26">
        <v>4270575.4019999998</v>
      </c>
      <c r="F17" s="26">
        <v>3496310.2450000001</v>
      </c>
      <c r="G17" s="26">
        <v>5550975.1550000003</v>
      </c>
      <c r="H17" s="26">
        <v>2108608.5410000002</v>
      </c>
      <c r="I17" s="26">
        <v>70695.331000000006</v>
      </c>
      <c r="J17" s="26">
        <v>313465.83199999999</v>
      </c>
      <c r="K17" s="26">
        <v>7819001.1320000002</v>
      </c>
      <c r="L17" s="26">
        <v>3929717.27</v>
      </c>
      <c r="M17" s="26">
        <v>205640.72</v>
      </c>
      <c r="N17" s="26">
        <v>1193371.4210000001</v>
      </c>
      <c r="O17" s="26">
        <v>825258.18200000003</v>
      </c>
      <c r="P17" s="26">
        <v>597457.5</v>
      </c>
      <c r="Q17" s="26">
        <v>89705548.738000005</v>
      </c>
      <c r="R17" s="26">
        <v>6657621.8820000002</v>
      </c>
      <c r="S17" s="26">
        <v>453858.89500000002</v>
      </c>
      <c r="T17" s="26">
        <v>3491714.9550000001</v>
      </c>
      <c r="U17" s="26">
        <v>1076984.7549999999</v>
      </c>
      <c r="V17" s="26">
        <v>2953293.8990000002</v>
      </c>
      <c r="W17" s="26">
        <v>1447705.8359999999</v>
      </c>
      <c r="X17" s="26">
        <v>605795.03099999996</v>
      </c>
      <c r="Y17" s="26">
        <v>7951939.7489999998</v>
      </c>
      <c r="Z17" s="26">
        <v>1499343.9380000001</v>
      </c>
      <c r="AA17" s="26">
        <v>632602.48499999999</v>
      </c>
      <c r="AB17" s="26">
        <v>1519786.65</v>
      </c>
      <c r="AC17" s="28">
        <v>2135521.5639999998</v>
      </c>
      <c r="AD17" s="26">
        <v>1692244.4639999999</v>
      </c>
      <c r="AE17" s="30">
        <f t="shared" si="0"/>
        <v>154106463.63291848</v>
      </c>
      <c r="AF17" s="26">
        <v>28867317.375990789</v>
      </c>
      <c r="AG17" s="26">
        <v>0</v>
      </c>
      <c r="AH17" s="26">
        <f t="shared" si="1"/>
        <v>28867317.375990789</v>
      </c>
      <c r="AI17" s="26">
        <f t="shared" si="2"/>
        <v>6.8697423039217435E-12</v>
      </c>
      <c r="AJ17" s="26">
        <v>-1.8324212262749433E-11</v>
      </c>
      <c r="AK17" s="26">
        <v>-1.1454469958827689E-11</v>
      </c>
      <c r="AL17" s="26">
        <v>289547.47573213081</v>
      </c>
      <c r="AM17" s="26">
        <v>183263328.48464137</v>
      </c>
      <c r="AN17" s="22"/>
      <c r="AO17" s="84">
        <f t="shared" si="3"/>
        <v>6.2187360113818396E-2</v>
      </c>
    </row>
    <row r="18" spans="3:41" x14ac:dyDescent="0.25">
      <c r="C18" s="26" t="s">
        <v>14</v>
      </c>
      <c r="D18" s="26">
        <v>2106262.818</v>
      </c>
      <c r="E18" s="26">
        <v>45772.733</v>
      </c>
      <c r="F18" s="26">
        <v>588952.61100000003</v>
      </c>
      <c r="G18" s="26">
        <v>1001526.344</v>
      </c>
      <c r="H18" s="26">
        <v>3319248.3739999998</v>
      </c>
      <c r="I18" s="26">
        <v>99189.668000000005</v>
      </c>
      <c r="J18" s="26">
        <v>144265.98499999999</v>
      </c>
      <c r="K18" s="26">
        <v>1217220.159</v>
      </c>
      <c r="L18" s="26">
        <v>36435574.244000003</v>
      </c>
      <c r="M18" s="26">
        <v>211782.40299999999</v>
      </c>
      <c r="N18" s="26">
        <v>378024.81300000002</v>
      </c>
      <c r="O18" s="26">
        <v>366853.26699999999</v>
      </c>
      <c r="P18" s="26">
        <v>167296.345</v>
      </c>
      <c r="Q18" s="26">
        <v>37508.127</v>
      </c>
      <c r="R18" s="26">
        <v>34828238.498000003</v>
      </c>
      <c r="S18" s="26">
        <v>289019.62599999999</v>
      </c>
      <c r="T18" s="26">
        <v>625607.66099999996</v>
      </c>
      <c r="U18" s="26">
        <v>195011.47399999999</v>
      </c>
      <c r="V18" s="26">
        <v>908345.07299999997</v>
      </c>
      <c r="W18" s="26">
        <v>110974.874</v>
      </c>
      <c r="X18" s="26">
        <v>129028.97</v>
      </c>
      <c r="Y18" s="26">
        <v>7397136.3590000002</v>
      </c>
      <c r="Z18" s="26">
        <v>135918.91200000001</v>
      </c>
      <c r="AA18" s="26">
        <v>276780.92599999998</v>
      </c>
      <c r="AB18" s="26">
        <v>574113.82299999997</v>
      </c>
      <c r="AC18" s="28">
        <v>1283294.1270000001</v>
      </c>
      <c r="AD18" s="26">
        <v>915063.78500000003</v>
      </c>
      <c r="AE18" s="30">
        <f t="shared" si="0"/>
        <v>93788012.43163529</v>
      </c>
      <c r="AF18" s="26">
        <v>8687484.0719037186</v>
      </c>
      <c r="AG18" s="26">
        <v>13099210.116254618</v>
      </c>
      <c r="AH18" s="26">
        <f t="shared" si="1"/>
        <v>21786694.188158337</v>
      </c>
      <c r="AI18" s="26">
        <f t="shared" si="2"/>
        <v>196182.6978975372</v>
      </c>
      <c r="AJ18" s="26">
        <v>-463731.87107144494</v>
      </c>
      <c r="AK18" s="26">
        <v>-267549.17317390774</v>
      </c>
      <c r="AL18" s="26">
        <v>1314960.6799702435</v>
      </c>
      <c r="AM18" s="26">
        <v>116622118.12658997</v>
      </c>
      <c r="AN18" s="22"/>
      <c r="AO18" s="84">
        <f t="shared" si="3"/>
        <v>3.7846750655042109E-2</v>
      </c>
    </row>
    <row r="19" spans="3:41" x14ac:dyDescent="0.25">
      <c r="C19" s="26" t="s">
        <v>15</v>
      </c>
      <c r="D19" s="26">
        <v>210889.723</v>
      </c>
      <c r="E19" s="26">
        <v>111736.47100000001</v>
      </c>
      <c r="F19" s="26">
        <v>183528.02799999999</v>
      </c>
      <c r="G19" s="26">
        <v>94294.611000000004</v>
      </c>
      <c r="H19" s="26">
        <v>72830.167000000001</v>
      </c>
      <c r="I19" s="26">
        <v>1499.9179999999999</v>
      </c>
      <c r="J19" s="26">
        <v>13981.759</v>
      </c>
      <c r="K19" s="26">
        <v>102720.433</v>
      </c>
      <c r="L19" s="26">
        <v>90557.88</v>
      </c>
      <c r="M19" s="26">
        <v>8714.8240000000005</v>
      </c>
      <c r="N19" s="26">
        <v>88047.885999999999</v>
      </c>
      <c r="O19" s="26">
        <v>38220.106</v>
      </c>
      <c r="P19" s="26">
        <v>110252.357</v>
      </c>
      <c r="Q19" s="26">
        <v>167071.709</v>
      </c>
      <c r="R19" s="26">
        <v>2506506.9580000001</v>
      </c>
      <c r="S19" s="26">
        <v>13765658.154999999</v>
      </c>
      <c r="T19" s="26">
        <v>649826.28700000001</v>
      </c>
      <c r="U19" s="26">
        <v>173638.00899999999</v>
      </c>
      <c r="V19" s="26">
        <v>190705.587</v>
      </c>
      <c r="W19" s="26">
        <v>270017.34999999998</v>
      </c>
      <c r="X19" s="26">
        <v>53583.993999999999</v>
      </c>
      <c r="Y19" s="26">
        <v>3031524.5589999999</v>
      </c>
      <c r="Z19" s="26">
        <v>456949.27799999999</v>
      </c>
      <c r="AA19" s="26">
        <v>445335.02399999998</v>
      </c>
      <c r="AB19" s="26">
        <v>98664.614000000001</v>
      </c>
      <c r="AC19" s="28">
        <v>206209.70699999999</v>
      </c>
      <c r="AD19" s="26">
        <v>947181.60400000005</v>
      </c>
      <c r="AE19" s="30">
        <f t="shared" si="0"/>
        <v>24090146.969682023</v>
      </c>
      <c r="AF19" s="26">
        <v>2355508.6522907661</v>
      </c>
      <c r="AG19" s="26">
        <v>9013.3185042233836</v>
      </c>
      <c r="AH19" s="26">
        <f t="shared" si="1"/>
        <v>2364521.9707949897</v>
      </c>
      <c r="AI19" s="26">
        <f t="shared" si="2"/>
        <v>359730986.8298834</v>
      </c>
      <c r="AJ19" s="26">
        <v>12067869.181459786</v>
      </c>
      <c r="AK19" s="26">
        <v>371798856.01134318</v>
      </c>
      <c r="AL19" s="22">
        <v>1593737.1964881893</v>
      </c>
      <c r="AM19" s="26">
        <v>399847262.1483084</v>
      </c>
      <c r="AN19" s="22"/>
      <c r="AO19" s="84">
        <f t="shared" si="3"/>
        <v>9.7212187567090411E-3</v>
      </c>
    </row>
    <row r="20" spans="3:41" x14ac:dyDescent="0.25">
      <c r="C20" s="26" t="s">
        <v>16</v>
      </c>
      <c r="D20" s="26">
        <v>11797078.461999999</v>
      </c>
      <c r="E20" s="26">
        <v>5694035.2910000002</v>
      </c>
      <c r="F20" s="26">
        <v>26075722.293000001</v>
      </c>
      <c r="G20" s="26">
        <v>16296393.311000001</v>
      </c>
      <c r="H20" s="26">
        <v>4649263.7589999996</v>
      </c>
      <c r="I20" s="26">
        <v>2586890.9739999999</v>
      </c>
      <c r="J20" s="26">
        <v>986431.45400000003</v>
      </c>
      <c r="K20" s="26">
        <v>11340307.698999999</v>
      </c>
      <c r="L20" s="26">
        <v>4526139.4890000001</v>
      </c>
      <c r="M20" s="26">
        <v>2188285.9939999999</v>
      </c>
      <c r="N20" s="26">
        <v>7071783.2479999997</v>
      </c>
      <c r="O20" s="26">
        <v>9730083.0240000002</v>
      </c>
      <c r="P20" s="26">
        <v>9808655.3000000007</v>
      </c>
      <c r="Q20" s="26">
        <v>1197944.757</v>
      </c>
      <c r="R20" s="26">
        <v>2758353.4750000001</v>
      </c>
      <c r="S20" s="26">
        <v>16296617.048</v>
      </c>
      <c r="T20" s="26">
        <v>6663445.8779999996</v>
      </c>
      <c r="U20" s="26">
        <v>22164236.559</v>
      </c>
      <c r="V20" s="26">
        <v>6662665.1009999998</v>
      </c>
      <c r="W20" s="26">
        <v>1263707.548</v>
      </c>
      <c r="X20" s="26">
        <v>587172.00199999998</v>
      </c>
      <c r="Y20" s="26">
        <v>8203714.3640000001</v>
      </c>
      <c r="Z20" s="26">
        <v>2600651.4160000002</v>
      </c>
      <c r="AA20" s="26">
        <v>1675484.79</v>
      </c>
      <c r="AB20" s="26">
        <v>398673.625</v>
      </c>
      <c r="AC20" s="28">
        <v>4081605.429</v>
      </c>
      <c r="AD20" s="26">
        <v>1187260.7109999999</v>
      </c>
      <c r="AE20" s="30">
        <f t="shared" si="0"/>
        <v>188492603.44150519</v>
      </c>
      <c r="AF20" s="26">
        <v>166291332.782116</v>
      </c>
      <c r="AG20" s="26">
        <v>8146784.9971860694</v>
      </c>
      <c r="AH20" s="26">
        <f t="shared" si="1"/>
        <v>174438117.77930206</v>
      </c>
      <c r="AI20" s="26">
        <f t="shared" si="2"/>
        <v>43985303.846987866</v>
      </c>
      <c r="AJ20" s="26">
        <v>4412777.8048892003</v>
      </c>
      <c r="AK20" s="26">
        <v>48398081.651877068</v>
      </c>
      <c r="AL20" s="26">
        <v>5178761.8651370453</v>
      </c>
      <c r="AM20" s="26">
        <v>416507564.73782134</v>
      </c>
      <c r="AN20" s="22"/>
      <c r="AO20" s="84">
        <f t="shared" si="3"/>
        <v>7.6063372896087639E-2</v>
      </c>
    </row>
    <row r="21" spans="3:41" x14ac:dyDescent="0.25">
      <c r="C21" s="26" t="s">
        <v>17</v>
      </c>
      <c r="D21" s="26">
        <v>7660666.5389999999</v>
      </c>
      <c r="E21" s="26">
        <v>11773843.551999999</v>
      </c>
      <c r="F21" s="26">
        <v>20189537.506000001</v>
      </c>
      <c r="G21" s="26">
        <v>8198296.9340000004</v>
      </c>
      <c r="H21" s="26">
        <v>4967527.54</v>
      </c>
      <c r="I21" s="26">
        <v>3436584.3110000002</v>
      </c>
      <c r="J21" s="26">
        <v>1321681.7649999999</v>
      </c>
      <c r="K21" s="26">
        <v>10366765.308</v>
      </c>
      <c r="L21" s="26">
        <v>7116338.0580000002</v>
      </c>
      <c r="M21" s="26">
        <v>1292872.3810000001</v>
      </c>
      <c r="N21" s="26">
        <v>5706959.7230000002</v>
      </c>
      <c r="O21" s="26">
        <v>4947818.9359999998</v>
      </c>
      <c r="P21" s="26">
        <v>4157370.304</v>
      </c>
      <c r="Q21" s="26">
        <v>1099322.6529999999</v>
      </c>
      <c r="R21" s="26">
        <v>4088928.784</v>
      </c>
      <c r="S21" s="26">
        <v>8828037.9820000008</v>
      </c>
      <c r="T21" s="26">
        <v>21260720.076000001</v>
      </c>
      <c r="U21" s="26">
        <v>112899995.303</v>
      </c>
      <c r="V21" s="26">
        <v>2518536.0980000002</v>
      </c>
      <c r="W21" s="26">
        <v>2715868.0839999998</v>
      </c>
      <c r="X21" s="26">
        <v>1157685.409</v>
      </c>
      <c r="Y21" s="26">
        <v>3775414.3160000001</v>
      </c>
      <c r="Z21" s="26">
        <v>5559321.9019999998</v>
      </c>
      <c r="AA21" s="26">
        <v>2983668.4019999998</v>
      </c>
      <c r="AB21" s="26">
        <v>2846273.0469999998</v>
      </c>
      <c r="AC21" s="28">
        <v>2806219.8870000001</v>
      </c>
      <c r="AD21" s="26">
        <v>3189147.2030000002</v>
      </c>
      <c r="AE21" s="30">
        <f t="shared" si="0"/>
        <v>266865401.87246302</v>
      </c>
      <c r="AF21" s="26">
        <v>170588677.14719722</v>
      </c>
      <c r="AG21" s="26">
        <v>1014509.2772602311</v>
      </c>
      <c r="AH21" s="26">
        <f t="shared" si="1"/>
        <v>171603186.42445746</v>
      </c>
      <c r="AI21" s="26">
        <f t="shared" si="2"/>
        <v>11234610.064891817</v>
      </c>
      <c r="AJ21" s="26">
        <v>0</v>
      </c>
      <c r="AK21" s="26">
        <v>11234610.064891817</v>
      </c>
      <c r="AL21" s="26">
        <v>22338708.341051929</v>
      </c>
      <c r="AM21" s="26">
        <v>472041906.70286423</v>
      </c>
      <c r="AN21" s="22"/>
      <c r="AO21" s="84">
        <f t="shared" si="3"/>
        <v>0.10768954433794915</v>
      </c>
    </row>
    <row r="22" spans="3:41" x14ac:dyDescent="0.25">
      <c r="C22" s="26" t="s">
        <v>18</v>
      </c>
      <c r="D22" s="26">
        <v>170838.97899999999</v>
      </c>
      <c r="E22" s="26">
        <v>1003064.1850000001</v>
      </c>
      <c r="F22" s="26">
        <v>1317067.6100000001</v>
      </c>
      <c r="G22" s="26">
        <v>1419040.0830000001</v>
      </c>
      <c r="H22" s="26">
        <v>744157.97900000005</v>
      </c>
      <c r="I22" s="26">
        <v>111542.37300000001</v>
      </c>
      <c r="J22" s="26">
        <v>189644.37400000001</v>
      </c>
      <c r="K22" s="26">
        <v>1152564.3230000001</v>
      </c>
      <c r="L22" s="26">
        <v>728372.44900000002</v>
      </c>
      <c r="M22" s="26">
        <v>269550.125</v>
      </c>
      <c r="N22" s="26">
        <v>1284248.378</v>
      </c>
      <c r="O22" s="26">
        <v>507277.22700000001</v>
      </c>
      <c r="P22" s="26">
        <v>597868.86499999999</v>
      </c>
      <c r="Q22" s="26">
        <v>189926.58300000001</v>
      </c>
      <c r="R22" s="26">
        <v>1170430.128</v>
      </c>
      <c r="S22" s="26">
        <v>1395537.23</v>
      </c>
      <c r="T22" s="26">
        <v>6828696.9469999997</v>
      </c>
      <c r="U22" s="26">
        <v>2873700.7059999998</v>
      </c>
      <c r="V22" s="26">
        <v>3476443.5550000002</v>
      </c>
      <c r="W22" s="26">
        <v>2224621.9810000001</v>
      </c>
      <c r="X22" s="26">
        <v>1952684.6040000001</v>
      </c>
      <c r="Y22" s="26">
        <v>796634.07799999998</v>
      </c>
      <c r="Z22" s="26">
        <v>4386153.943</v>
      </c>
      <c r="AA22" s="26">
        <v>6895621.0240000002</v>
      </c>
      <c r="AB22" s="26">
        <v>1223347.5430000001</v>
      </c>
      <c r="AC22" s="28">
        <v>4837605.1909999996</v>
      </c>
      <c r="AD22" s="26">
        <v>2586897.537</v>
      </c>
      <c r="AE22" s="30">
        <f t="shared" si="0"/>
        <v>50333537.795899436</v>
      </c>
      <c r="AF22" s="26">
        <v>81891198.759353653</v>
      </c>
      <c r="AG22" s="26">
        <v>0</v>
      </c>
      <c r="AH22" s="26">
        <f t="shared" si="1"/>
        <v>81891198.759353653</v>
      </c>
      <c r="AI22" s="26">
        <f t="shared" si="2"/>
        <v>0</v>
      </c>
      <c r="AJ22" s="26">
        <v>0</v>
      </c>
      <c r="AK22" s="26">
        <v>0</v>
      </c>
      <c r="AL22" s="26">
        <v>1057684.1608497426</v>
      </c>
      <c r="AM22" s="26">
        <v>133282420.71610282</v>
      </c>
      <c r="AN22" s="22"/>
      <c r="AO22" s="84">
        <f t="shared" si="3"/>
        <v>2.0311346889199972E-2</v>
      </c>
    </row>
    <row r="23" spans="3:41" x14ac:dyDescent="0.25">
      <c r="C23" s="26" t="s">
        <v>19</v>
      </c>
      <c r="D23" s="26">
        <v>412932.72</v>
      </c>
      <c r="E23" s="26">
        <v>735236.31900000002</v>
      </c>
      <c r="F23" s="26">
        <v>1779725.1540000001</v>
      </c>
      <c r="G23" s="26">
        <v>1258870.912</v>
      </c>
      <c r="H23" s="26">
        <v>885396.14199999999</v>
      </c>
      <c r="I23" s="26">
        <v>118489.399</v>
      </c>
      <c r="J23" s="26">
        <v>202351.12700000001</v>
      </c>
      <c r="K23" s="26">
        <v>1117065.2139999999</v>
      </c>
      <c r="L23" s="26">
        <v>542143.50699999998</v>
      </c>
      <c r="M23" s="26">
        <v>303732.06300000002</v>
      </c>
      <c r="N23" s="26">
        <v>730555.43599999999</v>
      </c>
      <c r="O23" s="26">
        <v>473341.69400000002</v>
      </c>
      <c r="P23" s="26">
        <v>667923.41</v>
      </c>
      <c r="Q23" s="26">
        <v>826848.23</v>
      </c>
      <c r="R23" s="26">
        <v>1432177.192</v>
      </c>
      <c r="S23" s="26">
        <v>611327.37399999995</v>
      </c>
      <c r="T23" s="26">
        <v>6422313.273</v>
      </c>
      <c r="U23" s="26">
        <v>1993832.2720000001</v>
      </c>
      <c r="V23" s="26">
        <v>894621.85600000003</v>
      </c>
      <c r="W23" s="26">
        <v>28211008.375999998</v>
      </c>
      <c r="X23" s="26">
        <v>3161961.9959999998</v>
      </c>
      <c r="Y23" s="26">
        <v>534351.31299999997</v>
      </c>
      <c r="Z23" s="26">
        <v>14443725.200999999</v>
      </c>
      <c r="AA23" s="26">
        <v>926901.429</v>
      </c>
      <c r="AB23" s="26">
        <v>741524.95299999998</v>
      </c>
      <c r="AC23" s="28">
        <v>4556552.4850000003</v>
      </c>
      <c r="AD23" s="26">
        <v>1148759.952</v>
      </c>
      <c r="AE23" s="30">
        <f t="shared" si="0"/>
        <v>75133668.902733862</v>
      </c>
      <c r="AF23" s="26">
        <v>38569260.610703178</v>
      </c>
      <c r="AG23" s="26">
        <v>3357467.0471261623</v>
      </c>
      <c r="AH23" s="26">
        <f t="shared" si="1"/>
        <v>41926727.657829337</v>
      </c>
      <c r="AI23" s="26">
        <f t="shared" si="2"/>
        <v>13850691.118250122</v>
      </c>
      <c r="AJ23" s="26">
        <v>-1211042.3992678204</v>
      </c>
      <c r="AK23" s="26">
        <v>12639648.718982302</v>
      </c>
      <c r="AL23" s="26">
        <v>250314.91865474652</v>
      </c>
      <c r="AM23" s="26">
        <v>129950360.19820026</v>
      </c>
      <c r="AN23" s="22"/>
      <c r="AO23" s="84">
        <f t="shared" si="3"/>
        <v>3.0319069132987694E-2</v>
      </c>
    </row>
    <row r="24" spans="3:41" x14ac:dyDescent="0.25">
      <c r="C24" s="26" t="s">
        <v>20</v>
      </c>
      <c r="D24" s="26">
        <v>634906.33499999996</v>
      </c>
      <c r="E24" s="26">
        <v>2263322.9980000001</v>
      </c>
      <c r="F24" s="26">
        <v>4309138.3710000003</v>
      </c>
      <c r="G24" s="26">
        <v>3690496.7370000002</v>
      </c>
      <c r="H24" s="26">
        <v>1309874.9990000001</v>
      </c>
      <c r="I24" s="26">
        <v>925630.15399999998</v>
      </c>
      <c r="J24" s="26">
        <v>325128.59000000003</v>
      </c>
      <c r="K24" s="26">
        <v>3100513.9530000002</v>
      </c>
      <c r="L24" s="26">
        <v>1461124.183</v>
      </c>
      <c r="M24" s="26">
        <v>657621.554</v>
      </c>
      <c r="N24" s="26">
        <v>1752348.693</v>
      </c>
      <c r="O24" s="26">
        <v>1417200.9509999999</v>
      </c>
      <c r="P24" s="26">
        <v>1784653.3829999999</v>
      </c>
      <c r="Q24" s="26">
        <v>4814523.6229999997</v>
      </c>
      <c r="R24" s="26">
        <v>1601830.83</v>
      </c>
      <c r="S24" s="26">
        <v>3791286.12</v>
      </c>
      <c r="T24" s="26">
        <v>7361182.6950000003</v>
      </c>
      <c r="U24" s="26">
        <v>7954139.909</v>
      </c>
      <c r="V24" s="26">
        <v>1461215.202</v>
      </c>
      <c r="W24" s="26">
        <v>2424265.2409999999</v>
      </c>
      <c r="X24" s="26">
        <v>16593372.592</v>
      </c>
      <c r="Y24" s="26">
        <v>10738228.081</v>
      </c>
      <c r="Z24" s="26">
        <v>2624184.0649999999</v>
      </c>
      <c r="AA24" s="26">
        <v>774771.42099999997</v>
      </c>
      <c r="AB24" s="26">
        <v>739464.05900000001</v>
      </c>
      <c r="AC24" s="28">
        <v>2044866.804</v>
      </c>
      <c r="AD24" s="26">
        <v>2915411.4569999999</v>
      </c>
      <c r="AE24" s="30">
        <f t="shared" si="0"/>
        <v>89470702.897340328</v>
      </c>
      <c r="AF24" s="26">
        <v>36270186.922875009</v>
      </c>
      <c r="AG24" s="26">
        <v>0</v>
      </c>
      <c r="AH24" s="26">
        <f t="shared" si="1"/>
        <v>36270186.922875009</v>
      </c>
      <c r="AI24" s="26">
        <f t="shared" si="2"/>
        <v>0</v>
      </c>
      <c r="AJ24" s="26">
        <v>0</v>
      </c>
      <c r="AK24" s="26">
        <v>0</v>
      </c>
      <c r="AL24" s="26">
        <v>1988096.6993832171</v>
      </c>
      <c r="AM24" s="26">
        <v>127728986.51959854</v>
      </c>
      <c r="AN24" s="22"/>
      <c r="AO24" s="84">
        <f t="shared" si="3"/>
        <v>3.610456491926696E-2</v>
      </c>
    </row>
    <row r="25" spans="3:41" x14ac:dyDescent="0.25">
      <c r="C25" s="26" t="s">
        <v>21</v>
      </c>
      <c r="D25" s="26">
        <v>128435.753</v>
      </c>
      <c r="E25" s="26">
        <v>792058.87399999995</v>
      </c>
      <c r="F25" s="26">
        <v>1675806.9169999999</v>
      </c>
      <c r="G25" s="26">
        <v>5163900.2829999998</v>
      </c>
      <c r="H25" s="26">
        <v>1821722.8759999999</v>
      </c>
      <c r="I25" s="26">
        <v>344480.17499999999</v>
      </c>
      <c r="J25" s="26">
        <v>154181.89499999999</v>
      </c>
      <c r="K25" s="26">
        <v>1798477.31</v>
      </c>
      <c r="L25" s="26">
        <v>644125.55700000003</v>
      </c>
      <c r="M25" s="26">
        <v>147059.35699999999</v>
      </c>
      <c r="N25" s="26">
        <v>989555.777</v>
      </c>
      <c r="O25" s="26">
        <v>156559.72</v>
      </c>
      <c r="P25" s="26">
        <v>2049104.4280000001</v>
      </c>
      <c r="Q25" s="26">
        <v>305589.48499999999</v>
      </c>
      <c r="R25" s="26">
        <v>820007.69499999995</v>
      </c>
      <c r="S25" s="26">
        <v>1342216.0490000001</v>
      </c>
      <c r="T25" s="26">
        <v>18683501.927000001</v>
      </c>
      <c r="U25" s="26">
        <v>5550837.3449999997</v>
      </c>
      <c r="V25" s="26">
        <v>7830614.2989999996</v>
      </c>
      <c r="W25" s="26">
        <v>4023343.585</v>
      </c>
      <c r="X25" s="26">
        <v>4031384.1260000002</v>
      </c>
      <c r="Y25" s="26">
        <v>10143015.114</v>
      </c>
      <c r="Z25" s="26">
        <v>4277443.0760000004</v>
      </c>
      <c r="AA25" s="26">
        <v>754221.10900000005</v>
      </c>
      <c r="AB25" s="26">
        <v>994963.50100000005</v>
      </c>
      <c r="AC25" s="28">
        <v>4043698.844</v>
      </c>
      <c r="AD25" s="26">
        <v>3252381.9219999998</v>
      </c>
      <c r="AE25" s="30">
        <f t="shared" si="0"/>
        <v>81918687.185681313</v>
      </c>
      <c r="AF25" s="26">
        <v>232405688.33646116</v>
      </c>
      <c r="AG25" s="26">
        <v>0</v>
      </c>
      <c r="AH25" s="26">
        <f t="shared" si="1"/>
        <v>232405688.33646116</v>
      </c>
      <c r="AI25" s="26">
        <f t="shared" si="2"/>
        <v>0</v>
      </c>
      <c r="AJ25" s="26">
        <v>0</v>
      </c>
      <c r="AK25" s="26">
        <v>0</v>
      </c>
      <c r="AL25" s="26">
        <v>0</v>
      </c>
      <c r="AM25" s="26">
        <v>314324375.52214247</v>
      </c>
      <c r="AN25" s="22"/>
      <c r="AO25" s="84">
        <f t="shared" si="3"/>
        <v>3.3057061851745818E-2</v>
      </c>
    </row>
    <row r="26" spans="3:41" x14ac:dyDescent="0.25">
      <c r="C26" s="26" t="s">
        <v>22</v>
      </c>
      <c r="D26" s="26">
        <v>1695684.7890000001</v>
      </c>
      <c r="E26" s="26">
        <v>2737368.8909999998</v>
      </c>
      <c r="F26" s="26">
        <v>3792827.0550000002</v>
      </c>
      <c r="G26" s="26">
        <v>2066514.551</v>
      </c>
      <c r="H26" s="26">
        <v>2025113.2720000001</v>
      </c>
      <c r="I26" s="26">
        <v>546486.06400000001</v>
      </c>
      <c r="J26" s="26">
        <v>541499.13</v>
      </c>
      <c r="K26" s="26">
        <v>2389795.861</v>
      </c>
      <c r="L26" s="26">
        <v>788850.29399999999</v>
      </c>
      <c r="M26" s="26">
        <v>659730.26399999997</v>
      </c>
      <c r="N26" s="26">
        <v>1591821.5360000001</v>
      </c>
      <c r="O26" s="26">
        <v>1080314.8799999999</v>
      </c>
      <c r="P26" s="26">
        <v>1378025.7709999999</v>
      </c>
      <c r="Q26" s="26">
        <v>914715.69200000004</v>
      </c>
      <c r="R26" s="26">
        <v>1174221.6629999999</v>
      </c>
      <c r="S26" s="26">
        <v>10886426.423</v>
      </c>
      <c r="T26" s="26">
        <v>11680147.119000001</v>
      </c>
      <c r="U26" s="26">
        <v>4103341.1830000002</v>
      </c>
      <c r="V26" s="26">
        <v>1851440.871</v>
      </c>
      <c r="W26" s="26">
        <v>7258547.6160000004</v>
      </c>
      <c r="X26" s="26">
        <v>4403420.8439999996</v>
      </c>
      <c r="Y26" s="26">
        <v>3083512.1150000002</v>
      </c>
      <c r="Z26" s="26">
        <v>24548788.699999999</v>
      </c>
      <c r="AA26" s="26">
        <v>1179929.074</v>
      </c>
      <c r="AB26" s="26">
        <v>248757.18700000001</v>
      </c>
      <c r="AC26" s="28">
        <v>5285276.2470000004</v>
      </c>
      <c r="AD26" s="26">
        <v>5900625.9079999998</v>
      </c>
      <c r="AE26" s="30">
        <f t="shared" si="0"/>
        <v>103813183.15309869</v>
      </c>
      <c r="AF26" s="26">
        <v>6521664.4022985278</v>
      </c>
      <c r="AG26" s="26">
        <v>1360124.6591164034</v>
      </c>
      <c r="AH26" s="26">
        <f t="shared" si="1"/>
        <v>7881789.061414931</v>
      </c>
      <c r="AI26" s="26">
        <f t="shared" si="2"/>
        <v>27037373.863848433</v>
      </c>
      <c r="AJ26" s="26">
        <v>0</v>
      </c>
      <c r="AK26" s="26">
        <v>27037373.863848433</v>
      </c>
      <c r="AL26" s="26">
        <v>103508.83424505846</v>
      </c>
      <c r="AM26" s="26">
        <v>138835854.9126071</v>
      </c>
      <c r="AN26" s="22"/>
      <c r="AO26" s="84">
        <f t="shared" si="3"/>
        <v>4.1892258462833898E-2</v>
      </c>
    </row>
    <row r="27" spans="3:41" x14ac:dyDescent="0.25">
      <c r="C27" s="26" t="s">
        <v>23</v>
      </c>
      <c r="D27" s="26">
        <v>519107.81800000003</v>
      </c>
      <c r="E27" s="26">
        <v>2061906.135</v>
      </c>
      <c r="F27" s="26">
        <v>1834511.9739999999</v>
      </c>
      <c r="G27" s="26">
        <v>1286407.0859999999</v>
      </c>
      <c r="H27" s="26">
        <v>602178.84900000005</v>
      </c>
      <c r="I27" s="26">
        <v>48226.646999999997</v>
      </c>
      <c r="J27" s="26">
        <v>293309.51500000001</v>
      </c>
      <c r="K27" s="26">
        <v>1463043.4169999999</v>
      </c>
      <c r="L27" s="26">
        <v>480772.35100000002</v>
      </c>
      <c r="M27" s="26">
        <v>156216.353</v>
      </c>
      <c r="N27" s="26">
        <v>691127.49100000004</v>
      </c>
      <c r="O27" s="26">
        <v>576071.44200000004</v>
      </c>
      <c r="P27" s="26">
        <v>694495.54500000004</v>
      </c>
      <c r="Q27" s="26">
        <v>647744.59900000005</v>
      </c>
      <c r="R27" s="26">
        <v>5358975.3899999997</v>
      </c>
      <c r="S27" s="26">
        <v>2969716.3190000001</v>
      </c>
      <c r="T27" s="26">
        <v>4125610.7409999999</v>
      </c>
      <c r="U27" s="26">
        <v>4198619.2860000003</v>
      </c>
      <c r="V27" s="26">
        <v>933656.63800000004</v>
      </c>
      <c r="W27" s="26">
        <v>3924760.591</v>
      </c>
      <c r="X27" s="26">
        <v>1248493.3559999999</v>
      </c>
      <c r="Y27" s="26">
        <v>6536315.2039999999</v>
      </c>
      <c r="Z27" s="26">
        <v>2315762.642</v>
      </c>
      <c r="AA27" s="26">
        <v>2757173.0809999998</v>
      </c>
      <c r="AB27" s="26">
        <v>1079378.23</v>
      </c>
      <c r="AC27" s="28">
        <v>3888859.0419999999</v>
      </c>
      <c r="AD27" s="26">
        <v>4479883.2589999996</v>
      </c>
      <c r="AE27" s="30">
        <f t="shared" si="0"/>
        <v>55172322.73994869</v>
      </c>
      <c r="AF27" s="26">
        <v>30340239.650236767</v>
      </c>
      <c r="AG27" s="26">
        <v>141181036.68151343</v>
      </c>
      <c r="AH27" s="26">
        <f t="shared" si="1"/>
        <v>171521276.33175018</v>
      </c>
      <c r="AI27" s="26">
        <f t="shared" si="2"/>
        <v>0</v>
      </c>
      <c r="AJ27" s="26">
        <v>0</v>
      </c>
      <c r="AK27" s="26">
        <v>0</v>
      </c>
      <c r="AL27" s="26">
        <v>997202.98497678235</v>
      </c>
      <c r="AM27" s="26">
        <v>227690802.05667564</v>
      </c>
      <c r="AN27" s="22"/>
      <c r="AO27" s="84">
        <f t="shared" si="3"/>
        <v>2.2263966232576014E-2</v>
      </c>
    </row>
    <row r="28" spans="3:41" x14ac:dyDescent="0.25">
      <c r="C28" s="26" t="s">
        <v>24</v>
      </c>
      <c r="D28" s="26">
        <v>5311.6059999999998</v>
      </c>
      <c r="E28" s="26">
        <v>183265.85399999999</v>
      </c>
      <c r="F28" s="26">
        <v>295515.28399999999</v>
      </c>
      <c r="G28" s="26">
        <v>91319.576000000001</v>
      </c>
      <c r="H28" s="26">
        <v>102705.376</v>
      </c>
      <c r="I28" s="26">
        <v>66444.296000000002</v>
      </c>
      <c r="J28" s="26">
        <v>55310.078000000001</v>
      </c>
      <c r="K28" s="26">
        <v>197182.17</v>
      </c>
      <c r="L28" s="26">
        <v>56041.576999999997</v>
      </c>
      <c r="M28" s="26">
        <v>75663.410999999993</v>
      </c>
      <c r="N28" s="26">
        <v>141151.93900000001</v>
      </c>
      <c r="O28" s="26">
        <v>376015.47100000002</v>
      </c>
      <c r="P28" s="26">
        <v>65160.082999999999</v>
      </c>
      <c r="Q28" s="26">
        <v>54182.351000000002</v>
      </c>
      <c r="R28" s="26">
        <v>83947.771999999997</v>
      </c>
      <c r="S28" s="26">
        <v>38270.6</v>
      </c>
      <c r="T28" s="26">
        <v>715677.50600000005</v>
      </c>
      <c r="U28" s="26">
        <v>779677.86800000002</v>
      </c>
      <c r="V28" s="26">
        <v>92430.823999999993</v>
      </c>
      <c r="W28" s="26">
        <v>340697.87699999998</v>
      </c>
      <c r="X28" s="26">
        <v>1136511.041</v>
      </c>
      <c r="Y28" s="26">
        <v>146641.91899999999</v>
      </c>
      <c r="Z28" s="26">
        <v>2150182.62</v>
      </c>
      <c r="AA28" s="26">
        <v>1883519.2069999999</v>
      </c>
      <c r="AB28" s="26">
        <v>3510862.3029999998</v>
      </c>
      <c r="AC28" s="28">
        <v>441523.34299999999</v>
      </c>
      <c r="AD28" s="26">
        <v>745584.04399999999</v>
      </c>
      <c r="AE28" s="30">
        <f t="shared" si="0"/>
        <v>13830795.901917011</v>
      </c>
      <c r="AF28" s="26">
        <v>24350365.331510991</v>
      </c>
      <c r="AG28" s="26">
        <v>92879885.80407311</v>
      </c>
      <c r="AH28" s="26">
        <f t="shared" si="1"/>
        <v>117230251.1355841</v>
      </c>
      <c r="AI28" s="26">
        <f t="shared" si="2"/>
        <v>0</v>
      </c>
      <c r="AJ28" s="26">
        <v>0</v>
      </c>
      <c r="AK28" s="26">
        <v>0</v>
      </c>
      <c r="AL28" s="26">
        <v>0</v>
      </c>
      <c r="AM28" s="26">
        <v>131061047.03750111</v>
      </c>
      <c r="AN28" s="22"/>
      <c r="AO28" s="84">
        <f t="shared" si="3"/>
        <v>5.5812109702419507E-3</v>
      </c>
    </row>
    <row r="29" spans="3:41" x14ac:dyDescent="0.25">
      <c r="C29" s="26" t="s">
        <v>25</v>
      </c>
      <c r="D29" s="26">
        <v>414082.21399999998</v>
      </c>
      <c r="E29" s="26">
        <v>144929.58799999999</v>
      </c>
      <c r="F29" s="26">
        <v>442335.00799999997</v>
      </c>
      <c r="G29" s="26">
        <v>462984.21100000001</v>
      </c>
      <c r="H29" s="26">
        <v>213343.24</v>
      </c>
      <c r="I29" s="26">
        <v>170166.09400000001</v>
      </c>
      <c r="J29" s="26">
        <v>41812.156999999999</v>
      </c>
      <c r="K29" s="26">
        <v>412436.78</v>
      </c>
      <c r="L29" s="26">
        <v>213863.37599999999</v>
      </c>
      <c r="M29" s="26">
        <v>37537.771000000001</v>
      </c>
      <c r="N29" s="26">
        <v>199357.06700000001</v>
      </c>
      <c r="O29" s="26">
        <v>201091.50700000001</v>
      </c>
      <c r="P29" s="26">
        <v>131101.80600000001</v>
      </c>
      <c r="Q29" s="26">
        <v>148913.565</v>
      </c>
      <c r="R29" s="26">
        <v>318938.18</v>
      </c>
      <c r="S29" s="26">
        <v>150852.198</v>
      </c>
      <c r="T29" s="26">
        <v>2179918.2579999999</v>
      </c>
      <c r="U29" s="26">
        <v>1231244.7549999999</v>
      </c>
      <c r="V29" s="26">
        <v>647804.13800000004</v>
      </c>
      <c r="W29" s="26">
        <v>862058.03099999996</v>
      </c>
      <c r="X29" s="26">
        <v>395463.28499999997</v>
      </c>
      <c r="Y29" s="26">
        <v>98337.119000000006</v>
      </c>
      <c r="Z29" s="26">
        <v>912117.42500000005</v>
      </c>
      <c r="AA29" s="26">
        <v>386103.52100000001</v>
      </c>
      <c r="AB29" s="26">
        <v>64987.675000000003</v>
      </c>
      <c r="AC29" s="28">
        <v>15982054.738</v>
      </c>
      <c r="AD29" s="26">
        <v>473872.29200000002</v>
      </c>
      <c r="AE29" s="30">
        <f t="shared" si="0"/>
        <v>26937705.963408917</v>
      </c>
      <c r="AF29" s="26">
        <v>35190386.96609576</v>
      </c>
      <c r="AG29" s="26">
        <v>103291281.44598745</v>
      </c>
      <c r="AH29" s="26">
        <f t="shared" si="1"/>
        <v>138481668.41208321</v>
      </c>
      <c r="AI29" s="26">
        <f t="shared" si="2"/>
        <v>0</v>
      </c>
      <c r="AJ29" s="26">
        <v>0</v>
      </c>
      <c r="AK29" s="26">
        <v>0</v>
      </c>
      <c r="AL29" s="26">
        <v>72964.680335540688</v>
      </c>
      <c r="AM29" s="26">
        <v>165492339.05582768</v>
      </c>
      <c r="AN29" s="22"/>
      <c r="AO29" s="84">
        <f t="shared" si="3"/>
        <v>1.0870308628825284E-2</v>
      </c>
    </row>
    <row r="30" spans="3:41" x14ac:dyDescent="0.25">
      <c r="C30" s="26" t="s">
        <v>26</v>
      </c>
      <c r="D30" s="26">
        <v>631.35799999999995</v>
      </c>
      <c r="E30" s="26">
        <v>13370.64</v>
      </c>
      <c r="F30" s="26">
        <v>90503.048999999999</v>
      </c>
      <c r="G30" s="26">
        <v>1330.538</v>
      </c>
      <c r="H30" s="26">
        <v>24080.764999999999</v>
      </c>
      <c r="I30" s="26">
        <v>13863.754999999999</v>
      </c>
      <c r="J30" s="26">
        <v>7320.7809999999999</v>
      </c>
      <c r="K30" s="26">
        <v>32042.066999999999</v>
      </c>
      <c r="L30" s="26">
        <v>8227.875</v>
      </c>
      <c r="M30" s="26">
        <v>2534.4369999999999</v>
      </c>
      <c r="N30" s="26">
        <v>5627.0659999999998</v>
      </c>
      <c r="O30" s="26">
        <v>11677.26</v>
      </c>
      <c r="P30" s="26">
        <v>5577.98</v>
      </c>
      <c r="Q30" s="26">
        <v>4961.1790000000001</v>
      </c>
      <c r="R30" s="26">
        <v>964.47</v>
      </c>
      <c r="S30" s="26">
        <v>1550.7940000000001</v>
      </c>
      <c r="T30" s="26">
        <v>134316.07</v>
      </c>
      <c r="U30" s="26">
        <v>61799.724000000002</v>
      </c>
      <c r="V30" s="26">
        <v>205677.07699999999</v>
      </c>
      <c r="W30" s="26">
        <v>908379.47</v>
      </c>
      <c r="X30" s="26">
        <v>4749.0929999999998</v>
      </c>
      <c r="Y30" s="26">
        <v>22800.346000000001</v>
      </c>
      <c r="Z30" s="26">
        <v>640150.00699999998</v>
      </c>
      <c r="AA30" s="26">
        <v>34140.593000000001</v>
      </c>
      <c r="AB30" s="26">
        <v>14466.165999999999</v>
      </c>
      <c r="AC30" s="28">
        <v>61326.017</v>
      </c>
      <c r="AD30" s="26">
        <v>7256134.4249999998</v>
      </c>
      <c r="AE30" s="30">
        <f t="shared" si="0"/>
        <v>9568202.8965263814</v>
      </c>
      <c r="AF30" s="26">
        <v>48833114.76395797</v>
      </c>
      <c r="AG30" s="26">
        <v>7540729.845774102</v>
      </c>
      <c r="AH30" s="26">
        <f t="shared" si="1"/>
        <v>56373844.609732069</v>
      </c>
      <c r="AI30" s="26">
        <f t="shared" si="2"/>
        <v>427284.90016152302</v>
      </c>
      <c r="AJ30" s="26">
        <v>-2028.2614429403436</v>
      </c>
      <c r="AK30" s="26">
        <v>425256.63871858269</v>
      </c>
      <c r="AL30" s="26">
        <v>273906.21307437716</v>
      </c>
      <c r="AM30" s="32">
        <v>66641210.358051412</v>
      </c>
      <c r="AN30" s="22">
        <v>65</v>
      </c>
      <c r="AO30" s="84">
        <f t="shared" si="3"/>
        <v>3.8611052719093385E-3</v>
      </c>
    </row>
    <row r="31" spans="3:41" x14ac:dyDescent="0.25">
      <c r="C31" s="34" t="s">
        <v>56</v>
      </c>
      <c r="D31" s="30">
        <v>133732702.12300001</v>
      </c>
      <c r="E31" s="30">
        <v>63767069.72200001</v>
      </c>
      <c r="F31" s="30">
        <v>236223193.57300007</v>
      </c>
      <c r="G31" s="30">
        <v>199975989.41199997</v>
      </c>
      <c r="H31" s="30">
        <v>69535736.947000012</v>
      </c>
      <c r="I31" s="30">
        <v>90912768.767999992</v>
      </c>
      <c r="J31" s="30">
        <v>13220193.362</v>
      </c>
      <c r="K31" s="30">
        <v>136984010.44799995</v>
      </c>
      <c r="L31" s="30">
        <v>98271618.661000013</v>
      </c>
      <c r="M31" s="30">
        <v>17199108.157999996</v>
      </c>
      <c r="N31" s="30">
        <v>59036370.291999981</v>
      </c>
      <c r="O31" s="30">
        <v>50804115.392999992</v>
      </c>
      <c r="P31" s="30">
        <v>68546509.327999994</v>
      </c>
      <c r="Q31" s="30">
        <v>141000757.43300006</v>
      </c>
      <c r="R31" s="30">
        <v>71898031.253000006</v>
      </c>
      <c r="S31" s="30">
        <v>169473676.213</v>
      </c>
      <c r="T31" s="30">
        <v>113173797.148</v>
      </c>
      <c r="U31" s="30">
        <v>242083369.39500004</v>
      </c>
      <c r="V31" s="30">
        <v>61270321.029999994</v>
      </c>
      <c r="W31" s="30">
        <v>63381510.925999999</v>
      </c>
      <c r="X31" s="30">
        <v>37032568.479999997</v>
      </c>
      <c r="Y31" s="30">
        <v>110049236.80899997</v>
      </c>
      <c r="Z31" s="30">
        <v>76516125.792999998</v>
      </c>
      <c r="AA31" s="30">
        <v>27545576.192000002</v>
      </c>
      <c r="AB31" s="30">
        <v>16269126.093</v>
      </c>
      <c r="AC31" s="30">
        <v>68662841.670000002</v>
      </c>
      <c r="AD31" s="30">
        <v>41533138.373999998</v>
      </c>
      <c r="AE31" s="35">
        <f>AE33-AE32</f>
        <v>2478099461.8659673</v>
      </c>
      <c r="AF31" s="35">
        <f>AF33-AF32</f>
        <v>1419142445.7604547</v>
      </c>
      <c r="AG31" s="35">
        <f t="shared" ref="AG31:AL31" si="4">AG33-AG32</f>
        <v>386100176.88489944</v>
      </c>
      <c r="AH31" s="35">
        <f t="shared" si="4"/>
        <v>1805242622.6453543</v>
      </c>
      <c r="AI31" s="35">
        <f t="shared" si="4"/>
        <v>730024244.7217598</v>
      </c>
      <c r="AJ31" s="35">
        <f t="shared" si="4"/>
        <v>-24187089.10873602</v>
      </c>
      <c r="AK31" s="35">
        <f t="shared" si="4"/>
        <v>705837155.61302376</v>
      </c>
      <c r="AL31" s="35">
        <f t="shared" si="4"/>
        <v>566476330.05854046</v>
      </c>
      <c r="AM31" s="26">
        <v>5555655570.1828861</v>
      </c>
      <c r="AN31" s="22"/>
    </row>
    <row r="32" spans="3:41" x14ac:dyDescent="0.25">
      <c r="C32" s="36" t="s">
        <v>57</v>
      </c>
      <c r="D32" s="26">
        <f>D33-D31</f>
        <v>4162875.6239809543</v>
      </c>
      <c r="E32" s="26">
        <f t="shared" ref="E32:AD32" si="5">E33-E31</f>
        <v>3223144.4181716517</v>
      </c>
      <c r="F32" s="26">
        <f t="shared" si="5"/>
        <v>2461628.9993271828</v>
      </c>
      <c r="G32" s="26">
        <f t="shared" si="5"/>
        <v>4413463.415627569</v>
      </c>
      <c r="H32" s="26">
        <f t="shared" si="5"/>
        <v>2825688.5532035083</v>
      </c>
      <c r="I32" s="26">
        <f t="shared" si="5"/>
        <v>12039323.65746741</v>
      </c>
      <c r="J32" s="26">
        <f t="shared" si="5"/>
        <v>7194824.083354827</v>
      </c>
      <c r="K32" s="26">
        <f t="shared" si="5"/>
        <v>6643821.2055289149</v>
      </c>
      <c r="L32" s="26">
        <f t="shared" si="5"/>
        <v>6498217.1734398007</v>
      </c>
      <c r="M32" s="26">
        <f t="shared" si="5"/>
        <v>2104065.3568801358</v>
      </c>
      <c r="N32" s="26">
        <f t="shared" si="5"/>
        <v>2551905.1257953793</v>
      </c>
      <c r="O32" s="26">
        <f t="shared" si="5"/>
        <v>1868660.5835263655</v>
      </c>
      <c r="P32" s="26">
        <f t="shared" si="5"/>
        <v>1558687.5194536746</v>
      </c>
      <c r="Q32" s="26">
        <f t="shared" si="5"/>
        <v>7628972.0650270581</v>
      </c>
      <c r="R32" s="26">
        <f t="shared" si="5"/>
        <v>1760017.8871814013</v>
      </c>
      <c r="S32" s="26">
        <f t="shared" si="5"/>
        <v>6362642.8984827399</v>
      </c>
      <c r="T32" s="26">
        <f t="shared" si="5"/>
        <v>7191659.1288351417</v>
      </c>
      <c r="U32" s="26">
        <f t="shared" si="5"/>
        <v>30754734.309882462</v>
      </c>
      <c r="V32" s="26">
        <f t="shared" si="5"/>
        <v>3866084.3322273418</v>
      </c>
      <c r="W32" s="26">
        <f t="shared" si="5"/>
        <v>2475317.4965768158</v>
      </c>
      <c r="X32" s="26">
        <f t="shared" si="5"/>
        <v>2337212.3374720439</v>
      </c>
      <c r="Y32" s="26">
        <f t="shared" si="5"/>
        <v>2713864.8708088845</v>
      </c>
      <c r="Z32" s="26">
        <f t="shared" si="5"/>
        <v>1809034.2465603203</v>
      </c>
      <c r="AA32" s="26">
        <f t="shared" si="5"/>
        <v>2889128.3043760955</v>
      </c>
      <c r="AB32" s="26">
        <f t="shared" si="5"/>
        <v>616611.09908610024</v>
      </c>
      <c r="AC32" s="26">
        <f t="shared" si="5"/>
        <v>2120619.3256321698</v>
      </c>
      <c r="AD32" s="26">
        <f t="shared" si="5"/>
        <v>354082.31869110465</v>
      </c>
      <c r="AE32" s="26">
        <f>AE33*0.05</f>
        <v>130426287.46662986</v>
      </c>
      <c r="AF32" s="37">
        <v>141376029.4184798</v>
      </c>
      <c r="AG32" s="37">
        <v>876459.02841476945</v>
      </c>
      <c r="AH32" s="37">
        <v>142252488.44689456</v>
      </c>
      <c r="AI32" s="37">
        <v>34637474.47660888</v>
      </c>
      <c r="AJ32" s="37">
        <v>-4175473.1242689164</v>
      </c>
      <c r="AK32" s="37">
        <v>30462001.352339964</v>
      </c>
      <c r="AL32" s="37">
        <v>6488508.0744037246</v>
      </c>
      <c r="AM32" s="37">
        <f>AE32+AH32+AK32+AL32</f>
        <v>309629285.34026808</v>
      </c>
      <c r="AN32" s="22"/>
    </row>
    <row r="33" spans="3:40" ht="15.75" thickBot="1" x14ac:dyDescent="0.3">
      <c r="C33" s="34" t="s">
        <v>38</v>
      </c>
      <c r="D33" s="26">
        <f>D40-D39</f>
        <v>137895577.74698097</v>
      </c>
      <c r="E33" s="26">
        <f t="shared" ref="E33:AD33" si="6">E40-E39</f>
        <v>66990214.140171662</v>
      </c>
      <c r="F33" s="26">
        <f t="shared" si="6"/>
        <v>238684822.57232726</v>
      </c>
      <c r="G33" s="26">
        <f t="shared" si="6"/>
        <v>204389452.82762754</v>
      </c>
      <c r="H33" s="26">
        <f t="shared" si="6"/>
        <v>72361425.50020352</v>
      </c>
      <c r="I33" s="26">
        <f t="shared" si="6"/>
        <v>102952092.4254674</v>
      </c>
      <c r="J33" s="26">
        <f t="shared" si="6"/>
        <v>20415017.445354827</v>
      </c>
      <c r="K33" s="26">
        <f t="shared" si="6"/>
        <v>143627831.65352887</v>
      </c>
      <c r="L33" s="26">
        <f t="shared" si="6"/>
        <v>104769835.83443981</v>
      </c>
      <c r="M33" s="26">
        <f t="shared" si="6"/>
        <v>19303173.514880132</v>
      </c>
      <c r="N33" s="26">
        <f t="shared" si="6"/>
        <v>61588275.41779536</v>
      </c>
      <c r="O33" s="26">
        <f t="shared" si="6"/>
        <v>52672775.976526357</v>
      </c>
      <c r="P33" s="26">
        <f t="shared" si="6"/>
        <v>70105196.847453669</v>
      </c>
      <c r="Q33" s="26">
        <f t="shared" si="6"/>
        <v>148629729.49802712</v>
      </c>
      <c r="R33" s="26">
        <f t="shared" si="6"/>
        <v>73658049.140181407</v>
      </c>
      <c r="S33" s="26">
        <f t="shared" si="6"/>
        <v>175836319.11148274</v>
      </c>
      <c r="T33" s="26">
        <f t="shared" si="6"/>
        <v>120365456.27683514</v>
      </c>
      <c r="U33" s="26">
        <f t="shared" si="6"/>
        <v>272838103.7048825</v>
      </c>
      <c r="V33" s="26">
        <f t="shared" si="6"/>
        <v>65136405.362227336</v>
      </c>
      <c r="W33" s="26">
        <f t="shared" si="6"/>
        <v>65856828.422576815</v>
      </c>
      <c r="X33" s="26">
        <f t="shared" si="6"/>
        <v>39369780.817472041</v>
      </c>
      <c r="Y33" s="26">
        <f t="shared" si="6"/>
        <v>112763101.67980886</v>
      </c>
      <c r="Z33" s="26">
        <f t="shared" si="6"/>
        <v>78325160.039560318</v>
      </c>
      <c r="AA33" s="26">
        <f t="shared" si="6"/>
        <v>30434704.496376097</v>
      </c>
      <c r="AB33" s="26">
        <f t="shared" si="6"/>
        <v>16885737.192086101</v>
      </c>
      <c r="AC33" s="26">
        <f t="shared" si="6"/>
        <v>70783460.995632172</v>
      </c>
      <c r="AD33" s="26">
        <f t="shared" si="6"/>
        <v>41887220.692691103</v>
      </c>
      <c r="AE33" s="38">
        <v>2608525749.3325973</v>
      </c>
      <c r="AF33" s="39">
        <v>1560518475.1789346</v>
      </c>
      <c r="AG33" s="39">
        <v>386976635.91331422</v>
      </c>
      <c r="AH33" s="37">
        <f>AF33+AG33</f>
        <v>1947495111.0922489</v>
      </c>
      <c r="AI33" s="40">
        <v>764661719.19836867</v>
      </c>
      <c r="AJ33" s="40">
        <v>-28362562.233004935</v>
      </c>
      <c r="AK33" s="37">
        <f>AI33+AJ33</f>
        <v>736299156.96536374</v>
      </c>
      <c r="AL33" s="40">
        <v>572964838.13294423</v>
      </c>
      <c r="AM33" s="37">
        <f>AE33+AH33+AK33+AL33</f>
        <v>5865284855.5231543</v>
      </c>
      <c r="AN33" s="22"/>
    </row>
    <row r="34" spans="3:40" x14ac:dyDescent="0.25">
      <c r="C34" s="36" t="s">
        <v>58</v>
      </c>
      <c r="D34" s="6">
        <v>8325340.8938798048</v>
      </c>
      <c r="E34" s="6">
        <v>8189970.0469068894</v>
      </c>
      <c r="F34" s="6">
        <v>29023863.99772767</v>
      </c>
      <c r="G34" s="26">
        <v>27537966.409492724</v>
      </c>
      <c r="H34" s="26">
        <v>7604548.5642705923</v>
      </c>
      <c r="I34" s="26">
        <v>8288966.7732503749</v>
      </c>
      <c r="J34" s="26">
        <v>13972896.876520166</v>
      </c>
      <c r="K34" s="26">
        <v>16805656.533835996</v>
      </c>
      <c r="L34" s="26">
        <v>26997418.090159677</v>
      </c>
      <c r="M34" s="26">
        <v>11108755.204892786</v>
      </c>
      <c r="N34" s="26">
        <v>12605154.688506586</v>
      </c>
      <c r="O34" s="26">
        <v>12393218.551673865</v>
      </c>
      <c r="P34" s="26">
        <v>7916747.9584413869</v>
      </c>
      <c r="Q34" s="6">
        <v>5819440.3984466251</v>
      </c>
      <c r="R34" s="6">
        <v>6858071.7533921022</v>
      </c>
      <c r="S34" s="6">
        <v>61662289.986458771</v>
      </c>
      <c r="T34" s="6">
        <v>113254634.12894446</v>
      </c>
      <c r="U34" s="6">
        <v>45941240.78178224</v>
      </c>
      <c r="V34" s="6">
        <v>35843503.919749022</v>
      </c>
      <c r="W34" s="6">
        <v>18877824.766707595</v>
      </c>
      <c r="X34" s="6">
        <v>32722271.189600479</v>
      </c>
      <c r="Y34" s="6">
        <v>4497647.4127196008</v>
      </c>
      <c r="Z34" s="6">
        <v>24647657.856556885</v>
      </c>
      <c r="AA34" s="26">
        <v>139984618.92207813</v>
      </c>
      <c r="AB34" s="6">
        <v>86192980.13559626</v>
      </c>
      <c r="AC34" s="26">
        <v>65414516.256231733</v>
      </c>
      <c r="AD34" s="6">
        <v>7717888.1275936011</v>
      </c>
      <c r="AE34" s="41">
        <v>840205090.22541595</v>
      </c>
      <c r="AF34" s="37">
        <f t="shared" ref="AF34:AF38" si="7">SUM(D34:AD34)</f>
        <v>840205090.22541606</v>
      </c>
      <c r="AG34" s="37"/>
      <c r="AH34" s="37"/>
      <c r="AI34" s="37"/>
      <c r="AJ34" s="37"/>
      <c r="AK34" s="37"/>
      <c r="AL34" s="37"/>
      <c r="AM34" s="37"/>
      <c r="AN34" s="22"/>
    </row>
    <row r="35" spans="3:40" x14ac:dyDescent="0.25">
      <c r="C35" s="42" t="s">
        <v>59</v>
      </c>
      <c r="D35" s="6">
        <v>6635.0293287882178</v>
      </c>
      <c r="E35" s="6">
        <v>98228.903679657597</v>
      </c>
      <c r="F35" s="6">
        <v>317849.37275133521</v>
      </c>
      <c r="G35" s="26">
        <v>301576.84554991993</v>
      </c>
      <c r="H35" s="26">
        <v>83279.779404965302</v>
      </c>
      <c r="I35" s="26">
        <v>90775.056341242554</v>
      </c>
      <c r="J35" s="26">
        <v>153021.5448938412</v>
      </c>
      <c r="K35" s="26">
        <v>184043.97803036694</v>
      </c>
      <c r="L35" s="26">
        <v>295657.13257664914</v>
      </c>
      <c r="M35" s="26">
        <v>121655.43754614281</v>
      </c>
      <c r="N35" s="26">
        <v>138042.97427417143</v>
      </c>
      <c r="O35" s="26">
        <v>135721.99564221202</v>
      </c>
      <c r="P35" s="26">
        <v>86698.772190292002</v>
      </c>
      <c r="Q35" s="6">
        <v>287270.67969567294</v>
      </c>
      <c r="R35" s="6">
        <v>52355.243454968127</v>
      </c>
      <c r="S35" s="6">
        <v>1849509.2869979602</v>
      </c>
      <c r="T35" s="6">
        <v>1704263.7522257187</v>
      </c>
      <c r="U35" s="6">
        <v>1339935.9341358959</v>
      </c>
      <c r="V35" s="6">
        <v>365892.33914661891</v>
      </c>
      <c r="W35" s="6">
        <v>599943.33723266807</v>
      </c>
      <c r="X35" s="6">
        <v>3450034.2286681337</v>
      </c>
      <c r="Y35" s="6">
        <v>2634800.8605854921</v>
      </c>
      <c r="Z35" s="6">
        <v>727382.60754630377</v>
      </c>
      <c r="AA35" s="26">
        <v>1487492.3527181591</v>
      </c>
      <c r="AB35" s="6">
        <v>62495.338962491966</v>
      </c>
      <c r="AC35" s="26">
        <v>322357.69665836613</v>
      </c>
      <c r="AD35" s="6">
        <v>28943.66763746884</v>
      </c>
      <c r="AE35" s="41">
        <v>16925864.147875499</v>
      </c>
      <c r="AF35" s="37">
        <f t="shared" si="7"/>
        <v>16925864.147875499</v>
      </c>
      <c r="AG35" s="37"/>
      <c r="AH35" s="37"/>
      <c r="AI35" s="37"/>
      <c r="AJ35" s="37"/>
      <c r="AK35" s="37"/>
      <c r="AL35" s="37"/>
      <c r="AM35" s="37"/>
      <c r="AN35" s="22"/>
    </row>
    <row r="36" spans="3:40" x14ac:dyDescent="0.25">
      <c r="C36" s="42" t="s">
        <v>60</v>
      </c>
      <c r="D36" s="6">
        <v>-5362323.0000799997</v>
      </c>
      <c r="E36" s="6">
        <v>-1302348.2668399999</v>
      </c>
      <c r="F36" s="6">
        <v>-3496993.2106770552</v>
      </c>
      <c r="G36" s="26">
        <v>-3317962.128591436</v>
      </c>
      <c r="H36" s="26">
        <v>-916247.909017222</v>
      </c>
      <c r="I36" s="26">
        <v>-998711.28571487439</v>
      </c>
      <c r="J36" s="26">
        <v>-1683549.97510005</v>
      </c>
      <c r="K36" s="26">
        <v>-2024860.1910619522</v>
      </c>
      <c r="L36" s="26">
        <v>-3252833.1780527155</v>
      </c>
      <c r="M36" s="26">
        <v>-1338458.6398842304</v>
      </c>
      <c r="N36" s="26">
        <v>-1518755.0619963177</v>
      </c>
      <c r="O36" s="26">
        <v>-1493219.5498515815</v>
      </c>
      <c r="P36" s="26">
        <v>-953863.82266256702</v>
      </c>
      <c r="Q36" s="6">
        <v>0</v>
      </c>
      <c r="R36" s="6">
        <v>-1936647.1391199999</v>
      </c>
      <c r="S36" s="6">
        <v>0</v>
      </c>
      <c r="T36" s="6">
        <v>0</v>
      </c>
      <c r="U36" s="6">
        <v>-426116</v>
      </c>
      <c r="V36" s="6">
        <v>0</v>
      </c>
      <c r="W36" s="6">
        <v>0</v>
      </c>
      <c r="X36" s="6">
        <v>-2776747.9830900002</v>
      </c>
      <c r="Y36" s="6">
        <v>0</v>
      </c>
      <c r="Z36" s="6">
        <v>-16000</v>
      </c>
      <c r="AA36" s="26">
        <v>0</v>
      </c>
      <c r="AB36" s="6">
        <v>0</v>
      </c>
      <c r="AC36" s="26">
        <v>0</v>
      </c>
      <c r="AD36" s="6">
        <v>0</v>
      </c>
      <c r="AE36" s="41">
        <v>-32815637.341740001</v>
      </c>
      <c r="AF36" s="37">
        <f t="shared" si="7"/>
        <v>-32815637.341740005</v>
      </c>
      <c r="AG36" s="37"/>
      <c r="AH36" s="37"/>
      <c r="AI36" s="37"/>
      <c r="AJ36" s="37"/>
      <c r="AK36" s="37"/>
      <c r="AL36" s="37"/>
      <c r="AM36" s="37"/>
      <c r="AN36" s="22"/>
    </row>
    <row r="37" spans="3:40" x14ac:dyDescent="0.25">
      <c r="C37" s="42" t="s">
        <v>42</v>
      </c>
      <c r="D37" s="6">
        <v>0</v>
      </c>
      <c r="E37" s="6">
        <v>10229.19562757922</v>
      </c>
      <c r="F37" s="6">
        <v>117.67894857033261</v>
      </c>
      <c r="G37" s="26">
        <v>0.614355003252544</v>
      </c>
      <c r="H37" s="26">
        <v>91823.060898707976</v>
      </c>
      <c r="I37" s="26">
        <v>0</v>
      </c>
      <c r="J37" s="26">
        <v>9674.7887922025475</v>
      </c>
      <c r="K37" s="26">
        <v>548.90815840570735</v>
      </c>
      <c r="L37" s="26">
        <v>3201.3772526534503</v>
      </c>
      <c r="M37" s="26">
        <v>262.06805473789808</v>
      </c>
      <c r="N37" s="26">
        <v>17.037649092915782</v>
      </c>
      <c r="O37" s="26">
        <v>2.2525657311080747</v>
      </c>
      <c r="P37" s="26">
        <v>628.83117373303764</v>
      </c>
      <c r="Q37" s="6">
        <v>468.89312747084432</v>
      </c>
      <c r="R37" s="6">
        <v>5309546.0968581606</v>
      </c>
      <c r="S37" s="6">
        <v>48.444792757371097</v>
      </c>
      <c r="T37" s="6">
        <v>1381.2235588721062</v>
      </c>
      <c r="U37" s="6">
        <v>254.26113480397711</v>
      </c>
      <c r="V37" s="6">
        <v>23817.931142387893</v>
      </c>
      <c r="W37" s="6">
        <v>486179.98302319366</v>
      </c>
      <c r="X37" s="6">
        <v>786.77700769750868</v>
      </c>
      <c r="Y37" s="6">
        <v>131.20575630028281</v>
      </c>
      <c r="Z37" s="6">
        <v>1235112.6389415911</v>
      </c>
      <c r="AA37" s="26">
        <v>6249221.1564056994</v>
      </c>
      <c r="AB37" s="6">
        <v>16816996.920233849</v>
      </c>
      <c r="AC37" s="26">
        <v>5715194.4155614143</v>
      </c>
      <c r="AD37" s="6">
        <v>14407358.16565652</v>
      </c>
      <c r="AE37" s="41">
        <v>50363003.926677138</v>
      </c>
      <c r="AF37" s="37">
        <f t="shared" si="7"/>
        <v>50363003.926677138</v>
      </c>
      <c r="AG37" s="37"/>
      <c r="AH37" s="37"/>
      <c r="AI37" s="37"/>
      <c r="AJ37" s="37"/>
      <c r="AK37" s="37"/>
      <c r="AL37" s="37"/>
      <c r="AM37" s="37"/>
      <c r="AN37" s="22"/>
    </row>
    <row r="38" spans="3:40" x14ac:dyDescent="0.25">
      <c r="C38" s="36" t="s">
        <v>61</v>
      </c>
      <c r="D38" s="33">
        <v>158334964.87260842</v>
      </c>
      <c r="E38" s="33">
        <v>14383328.58782782</v>
      </c>
      <c r="F38" s="33">
        <v>46272161.306756489</v>
      </c>
      <c r="G38" s="26">
        <v>43903224.734647721</v>
      </c>
      <c r="H38" s="26">
        <v>12123778.483062819</v>
      </c>
      <c r="I38" s="26">
        <v>13214932.637095284</v>
      </c>
      <c r="J38" s="26">
        <v>22276707.82372861</v>
      </c>
      <c r="K38" s="26">
        <v>26792919.442445286</v>
      </c>
      <c r="L38" s="26">
        <v>43041439.445541047</v>
      </c>
      <c r="M38" s="26">
        <v>17710464.492195584</v>
      </c>
      <c r="N38" s="26">
        <v>20096144.024409007</v>
      </c>
      <c r="O38" s="26">
        <v>19758258.513678171</v>
      </c>
      <c r="P38" s="26">
        <v>12621511.683854889</v>
      </c>
      <c r="Q38" s="33">
        <v>27829507.086121246</v>
      </c>
      <c r="R38" s="33">
        <v>18546927.334604137</v>
      </c>
      <c r="S38" s="33">
        <v>159851031.70356631</v>
      </c>
      <c r="T38" s="33">
        <v>181183210.57981601</v>
      </c>
      <c r="U38" s="33">
        <v>150404406.10265592</v>
      </c>
      <c r="V38" s="33">
        <v>31288507.035177272</v>
      </c>
      <c r="W38" s="33">
        <v>43967651.611880593</v>
      </c>
      <c r="X38" s="33">
        <v>53667424.147342734</v>
      </c>
      <c r="Y38" s="33">
        <v>194428825.56902853</v>
      </c>
      <c r="Z38" s="33">
        <v>34503542.349141009</v>
      </c>
      <c r="AA38" s="26">
        <v>55135874.225700669</v>
      </c>
      <c r="AB38" s="33">
        <v>27919834.370856259</v>
      </c>
      <c r="AC38" s="26">
        <v>28965522.986707386</v>
      </c>
      <c r="AD38" s="33">
        <v>16359045.810326662</v>
      </c>
      <c r="AE38" s="38">
        <v>1474581146.9607763</v>
      </c>
      <c r="AF38" s="37">
        <f t="shared" si="7"/>
        <v>1474581146.9607759</v>
      </c>
      <c r="AG38" s="37"/>
      <c r="AH38" s="37"/>
      <c r="AI38" s="37"/>
      <c r="AJ38" s="37"/>
      <c r="AK38" s="37"/>
      <c r="AL38" s="37"/>
      <c r="AM38" s="37"/>
      <c r="AN38" s="22"/>
    </row>
    <row r="39" spans="3:40" x14ac:dyDescent="0.25">
      <c r="C39" s="34" t="s">
        <v>62</v>
      </c>
      <c r="D39" s="43">
        <v>161304617.79573703</v>
      </c>
      <c r="E39" s="43">
        <v>21369179.271574367</v>
      </c>
      <c r="F39" s="43">
        <v>72116881.466558442</v>
      </c>
      <c r="G39" s="43">
        <v>68424805.86109896</v>
      </c>
      <c r="H39" s="43">
        <v>18895358.91772116</v>
      </c>
      <c r="I39" s="43">
        <v>20595963.180972032</v>
      </c>
      <c r="J39" s="43">
        <v>34719076.270042576</v>
      </c>
      <c r="K39" s="43">
        <v>41757759.763249703</v>
      </c>
      <c r="L39" s="43">
        <v>67081681.490224659</v>
      </c>
      <c r="M39" s="43">
        <v>27602416.494750287</v>
      </c>
      <c r="N39" s="43">
        <v>31320586.625193451</v>
      </c>
      <c r="O39" s="43">
        <v>30793979.511142679</v>
      </c>
      <c r="P39" s="43">
        <v>19671094.591824006</v>
      </c>
      <c r="Q39" s="43">
        <v>33936218.164263546</v>
      </c>
      <c r="R39" s="43">
        <v>23520707.192331206</v>
      </c>
      <c r="S39" s="43">
        <v>223362830.97702307</v>
      </c>
      <c r="T39" s="43">
        <v>296142108.4609862</v>
      </c>
      <c r="U39" s="43">
        <v>197259466.81857404</v>
      </c>
      <c r="V39" s="43">
        <v>67497903.294072911</v>
      </c>
      <c r="W39" s="43">
        <v>63445419.715820864</v>
      </c>
      <c r="X39" s="43">
        <v>87062981.582521349</v>
      </c>
      <c r="Y39" s="43">
        <v>201561273.84233361</v>
      </c>
      <c r="Z39" s="43">
        <v>59862582.813244201</v>
      </c>
      <c r="AA39" s="26">
        <v>196607985.50049695</v>
      </c>
      <c r="AB39" s="43">
        <v>114175309.84541501</v>
      </c>
      <c r="AC39" s="26">
        <v>94702396.939597487</v>
      </c>
      <c r="AD39" s="43">
        <v>24105877.605557732</v>
      </c>
      <c r="AE39" s="44">
        <v>2298896463.9923277</v>
      </c>
      <c r="AF39" s="37">
        <f>SUM(D39:AD39)</f>
        <v>2298896463.9923272</v>
      </c>
      <c r="AG39" s="37"/>
      <c r="AH39" s="37"/>
      <c r="AI39" s="37"/>
      <c r="AJ39" s="37"/>
      <c r="AK39" s="37"/>
      <c r="AL39" s="37"/>
      <c r="AM39" s="37"/>
      <c r="AN39" s="22"/>
    </row>
    <row r="40" spans="3:40" x14ac:dyDescent="0.25">
      <c r="C40" s="34" t="s">
        <v>63</v>
      </c>
      <c r="D40" s="26">
        <f>D42-D41</f>
        <v>299200195.54271799</v>
      </c>
      <c r="E40" s="26">
        <f t="shared" ref="E40:AD40" si="8">E42-E41</f>
        <v>88359393.411746025</v>
      </c>
      <c r="F40" s="26">
        <f t="shared" si="8"/>
        <v>310801704.03888571</v>
      </c>
      <c r="G40" s="26">
        <f t="shared" si="8"/>
        <v>272814258.68872648</v>
      </c>
      <c r="H40" s="26">
        <f t="shared" si="8"/>
        <v>91256784.417924672</v>
      </c>
      <c r="I40" s="26">
        <f t="shared" si="8"/>
        <v>123548055.60643944</v>
      </c>
      <c r="J40" s="26">
        <f t="shared" si="8"/>
        <v>55134093.715397403</v>
      </c>
      <c r="K40" s="26">
        <f t="shared" si="8"/>
        <v>185385591.41677856</v>
      </c>
      <c r="L40" s="26">
        <f t="shared" si="8"/>
        <v>171851517.32466447</v>
      </c>
      <c r="M40" s="26">
        <f t="shared" si="8"/>
        <v>46905590.009630419</v>
      </c>
      <c r="N40" s="26">
        <f t="shared" si="8"/>
        <v>92908862.042988807</v>
      </c>
      <c r="O40" s="26">
        <f t="shared" si="8"/>
        <v>83466755.487669036</v>
      </c>
      <c r="P40" s="26">
        <f t="shared" si="8"/>
        <v>89776291.439277679</v>
      </c>
      <c r="Q40" s="26">
        <f t="shared" si="8"/>
        <v>182565947.66229066</v>
      </c>
      <c r="R40" s="26">
        <f t="shared" si="8"/>
        <v>97178756.332512617</v>
      </c>
      <c r="S40" s="26">
        <f t="shared" si="8"/>
        <v>399199150.0885058</v>
      </c>
      <c r="T40" s="26">
        <f t="shared" si="8"/>
        <v>416507564.73782134</v>
      </c>
      <c r="U40" s="26">
        <f t="shared" si="8"/>
        <v>470097570.52345651</v>
      </c>
      <c r="V40" s="26">
        <f t="shared" si="8"/>
        <v>132634308.65630025</v>
      </c>
      <c r="W40" s="26">
        <f t="shared" si="8"/>
        <v>129302248.13839768</v>
      </c>
      <c r="X40" s="26">
        <f t="shared" si="8"/>
        <v>126432762.39999339</v>
      </c>
      <c r="Y40" s="26">
        <f t="shared" si="8"/>
        <v>314324375.52214247</v>
      </c>
      <c r="Z40" s="26">
        <f t="shared" si="8"/>
        <v>138187742.85280451</v>
      </c>
      <c r="AA40" s="26">
        <f t="shared" si="8"/>
        <v>227042689.99687305</v>
      </c>
      <c r="AB40" s="26">
        <f t="shared" si="8"/>
        <v>131061047.03750111</v>
      </c>
      <c r="AC40" s="26">
        <f t="shared" si="8"/>
        <v>165485857.93522966</v>
      </c>
      <c r="AD40" s="26">
        <f t="shared" si="8"/>
        <v>65993098.298248835</v>
      </c>
      <c r="AE40" s="26">
        <f>AE33+AE39</f>
        <v>4907422213.3249245</v>
      </c>
      <c r="AF40" s="37">
        <f t="shared" ref="AF40" si="9">SUM(D40:AD40)</f>
        <v>4907422213.3249245</v>
      </c>
      <c r="AG40" s="37"/>
      <c r="AH40" s="37"/>
      <c r="AI40" s="37"/>
      <c r="AJ40" s="37"/>
      <c r="AK40" s="37"/>
      <c r="AL40" s="37"/>
      <c r="AM40" s="37"/>
      <c r="AN40" s="22"/>
    </row>
    <row r="41" spans="3:40" ht="15.75" thickBot="1" x14ac:dyDescent="0.3">
      <c r="C41" s="36" t="s">
        <v>64</v>
      </c>
      <c r="D41" s="26">
        <v>22898987.854530528</v>
      </c>
      <c r="E41" s="26">
        <v>100457369.26939964</v>
      </c>
      <c r="F41" s="26">
        <v>16850913.554867037</v>
      </c>
      <c r="G41" s="26">
        <v>27071187.92250488</v>
      </c>
      <c r="H41" s="26">
        <v>14258465.315656722</v>
      </c>
      <c r="I41" s="26">
        <v>48608404.485193364</v>
      </c>
      <c r="J41" s="26">
        <v>92031912.491966113</v>
      </c>
      <c r="K41" s="26">
        <v>20091473.853879929</v>
      </c>
      <c r="L41" s="26">
        <v>83606455.714532614</v>
      </c>
      <c r="M41" s="26">
        <v>64163093.920455255</v>
      </c>
      <c r="N41" s="26">
        <v>57033861.262626886</v>
      </c>
      <c r="O41" s="26">
        <v>60922533.621442363</v>
      </c>
      <c r="P41" s="26">
        <v>12962241.196051566</v>
      </c>
      <c r="Q41" s="26">
        <v>697380.82235071552</v>
      </c>
      <c r="R41" s="26">
        <v>19443361.794077348</v>
      </c>
      <c r="S41" s="26">
        <v>648112.0598025783</v>
      </c>
      <c r="T41" s="26">
        <v>0</v>
      </c>
      <c r="U41" s="6">
        <v>1944336.1794077351</v>
      </c>
      <c r="V41" s="26">
        <v>648112.0598025783</v>
      </c>
      <c r="W41" s="26">
        <v>648112.0598025783</v>
      </c>
      <c r="X41" s="26">
        <v>1296224.1196051566</v>
      </c>
      <c r="Y41" s="26">
        <v>0</v>
      </c>
      <c r="Z41" s="26">
        <v>648112.0598025783</v>
      </c>
      <c r="AA41" s="26">
        <v>648112.0598025783</v>
      </c>
      <c r="AB41" s="26">
        <v>0</v>
      </c>
      <c r="AC41" s="26">
        <v>6481.1205980257837</v>
      </c>
      <c r="AD41" s="26">
        <v>648112.0598025783</v>
      </c>
      <c r="AE41" s="39">
        <v>648233356.85796177</v>
      </c>
      <c r="AF41" s="37">
        <f>SUM(D41:AD41)</f>
        <v>648233356.85796118</v>
      </c>
      <c r="AG41" s="37"/>
      <c r="AH41" s="37"/>
      <c r="AI41" s="37"/>
      <c r="AJ41" s="37"/>
      <c r="AK41" s="37"/>
      <c r="AL41" s="37"/>
      <c r="AM41" s="37"/>
      <c r="AN41" s="22"/>
    </row>
    <row r="42" spans="3:40" x14ac:dyDescent="0.25">
      <c r="C42" s="34" t="s">
        <v>65</v>
      </c>
      <c r="D42" s="26">
        <v>322099183.39724851</v>
      </c>
      <c r="E42" s="26">
        <v>188816762.68114567</v>
      </c>
      <c r="F42" s="26">
        <v>327652617.59375274</v>
      </c>
      <c r="G42" s="26">
        <v>299885446.61123139</v>
      </c>
      <c r="H42" s="26">
        <v>105515249.73358139</v>
      </c>
      <c r="I42" s="26">
        <v>172156460.09163281</v>
      </c>
      <c r="J42" s="26">
        <v>147166006.20736352</v>
      </c>
      <c r="K42" s="26">
        <v>205477065.27065849</v>
      </c>
      <c r="L42" s="26">
        <v>255457973.03919709</v>
      </c>
      <c r="M42" s="26">
        <v>111068683.93008567</v>
      </c>
      <c r="N42" s="26">
        <v>149942723.30561569</v>
      </c>
      <c r="O42" s="26">
        <v>144389289.1091114</v>
      </c>
      <c r="P42" s="26">
        <v>102738532.63532925</v>
      </c>
      <c r="Q42" s="26">
        <v>183263328.48464137</v>
      </c>
      <c r="R42" s="26">
        <v>116622118.12658997</v>
      </c>
      <c r="S42" s="26">
        <v>399847262.1483084</v>
      </c>
      <c r="T42" s="26">
        <v>416507564.73782134</v>
      </c>
      <c r="U42" s="33">
        <v>472041906.70286423</v>
      </c>
      <c r="V42" s="26">
        <v>133282420.71610282</v>
      </c>
      <c r="W42" s="26">
        <v>129950360.19820026</v>
      </c>
      <c r="X42" s="26">
        <v>127728986.51959854</v>
      </c>
      <c r="Y42" s="26">
        <v>314324375.52214247</v>
      </c>
      <c r="Z42" s="26">
        <v>138835854.9126071</v>
      </c>
      <c r="AA42" s="26">
        <v>227690802.05667564</v>
      </c>
      <c r="AB42" s="26">
        <v>131061047.03750111</v>
      </c>
      <c r="AC42" s="26">
        <v>165492339.05582768</v>
      </c>
      <c r="AD42" s="26">
        <v>66641210.358051412</v>
      </c>
      <c r="AE42" s="32">
        <f>AE40+AE41</f>
        <v>5555655570.1828861</v>
      </c>
      <c r="AF42" s="37">
        <f>SUM(D42:AD42)</f>
        <v>5555655570.1828871</v>
      </c>
      <c r="AG42" s="37"/>
      <c r="AH42" s="37"/>
      <c r="AI42" s="37"/>
      <c r="AJ42" s="37"/>
      <c r="AK42" s="37"/>
      <c r="AL42" s="37"/>
      <c r="AM42" s="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BCC4A-0C09-42A9-B0F4-4A120E5A02A8}">
  <dimension ref="C3:AM46"/>
  <sheetViews>
    <sheetView topLeftCell="Y19" workbookViewId="0">
      <selection activeCell="AE34" sqref="AE34"/>
    </sheetView>
  </sheetViews>
  <sheetFormatPr defaultRowHeight="15" x14ac:dyDescent="0.25"/>
  <cols>
    <col min="3" max="39" width="15" customWidth="1"/>
  </cols>
  <sheetData>
    <row r="3" spans="3:39" ht="19.5" customHeight="1" x14ac:dyDescent="0.25">
      <c r="C3" s="26"/>
      <c r="D3" s="26" t="s">
        <v>0</v>
      </c>
      <c r="E3" s="26" t="s">
        <v>1</v>
      </c>
      <c r="F3" s="26" t="s">
        <v>2</v>
      </c>
      <c r="G3" s="26" t="s">
        <v>3</v>
      </c>
      <c r="H3" s="26" t="s">
        <v>4</v>
      </c>
      <c r="I3" s="26" t="s">
        <v>5</v>
      </c>
      <c r="J3" s="26" t="s">
        <v>6</v>
      </c>
      <c r="K3" s="26" t="s">
        <v>7</v>
      </c>
      <c r="L3" s="26" t="s">
        <v>8</v>
      </c>
      <c r="M3" s="26" t="s">
        <v>9</v>
      </c>
      <c r="N3" s="26" t="s">
        <v>10</v>
      </c>
      <c r="O3" s="26" t="s">
        <v>11</v>
      </c>
      <c r="P3" s="26" t="s">
        <v>12</v>
      </c>
      <c r="Q3" s="26" t="s">
        <v>13</v>
      </c>
      <c r="R3" s="26" t="s">
        <v>14</v>
      </c>
      <c r="S3" s="26" t="s">
        <v>15</v>
      </c>
      <c r="T3" s="26" t="s">
        <v>16</v>
      </c>
      <c r="U3" s="26" t="s">
        <v>17</v>
      </c>
      <c r="V3" s="26" t="s">
        <v>18</v>
      </c>
      <c r="W3" s="26" t="s">
        <v>19</v>
      </c>
      <c r="X3" s="26" t="s">
        <v>20</v>
      </c>
      <c r="Y3" s="26" t="s">
        <v>21</v>
      </c>
      <c r="Z3" s="26" t="s">
        <v>22</v>
      </c>
      <c r="AA3" s="26" t="s">
        <v>23</v>
      </c>
      <c r="AB3" s="26" t="s">
        <v>24</v>
      </c>
      <c r="AC3" s="26" t="s">
        <v>25</v>
      </c>
      <c r="AD3" s="26" t="s">
        <v>26</v>
      </c>
      <c r="AE3" s="27" t="s">
        <v>48</v>
      </c>
      <c r="AF3" s="27" t="s">
        <v>66</v>
      </c>
      <c r="AG3" s="27" t="s">
        <v>212</v>
      </c>
      <c r="AH3" s="27" t="s">
        <v>50</v>
      </c>
      <c r="AI3" s="27" t="s">
        <v>51</v>
      </c>
      <c r="AJ3" s="27" t="s">
        <v>52</v>
      </c>
      <c r="AK3" s="27" t="s">
        <v>53</v>
      </c>
      <c r="AL3" s="27" t="s">
        <v>54</v>
      </c>
      <c r="AM3" s="27" t="s">
        <v>55</v>
      </c>
    </row>
    <row r="4" spans="3:39" x14ac:dyDescent="0.25">
      <c r="C4" s="26" t="s">
        <v>0</v>
      </c>
      <c r="D4" s="26">
        <v>97587543.902999997</v>
      </c>
      <c r="E4" s="26">
        <v>44844.54</v>
      </c>
      <c r="F4" s="26">
        <v>106787916.016</v>
      </c>
      <c r="G4" s="26">
        <v>1002744.727</v>
      </c>
      <c r="H4" s="26">
        <v>434433.51</v>
      </c>
      <c r="I4" s="26">
        <v>4372596.9400000004</v>
      </c>
      <c r="J4" s="26">
        <v>1242190.8189999999</v>
      </c>
      <c r="K4" s="26">
        <v>1634440.4709999999</v>
      </c>
      <c r="L4" s="26">
        <v>90751.55</v>
      </c>
      <c r="M4" s="26">
        <v>129324.05499999999</v>
      </c>
      <c r="N4" s="26">
        <v>877967.5</v>
      </c>
      <c r="O4" s="26">
        <v>1628567.723</v>
      </c>
      <c r="P4" s="26">
        <v>3954364.3029999998</v>
      </c>
      <c r="Q4" s="26">
        <v>1285476.2120000001</v>
      </c>
      <c r="R4" s="26">
        <v>529346.85100000002</v>
      </c>
      <c r="S4" s="26">
        <v>8270574.9539999999</v>
      </c>
      <c r="T4" s="26">
        <v>8983275.3880000003</v>
      </c>
      <c r="U4" s="26">
        <v>4086946.3480000002</v>
      </c>
      <c r="V4" s="26">
        <v>215613.421</v>
      </c>
      <c r="W4" s="26">
        <v>344347.81099999999</v>
      </c>
      <c r="X4" s="26">
        <v>247773.533</v>
      </c>
      <c r="Y4" s="26">
        <v>156845.08100000001</v>
      </c>
      <c r="Z4" s="26">
        <v>1191495.541</v>
      </c>
      <c r="AA4" s="26">
        <v>580420.196</v>
      </c>
      <c r="AB4" s="26">
        <v>6612.2190000000001</v>
      </c>
      <c r="AC4" s="28">
        <v>2243186.9019999998</v>
      </c>
      <c r="AD4" s="29">
        <v>6402.4859999999999</v>
      </c>
      <c r="AE4" s="72">
        <f>AM4-(AL4+AK4+AH4)</f>
        <v>247936003.26329672</v>
      </c>
      <c r="AF4" s="26">
        <v>132535540.44957501</v>
      </c>
      <c r="AG4" s="26">
        <v>0</v>
      </c>
      <c r="AH4" s="26">
        <f>AF4+AG4</f>
        <v>132535540.44957501</v>
      </c>
      <c r="AI4" s="26">
        <v>25360037.429744247</v>
      </c>
      <c r="AJ4" s="26">
        <v>-2339067.2784562754</v>
      </c>
      <c r="AK4" s="89">
        <f>AI4+AJ4</f>
        <v>23020970.151287973</v>
      </c>
      <c r="AL4" s="14">
        <v>37213093.90868748</v>
      </c>
      <c r="AM4" s="4">
        <v>440705607.77284718</v>
      </c>
    </row>
    <row r="5" spans="3:39" x14ac:dyDescent="0.25">
      <c r="C5" s="26" t="s">
        <v>1</v>
      </c>
      <c r="D5" s="26">
        <v>4100572.4380000001</v>
      </c>
      <c r="E5" s="26">
        <v>1791776.327</v>
      </c>
      <c r="F5" s="26">
        <v>5785910.2699999996</v>
      </c>
      <c r="G5" s="26">
        <v>9041223.5079999994</v>
      </c>
      <c r="H5" s="26">
        <v>1405100.4909999999</v>
      </c>
      <c r="I5" s="26">
        <v>17240301.805</v>
      </c>
      <c r="J5" s="26">
        <v>640240.10400000005</v>
      </c>
      <c r="K5" s="26">
        <v>11028618.196</v>
      </c>
      <c r="L5" s="26">
        <v>6240602.3940000003</v>
      </c>
      <c r="M5" s="26">
        <v>1446727.86</v>
      </c>
      <c r="N5" s="26">
        <v>19322711.202</v>
      </c>
      <c r="O5" s="26">
        <v>593794.96900000004</v>
      </c>
      <c r="P5" s="26">
        <v>3699290.4909999999</v>
      </c>
      <c r="Q5" s="26">
        <v>12951490.598999999</v>
      </c>
      <c r="R5" s="26">
        <v>51604.245999999999</v>
      </c>
      <c r="S5" s="26">
        <v>19657177.688999999</v>
      </c>
      <c r="T5" s="26">
        <v>19450408.331999999</v>
      </c>
      <c r="U5" s="26">
        <v>28177272.852000002</v>
      </c>
      <c r="V5" s="26">
        <v>5678919.8810000001</v>
      </c>
      <c r="W5" s="26">
        <v>2750380.7960000001</v>
      </c>
      <c r="X5" s="26">
        <v>3962236.071</v>
      </c>
      <c r="Y5" s="26">
        <v>4339003.41</v>
      </c>
      <c r="Z5" s="26">
        <v>8628373.0920000002</v>
      </c>
      <c r="AA5" s="26">
        <v>10341939.304</v>
      </c>
      <c r="AB5" s="26">
        <v>1023338.699</v>
      </c>
      <c r="AC5" s="28">
        <v>3521970.6179999998</v>
      </c>
      <c r="AD5" s="26">
        <v>608599.35499999998</v>
      </c>
      <c r="AE5" s="72">
        <f t="shared" ref="AE5:AE30" si="0">AM5-(AL5+AK5+AH5)</f>
        <v>203479585.33472419</v>
      </c>
      <c r="AF5" s="26">
        <v>13035261.629414152</v>
      </c>
      <c r="AG5" s="26">
        <v>0</v>
      </c>
      <c r="AH5" s="26">
        <f t="shared" ref="AH5:AH30" si="1">AF5+AG5</f>
        <v>13035261.629414152</v>
      </c>
      <c r="AI5" s="26">
        <v>3909929.2353124032</v>
      </c>
      <c r="AJ5" s="31">
        <v>-1979978.1371359068</v>
      </c>
      <c r="AK5" s="89">
        <f t="shared" ref="AK5:AK30" si="2">AI5+AJ5</f>
        <v>1929951.0981764963</v>
      </c>
      <c r="AL5" s="14">
        <v>62535530.80755201</v>
      </c>
      <c r="AM5" s="4">
        <v>280980328.86986685</v>
      </c>
    </row>
    <row r="6" spans="3:39" x14ac:dyDescent="0.25">
      <c r="C6" s="26" t="s">
        <v>2</v>
      </c>
      <c r="D6" s="26">
        <v>42060610.656999998</v>
      </c>
      <c r="E6" s="26">
        <v>18643.129000000001</v>
      </c>
      <c r="F6" s="26">
        <v>89497575.042999998</v>
      </c>
      <c r="G6" s="26">
        <v>638698.84199999995</v>
      </c>
      <c r="H6" s="26">
        <v>1153794.716</v>
      </c>
      <c r="I6" s="26">
        <v>143830.74100000001</v>
      </c>
      <c r="J6" s="26">
        <v>84115.292000000001</v>
      </c>
      <c r="K6" s="26">
        <v>2406100.4169999999</v>
      </c>
      <c r="L6" s="26">
        <v>226619.394</v>
      </c>
      <c r="M6" s="26">
        <v>46987.843999999997</v>
      </c>
      <c r="N6" s="26">
        <v>474059.16700000002</v>
      </c>
      <c r="O6" s="26">
        <v>730.36699999999996</v>
      </c>
      <c r="P6" s="26">
        <v>55254.62</v>
      </c>
      <c r="Q6" s="26">
        <v>585226.87</v>
      </c>
      <c r="R6" s="26">
        <v>36646.932000000001</v>
      </c>
      <c r="S6" s="26">
        <v>1782014.77</v>
      </c>
      <c r="T6" s="26">
        <v>4916158.284</v>
      </c>
      <c r="U6" s="26">
        <v>2666784.8879999998</v>
      </c>
      <c r="V6" s="26">
        <v>411553.42499999999</v>
      </c>
      <c r="W6" s="26">
        <v>367451.38500000001</v>
      </c>
      <c r="X6" s="26">
        <v>416356.29700000002</v>
      </c>
      <c r="Y6" s="26">
        <v>506684.22399999999</v>
      </c>
      <c r="Z6" s="26">
        <v>659841.35199999996</v>
      </c>
      <c r="AA6" s="26">
        <v>507849.00199999998</v>
      </c>
      <c r="AB6" s="26">
        <v>91074.741999999998</v>
      </c>
      <c r="AC6" s="28">
        <v>593279.94099999999</v>
      </c>
      <c r="AD6" s="26">
        <v>227358.65900000001</v>
      </c>
      <c r="AE6" s="72">
        <f t="shared" si="0"/>
        <v>150575300.8676365</v>
      </c>
      <c r="AF6" s="26">
        <v>277515837.91095012</v>
      </c>
      <c r="AG6" s="26">
        <v>0</v>
      </c>
      <c r="AH6" s="26">
        <f t="shared" si="1"/>
        <v>277515837.91095012</v>
      </c>
      <c r="AI6" s="26">
        <v>7746387.8896479458</v>
      </c>
      <c r="AJ6" s="31">
        <v>-2776697.8780415067</v>
      </c>
      <c r="AK6" s="89">
        <f t="shared" si="2"/>
        <v>4969690.011606439</v>
      </c>
      <c r="AL6" s="14">
        <v>52340989.513623364</v>
      </c>
      <c r="AM6" s="4">
        <v>485401818.30381644</v>
      </c>
    </row>
    <row r="7" spans="3:39" x14ac:dyDescent="0.25">
      <c r="C7" s="26" t="s">
        <v>3</v>
      </c>
      <c r="D7" s="26">
        <v>7889925.5149999997</v>
      </c>
      <c r="E7" s="26">
        <v>43104.724999999999</v>
      </c>
      <c r="F7" s="26">
        <v>3566440.6970000002</v>
      </c>
      <c r="G7" s="26">
        <v>201408687.79699999</v>
      </c>
      <c r="H7" s="26">
        <v>956748.67200000002</v>
      </c>
      <c r="I7" s="26">
        <v>153991.16800000001</v>
      </c>
      <c r="J7" s="26">
        <v>627161.223</v>
      </c>
      <c r="K7" s="26">
        <v>1445670.76</v>
      </c>
      <c r="L7" s="26">
        <v>203565.59400000001</v>
      </c>
      <c r="M7" s="26">
        <v>179121.73</v>
      </c>
      <c r="N7" s="26">
        <v>864758.11499999999</v>
      </c>
      <c r="O7" s="26">
        <v>112.883</v>
      </c>
      <c r="P7" s="26">
        <v>10103906.074999999</v>
      </c>
      <c r="Q7" s="26">
        <v>1764294.0519999999</v>
      </c>
      <c r="R7" s="26">
        <v>118333.19500000001</v>
      </c>
      <c r="S7" s="26">
        <v>1738541.274</v>
      </c>
      <c r="T7" s="26">
        <v>5834026.2340000002</v>
      </c>
      <c r="U7" s="26">
        <v>2056234.422</v>
      </c>
      <c r="V7" s="26">
        <v>841976.62100000004</v>
      </c>
      <c r="W7" s="26">
        <v>493532.31</v>
      </c>
      <c r="X7" s="26">
        <v>677090.88100000005</v>
      </c>
      <c r="Y7" s="26">
        <v>2964685.1579999998</v>
      </c>
      <c r="Z7" s="26">
        <v>682656.81599999999</v>
      </c>
      <c r="AA7" s="26">
        <v>676207.23699999996</v>
      </c>
      <c r="AB7" s="26">
        <v>53440.646000000001</v>
      </c>
      <c r="AC7" s="28">
        <v>1179130.075</v>
      </c>
      <c r="AD7" s="26">
        <v>6349.1260000000002</v>
      </c>
      <c r="AE7" s="72">
        <f t="shared" si="0"/>
        <v>246529692.88017881</v>
      </c>
      <c r="AF7" s="26">
        <v>115637395.92220311</v>
      </c>
      <c r="AG7" s="26">
        <v>0</v>
      </c>
      <c r="AH7" s="26">
        <f t="shared" si="1"/>
        <v>115637395.92220311</v>
      </c>
      <c r="AI7" s="26">
        <v>1990071.8761718227</v>
      </c>
      <c r="AJ7" s="26">
        <v>1073527.6020096692</v>
      </c>
      <c r="AK7" s="89">
        <f t="shared" si="2"/>
        <v>3063599.4781814916</v>
      </c>
      <c r="AL7" s="14">
        <v>87357178.785086572</v>
      </c>
      <c r="AM7" s="4">
        <v>452587867.06564999</v>
      </c>
    </row>
    <row r="8" spans="3:39" x14ac:dyDescent="0.25">
      <c r="C8" s="26" t="s">
        <v>4</v>
      </c>
      <c r="D8" s="26">
        <v>10243318.352</v>
      </c>
      <c r="E8" s="26">
        <v>61683.758999999998</v>
      </c>
      <c r="F8" s="26">
        <v>3808453.8149999999</v>
      </c>
      <c r="G8" s="26">
        <v>7091596.801</v>
      </c>
      <c r="H8" s="26">
        <v>36229511.703000002</v>
      </c>
      <c r="I8" s="26">
        <v>308529.21899999998</v>
      </c>
      <c r="J8" s="26">
        <v>836747.84299999999</v>
      </c>
      <c r="K8" s="26">
        <v>4356938.7489999998</v>
      </c>
      <c r="L8" s="26">
        <v>647416.95900000003</v>
      </c>
      <c r="M8" s="26">
        <v>157673.68100000001</v>
      </c>
      <c r="N8" s="26">
        <v>1418071.5009999999</v>
      </c>
      <c r="O8" s="26">
        <v>16241.675999999999</v>
      </c>
      <c r="P8" s="26">
        <v>1055539.709</v>
      </c>
      <c r="Q8" s="26">
        <v>2319559.781</v>
      </c>
      <c r="R8" s="26">
        <v>1357350.0970000001</v>
      </c>
      <c r="S8" s="26">
        <v>4647447.2180000003</v>
      </c>
      <c r="T8" s="26">
        <v>5760615.7989999996</v>
      </c>
      <c r="U8" s="26">
        <v>4312182.3420000002</v>
      </c>
      <c r="V8" s="26">
        <v>1528193.561</v>
      </c>
      <c r="W8" s="26">
        <v>1201378.1580000001</v>
      </c>
      <c r="X8" s="26">
        <v>831763.34400000004</v>
      </c>
      <c r="Y8" s="26">
        <v>3619852.8190000001</v>
      </c>
      <c r="Z8" s="26">
        <v>2315372.898</v>
      </c>
      <c r="AA8" s="26">
        <v>1095556.655</v>
      </c>
      <c r="AB8" s="26">
        <v>208020.05</v>
      </c>
      <c r="AC8" s="28">
        <v>1880537.2779999999</v>
      </c>
      <c r="AD8" s="26">
        <v>397574.23200000002</v>
      </c>
      <c r="AE8" s="72">
        <f t="shared" si="0"/>
        <v>97707128.383326679</v>
      </c>
      <c r="AF8" s="26">
        <v>10934549.538542971</v>
      </c>
      <c r="AG8" s="26">
        <v>0</v>
      </c>
      <c r="AH8" s="26">
        <f t="shared" si="1"/>
        <v>10934549.538542971</v>
      </c>
      <c r="AI8" s="26">
        <v>359542.6956236331</v>
      </c>
      <c r="AJ8" s="26">
        <v>52619.403136507652</v>
      </c>
      <c r="AK8" s="89">
        <f t="shared" si="2"/>
        <v>412162.09876014077</v>
      </c>
      <c r="AL8" s="14">
        <v>31530046.843396161</v>
      </c>
      <c r="AM8" s="4">
        <v>140583886.86402595</v>
      </c>
    </row>
    <row r="9" spans="3:39" x14ac:dyDescent="0.25">
      <c r="C9" s="26" t="s">
        <v>5</v>
      </c>
      <c r="D9" s="26">
        <v>17654.021000000001</v>
      </c>
      <c r="E9" s="26">
        <v>49211944.399999999</v>
      </c>
      <c r="F9" s="26">
        <v>2193316.111</v>
      </c>
      <c r="G9" s="26">
        <v>532128.24</v>
      </c>
      <c r="H9" s="26">
        <v>1038848.059</v>
      </c>
      <c r="I9" s="26">
        <v>13640129.997</v>
      </c>
      <c r="J9" s="26">
        <v>74031.251999999993</v>
      </c>
      <c r="K9" s="26">
        <v>118159.857</v>
      </c>
      <c r="L9" s="26">
        <v>603795.05500000005</v>
      </c>
      <c r="M9" s="26">
        <v>227792.359</v>
      </c>
      <c r="N9" s="26">
        <v>3610849.8560000001</v>
      </c>
      <c r="O9" s="26">
        <v>2135.0720000000001</v>
      </c>
      <c r="P9" s="26">
        <v>26045.925999999999</v>
      </c>
      <c r="Q9" s="26">
        <v>594980.79599999997</v>
      </c>
      <c r="R9" s="26">
        <v>310330.74400000001</v>
      </c>
      <c r="S9" s="26">
        <v>732318.745</v>
      </c>
      <c r="T9" s="26">
        <v>24522659.568999998</v>
      </c>
      <c r="U9" s="26">
        <v>22823828.351</v>
      </c>
      <c r="V9" s="26">
        <v>1752493.33</v>
      </c>
      <c r="W9" s="26">
        <v>1230056.176</v>
      </c>
      <c r="X9" s="26">
        <v>4496888.1009999998</v>
      </c>
      <c r="Y9" s="26">
        <v>5236936.6380000003</v>
      </c>
      <c r="Z9" s="26">
        <v>4780303.3839999996</v>
      </c>
      <c r="AA9" s="26">
        <v>671280.78799999994</v>
      </c>
      <c r="AB9" s="26">
        <v>1029613.232</v>
      </c>
      <c r="AC9" s="28">
        <v>11475749.909</v>
      </c>
      <c r="AD9" s="26">
        <v>1751205.0330000001</v>
      </c>
      <c r="AE9" s="72">
        <f t="shared" si="0"/>
        <v>152705475.22689524</v>
      </c>
      <c r="AF9" s="26">
        <v>18620297.707137473</v>
      </c>
      <c r="AG9" s="26">
        <v>0</v>
      </c>
      <c r="AH9" s="26">
        <f t="shared" si="1"/>
        <v>18620297.707137473</v>
      </c>
      <c r="AI9" s="26">
        <v>11216314.678501114</v>
      </c>
      <c r="AJ9" s="26">
        <v>-3644329.3625539774</v>
      </c>
      <c r="AK9" s="89">
        <f t="shared" si="2"/>
        <v>7571985.3159471368</v>
      </c>
      <c r="AL9" s="14">
        <v>51887894.425127499</v>
      </c>
      <c r="AM9" s="4">
        <v>230785652.67510736</v>
      </c>
    </row>
    <row r="10" spans="3:39" x14ac:dyDescent="0.25">
      <c r="C10" s="26" t="s">
        <v>6</v>
      </c>
      <c r="D10" s="26">
        <v>2681447.5989999999</v>
      </c>
      <c r="E10" s="26">
        <v>965861.17799999996</v>
      </c>
      <c r="F10" s="26">
        <v>9156248.8059999999</v>
      </c>
      <c r="G10" s="26">
        <v>13008340.237</v>
      </c>
      <c r="H10" s="26">
        <v>5002185.12</v>
      </c>
      <c r="I10" s="26">
        <v>2587656.73</v>
      </c>
      <c r="J10" s="26">
        <v>11684212.994000001</v>
      </c>
      <c r="K10" s="26">
        <v>12767357.503</v>
      </c>
      <c r="L10" s="26">
        <v>1877627.3359999999</v>
      </c>
      <c r="M10" s="26">
        <v>486750.86</v>
      </c>
      <c r="N10" s="26">
        <v>2365554.7859999998</v>
      </c>
      <c r="O10" s="26">
        <v>26116.353999999999</v>
      </c>
      <c r="P10" s="26">
        <v>1830709.899</v>
      </c>
      <c r="Q10" s="26">
        <v>4745650.2949999999</v>
      </c>
      <c r="R10" s="26">
        <v>811917.57499999995</v>
      </c>
      <c r="S10" s="26">
        <v>12279176.159</v>
      </c>
      <c r="T10" s="26">
        <v>16820821.092999998</v>
      </c>
      <c r="U10" s="26">
        <v>15789905.991</v>
      </c>
      <c r="V10" s="26">
        <v>5359793.9419999998</v>
      </c>
      <c r="W10" s="26">
        <v>3778707.7740000002</v>
      </c>
      <c r="X10" s="26">
        <v>2841328.2390000001</v>
      </c>
      <c r="Y10" s="26">
        <v>4216363.2759999996</v>
      </c>
      <c r="Z10" s="26">
        <v>8520500.7459999993</v>
      </c>
      <c r="AA10" s="26">
        <v>7343986.6859999998</v>
      </c>
      <c r="AB10" s="26">
        <v>1541746.7590000001</v>
      </c>
      <c r="AC10" s="28">
        <v>5072245.5149999997</v>
      </c>
      <c r="AD10" s="26">
        <v>1663450.547</v>
      </c>
      <c r="AE10" s="72">
        <f t="shared" si="0"/>
        <v>155225663.62079272</v>
      </c>
      <c r="AF10" s="26">
        <v>16850598.548986159</v>
      </c>
      <c r="AG10" s="26">
        <v>20157331.780358467</v>
      </c>
      <c r="AH10" s="26">
        <f t="shared" si="1"/>
        <v>37007930.32934463</v>
      </c>
      <c r="AI10" s="26">
        <v>284621.12878773815</v>
      </c>
      <c r="AJ10" s="26">
        <v>401290.17256453604</v>
      </c>
      <c r="AK10" s="89">
        <f t="shared" si="2"/>
        <v>685911.30135227414</v>
      </c>
      <c r="AL10" s="14">
        <v>53484385.607338682</v>
      </c>
      <c r="AM10" s="4">
        <v>246403890.85882831</v>
      </c>
    </row>
    <row r="11" spans="3:39" x14ac:dyDescent="0.25">
      <c r="C11" s="26" t="s">
        <v>7</v>
      </c>
      <c r="D11" s="26">
        <v>3177781.409</v>
      </c>
      <c r="E11" s="26">
        <v>1717448.6059999999</v>
      </c>
      <c r="F11" s="26">
        <v>2335418.3229999999</v>
      </c>
      <c r="G11" s="26">
        <v>9762081.0260000005</v>
      </c>
      <c r="H11" s="26">
        <v>5081662.93</v>
      </c>
      <c r="I11" s="26">
        <v>4171218.5920000002</v>
      </c>
      <c r="J11" s="26">
        <v>5049461.199</v>
      </c>
      <c r="K11" s="26">
        <v>77126249.466000006</v>
      </c>
      <c r="L11" s="26">
        <v>3857047.4180000001</v>
      </c>
      <c r="M11" s="26">
        <v>757000.38800000004</v>
      </c>
      <c r="N11" s="26">
        <v>6707430.8810000001</v>
      </c>
      <c r="O11" s="26">
        <v>222766.147</v>
      </c>
      <c r="P11" s="26">
        <v>1509581.8289999999</v>
      </c>
      <c r="Q11" s="26">
        <v>11200609.304</v>
      </c>
      <c r="R11" s="26">
        <v>648189.69400000002</v>
      </c>
      <c r="S11" s="26">
        <v>8535717.4900000002</v>
      </c>
      <c r="T11" s="26">
        <v>18297443.697000001</v>
      </c>
      <c r="U11" s="26">
        <v>11718739.833000001</v>
      </c>
      <c r="V11" s="26">
        <v>3082188.0109999999</v>
      </c>
      <c r="W11" s="26">
        <v>1973792.4650000001</v>
      </c>
      <c r="X11" s="26">
        <v>2563802.023</v>
      </c>
      <c r="Y11" s="26">
        <v>4653656.517</v>
      </c>
      <c r="Z11" s="26">
        <v>3558060.9190000002</v>
      </c>
      <c r="AA11" s="26">
        <v>3466148.7089999998</v>
      </c>
      <c r="AB11" s="26">
        <v>520069.929</v>
      </c>
      <c r="AC11" s="28">
        <v>4734150.2170000002</v>
      </c>
      <c r="AD11" s="26">
        <v>688880.97900000005</v>
      </c>
      <c r="AE11" s="72">
        <f t="shared" si="0"/>
        <v>197116598.28650314</v>
      </c>
      <c r="AF11" s="26">
        <v>19388853.895546276</v>
      </c>
      <c r="AG11" s="26">
        <v>0</v>
      </c>
      <c r="AH11" s="26">
        <f t="shared" si="1"/>
        <v>19388853.895546276</v>
      </c>
      <c r="AI11" s="26">
        <v>6640919.2516961964</v>
      </c>
      <c r="AJ11" s="26">
        <v>2821.665595303466</v>
      </c>
      <c r="AK11" s="89">
        <f t="shared" si="2"/>
        <v>6643740.9172914997</v>
      </c>
      <c r="AL11" s="14">
        <v>66612084.092421934</v>
      </c>
      <c r="AM11" s="4">
        <v>289761277.19176286</v>
      </c>
    </row>
    <row r="12" spans="3:39" x14ac:dyDescent="0.25">
      <c r="C12" s="26" t="s">
        <v>8</v>
      </c>
      <c r="D12" s="26">
        <v>12690.516</v>
      </c>
      <c r="E12" s="26">
        <v>2170713.7439999999</v>
      </c>
      <c r="F12" s="26">
        <v>1783020.3559999999</v>
      </c>
      <c r="G12" s="26">
        <v>2456832.6209999998</v>
      </c>
      <c r="H12" s="26">
        <v>2984785.6439999999</v>
      </c>
      <c r="I12" s="26">
        <v>1426739.9040000001</v>
      </c>
      <c r="J12" s="26">
        <v>908888.26599999995</v>
      </c>
      <c r="K12" s="26">
        <v>8091551.8399999999</v>
      </c>
      <c r="L12" s="26">
        <v>118652476.543</v>
      </c>
      <c r="M12" s="26">
        <v>1557044.632</v>
      </c>
      <c r="N12" s="26">
        <v>5363234.4630000005</v>
      </c>
      <c r="O12" s="26">
        <v>3683.49</v>
      </c>
      <c r="P12" s="26">
        <v>2579613.4180000001</v>
      </c>
      <c r="Q12" s="26">
        <v>15849659.025</v>
      </c>
      <c r="R12" s="26">
        <v>54629462.270999998</v>
      </c>
      <c r="S12" s="26">
        <v>21187519.364</v>
      </c>
      <c r="T12" s="26">
        <v>20561828.133000001</v>
      </c>
      <c r="U12" s="26">
        <v>22649702.096000001</v>
      </c>
      <c r="V12" s="26">
        <v>5484229.0750000002</v>
      </c>
      <c r="W12" s="26">
        <v>2697155.3760000002</v>
      </c>
      <c r="X12" s="26">
        <v>3401779.281</v>
      </c>
      <c r="Y12" s="26">
        <v>4692762.0640000002</v>
      </c>
      <c r="Z12" s="26">
        <v>3306855.727</v>
      </c>
      <c r="AA12" s="26">
        <v>3206989.4819999998</v>
      </c>
      <c r="AB12" s="26">
        <v>416175.36499999999</v>
      </c>
      <c r="AC12" s="28">
        <v>6911755.0379999997</v>
      </c>
      <c r="AD12" s="26">
        <v>498066.266</v>
      </c>
      <c r="AE12" s="72">
        <f t="shared" si="0"/>
        <v>313485214.45496249</v>
      </c>
      <c r="AF12" s="26">
        <v>5480362.7576824361</v>
      </c>
      <c r="AG12" s="26">
        <v>0</v>
      </c>
      <c r="AH12" s="26">
        <f t="shared" si="1"/>
        <v>5480362.7576824361</v>
      </c>
      <c r="AI12" s="26">
        <v>39481950.650264293</v>
      </c>
      <c r="AJ12" s="26">
        <v>-318172.93317296589</v>
      </c>
      <c r="AK12" s="89">
        <f t="shared" si="2"/>
        <v>39163777.717091329</v>
      </c>
      <c r="AL12" s="14">
        <v>100138911.24084553</v>
      </c>
      <c r="AM12" s="4">
        <v>458268266.17058182</v>
      </c>
    </row>
    <row r="13" spans="3:39" x14ac:dyDescent="0.25">
      <c r="C13" s="26" t="s">
        <v>9</v>
      </c>
      <c r="D13" s="26">
        <v>28253.574000000001</v>
      </c>
      <c r="E13" s="26">
        <v>14798.409</v>
      </c>
      <c r="F13" s="26">
        <v>416560.08199999999</v>
      </c>
      <c r="G13" s="26">
        <v>1091897.9680000001</v>
      </c>
      <c r="H13" s="26">
        <v>1271383.784</v>
      </c>
      <c r="I13" s="26">
        <v>474873.77100000001</v>
      </c>
      <c r="J13" s="26">
        <v>305222.48599999998</v>
      </c>
      <c r="K13" s="26">
        <v>8194184.5760000004</v>
      </c>
      <c r="L13" s="26">
        <v>15204273.416999999</v>
      </c>
      <c r="M13" s="26">
        <v>17629154.921999998</v>
      </c>
      <c r="N13" s="26">
        <v>4304150.0439999998</v>
      </c>
      <c r="O13" s="26">
        <v>255114.1</v>
      </c>
      <c r="P13" s="26">
        <v>2201982.0249999999</v>
      </c>
      <c r="Q13" s="26">
        <v>635909.473</v>
      </c>
      <c r="R13" s="26">
        <v>243454.21299999999</v>
      </c>
      <c r="S13" s="26">
        <v>1563319.0530000001</v>
      </c>
      <c r="T13" s="26">
        <v>7621928.2960000001</v>
      </c>
      <c r="U13" s="26">
        <v>3154920.327</v>
      </c>
      <c r="V13" s="26">
        <v>1556068.173</v>
      </c>
      <c r="W13" s="26">
        <v>1158534.0419999999</v>
      </c>
      <c r="X13" s="26">
        <v>1173876.2890000001</v>
      </c>
      <c r="Y13" s="26">
        <v>821440.76800000004</v>
      </c>
      <c r="Z13" s="26">
        <v>2120381.4219999998</v>
      </c>
      <c r="AA13" s="26">
        <v>798933.84900000005</v>
      </c>
      <c r="AB13" s="26">
        <v>430797.565</v>
      </c>
      <c r="AC13" s="28">
        <v>930145.20700000005</v>
      </c>
      <c r="AD13" s="26">
        <v>117605.16499999999</v>
      </c>
      <c r="AE13" s="72">
        <f t="shared" si="0"/>
        <v>73719162.829589516</v>
      </c>
      <c r="AF13" s="26">
        <v>31729876.306746893</v>
      </c>
      <c r="AG13" s="26">
        <v>0</v>
      </c>
      <c r="AH13" s="26">
        <f t="shared" si="1"/>
        <v>31729876.306746893</v>
      </c>
      <c r="AI13" s="26">
        <v>50737757.945326924</v>
      </c>
      <c r="AJ13" s="26">
        <v>61870.535000236792</v>
      </c>
      <c r="AK13" s="89">
        <f t="shared" si="2"/>
        <v>50799628.480327159</v>
      </c>
      <c r="AL13" s="14">
        <v>31585766.063276123</v>
      </c>
      <c r="AM13" s="4">
        <v>187834433.67993969</v>
      </c>
    </row>
    <row r="14" spans="3:39" x14ac:dyDescent="0.25">
      <c r="C14" s="26" t="s">
        <v>10</v>
      </c>
      <c r="D14" s="26">
        <v>20898.453000000001</v>
      </c>
      <c r="E14" s="26">
        <v>5615.7910000000002</v>
      </c>
      <c r="F14" s="26">
        <v>721784.53300000005</v>
      </c>
      <c r="G14" s="26">
        <v>1578415.0090000001</v>
      </c>
      <c r="H14" s="26">
        <v>1209203.9369999999</v>
      </c>
      <c r="I14" s="26">
        <v>240801.04399999999</v>
      </c>
      <c r="J14" s="26">
        <v>65151.957000000002</v>
      </c>
      <c r="K14" s="26">
        <v>3409310.7549999999</v>
      </c>
      <c r="L14" s="26">
        <v>12916288.085000001</v>
      </c>
      <c r="M14" s="26">
        <v>3129817.4619999998</v>
      </c>
      <c r="N14" s="26">
        <v>10891640.572000001</v>
      </c>
      <c r="O14" s="26">
        <v>7735399.807</v>
      </c>
      <c r="P14" s="26">
        <v>8094765.7560000001</v>
      </c>
      <c r="Q14" s="26">
        <v>771680.78</v>
      </c>
      <c r="R14" s="26">
        <v>90871.017000000007</v>
      </c>
      <c r="S14" s="26">
        <v>3302754.8659999999</v>
      </c>
      <c r="T14" s="26">
        <v>5150700.7539999997</v>
      </c>
      <c r="U14" s="26">
        <v>2912153.8229999999</v>
      </c>
      <c r="V14" s="26">
        <v>1550296.6129999999</v>
      </c>
      <c r="W14" s="26">
        <v>582703.71</v>
      </c>
      <c r="X14" s="26">
        <v>654098.598</v>
      </c>
      <c r="Y14" s="26">
        <v>1155850.425</v>
      </c>
      <c r="Z14" s="26">
        <v>1069840.1100000001</v>
      </c>
      <c r="AA14" s="26">
        <v>739128.22</v>
      </c>
      <c r="AB14" s="26">
        <v>168055.734</v>
      </c>
      <c r="AC14" s="28">
        <v>1032970.047</v>
      </c>
      <c r="AD14" s="26">
        <v>54610.142999999996</v>
      </c>
      <c r="AE14" s="72">
        <f t="shared" si="0"/>
        <v>69254807.792817682</v>
      </c>
      <c r="AF14" s="26">
        <v>2649450.9100606586</v>
      </c>
      <c r="AG14" s="26">
        <v>0</v>
      </c>
      <c r="AH14" s="26">
        <f t="shared" si="1"/>
        <v>2649450.9100606586</v>
      </c>
      <c r="AI14" s="26">
        <v>129042796.22031829</v>
      </c>
      <c r="AJ14" s="26">
        <v>111943.23265578199</v>
      </c>
      <c r="AK14" s="89">
        <f t="shared" si="2"/>
        <v>129154739.45297407</v>
      </c>
      <c r="AL14" s="91">
        <v>27640737.527655449</v>
      </c>
      <c r="AM14" s="4">
        <v>228699735.68350783</v>
      </c>
    </row>
    <row r="15" spans="3:39" x14ac:dyDescent="0.25">
      <c r="C15" s="26" t="s">
        <v>11</v>
      </c>
      <c r="D15" s="26">
        <v>60.540999999999997</v>
      </c>
      <c r="E15" s="26">
        <v>6942.5929999999998</v>
      </c>
      <c r="F15" s="26">
        <v>124890.814</v>
      </c>
      <c r="G15" s="26">
        <v>1626535.405</v>
      </c>
      <c r="H15" s="26">
        <v>132583.90700000001</v>
      </c>
      <c r="I15" s="26">
        <v>52718.726999999999</v>
      </c>
      <c r="J15" s="26">
        <v>40295.394999999997</v>
      </c>
      <c r="K15" s="26">
        <v>3630549.7069999999</v>
      </c>
      <c r="L15" s="26">
        <v>5801224.7889999999</v>
      </c>
      <c r="M15" s="26">
        <v>2019644.0789999999</v>
      </c>
      <c r="N15" s="26">
        <v>4225750.7149999999</v>
      </c>
      <c r="O15" s="26">
        <v>41782582.769000001</v>
      </c>
      <c r="P15" s="26">
        <v>1158331.5819999999</v>
      </c>
      <c r="Q15" s="26">
        <v>343446.04599999997</v>
      </c>
      <c r="R15" s="26">
        <v>56754.92</v>
      </c>
      <c r="S15" s="26">
        <v>922686.36300000001</v>
      </c>
      <c r="T15" s="26">
        <v>4561004.6169999996</v>
      </c>
      <c r="U15" s="26">
        <v>1624912.054</v>
      </c>
      <c r="V15" s="26">
        <v>394110.17300000001</v>
      </c>
      <c r="W15" s="26">
        <v>242983.33100000001</v>
      </c>
      <c r="X15" s="26">
        <v>340455.72100000002</v>
      </c>
      <c r="Y15" s="26">
        <v>117692.462</v>
      </c>
      <c r="Z15" s="26">
        <v>467284.47600000002</v>
      </c>
      <c r="AA15" s="26">
        <v>396501.20500000002</v>
      </c>
      <c r="AB15" s="26">
        <v>288123.076</v>
      </c>
      <c r="AC15" s="28">
        <v>670590.82299999997</v>
      </c>
      <c r="AD15" s="26">
        <v>72934.709000000003</v>
      </c>
      <c r="AE15" s="72">
        <f t="shared" si="0"/>
        <v>71101590.938045889</v>
      </c>
      <c r="AF15" s="26">
        <v>33795379.85983897</v>
      </c>
      <c r="AG15" s="26">
        <v>0</v>
      </c>
      <c r="AH15" s="26">
        <f t="shared" si="1"/>
        <v>33795379.85983897</v>
      </c>
      <c r="AI15" s="26">
        <v>71529511.176046997</v>
      </c>
      <c r="AJ15" s="26">
        <v>-484486.77334555215</v>
      </c>
      <c r="AK15" s="89">
        <f t="shared" si="2"/>
        <v>71045024.402701452</v>
      </c>
      <c r="AL15" s="14">
        <v>57661402.898585789</v>
      </c>
      <c r="AM15" s="4">
        <v>233603398.09917209</v>
      </c>
    </row>
    <row r="16" spans="3:39" x14ac:dyDescent="0.25">
      <c r="C16" s="26" t="s">
        <v>12</v>
      </c>
      <c r="D16" s="26">
        <v>13106.892</v>
      </c>
      <c r="E16" s="26">
        <v>327.80099999999999</v>
      </c>
      <c r="F16" s="26">
        <v>187319.269</v>
      </c>
      <c r="G16" s="26">
        <v>2349085.182</v>
      </c>
      <c r="H16" s="26">
        <v>1021835.449</v>
      </c>
      <c r="I16" s="26">
        <v>16993.992999999999</v>
      </c>
      <c r="J16" s="26">
        <v>28591.995999999999</v>
      </c>
      <c r="K16" s="26">
        <v>520989.55900000001</v>
      </c>
      <c r="L16" s="26">
        <v>735869.97100000002</v>
      </c>
      <c r="M16" s="26">
        <v>30644.919000000002</v>
      </c>
      <c r="N16" s="26">
        <v>84367.41</v>
      </c>
      <c r="O16" s="26">
        <v>67776.974000000002</v>
      </c>
      <c r="P16" s="26">
        <v>16956636.473999999</v>
      </c>
      <c r="Q16" s="26">
        <v>39195.913</v>
      </c>
      <c r="R16" s="26">
        <v>4080.0140000000001</v>
      </c>
      <c r="S16" s="26">
        <v>419579.75400000002</v>
      </c>
      <c r="T16" s="26">
        <v>724799.78200000001</v>
      </c>
      <c r="U16" s="26">
        <v>215228.29300000001</v>
      </c>
      <c r="V16" s="26">
        <v>73222.260999999999</v>
      </c>
      <c r="W16" s="26">
        <v>54049.597999999998</v>
      </c>
      <c r="X16" s="26">
        <v>67584.577000000005</v>
      </c>
      <c r="Y16" s="26">
        <v>242826.71400000001</v>
      </c>
      <c r="Z16" s="26">
        <v>93962.159</v>
      </c>
      <c r="AA16" s="26">
        <v>75353.403999999995</v>
      </c>
      <c r="AB16" s="26">
        <v>7870.7950000000001</v>
      </c>
      <c r="AC16" s="28">
        <v>68918.649000000005</v>
      </c>
      <c r="AD16" s="26">
        <v>5492.1970000000001</v>
      </c>
      <c r="AE16" s="72">
        <f t="shared" si="0"/>
        <v>24105709.533874214</v>
      </c>
      <c r="AF16" s="26">
        <v>56861884.763908118</v>
      </c>
      <c r="AG16" s="26">
        <v>186085.67838747634</v>
      </c>
      <c r="AH16" s="26">
        <f t="shared" si="1"/>
        <v>57047970.442295596</v>
      </c>
      <c r="AI16" s="26">
        <v>37137511.529334538</v>
      </c>
      <c r="AJ16" s="26">
        <v>809178.16557884752</v>
      </c>
      <c r="AK16" s="89">
        <f t="shared" si="2"/>
        <v>37946689.694913387</v>
      </c>
      <c r="AL16" s="14">
        <v>16683811.695930341</v>
      </c>
      <c r="AM16" s="4">
        <v>135784181.36701354</v>
      </c>
    </row>
    <row r="17" spans="3:39" x14ac:dyDescent="0.25">
      <c r="C17" s="26" t="s">
        <v>13</v>
      </c>
      <c r="D17" s="26">
        <v>1132.1959999999999</v>
      </c>
      <c r="E17" s="26">
        <v>4373775.3550000004</v>
      </c>
      <c r="F17" s="26">
        <v>544664.12800000003</v>
      </c>
      <c r="G17" s="26">
        <v>66051.034</v>
      </c>
      <c r="H17" s="26">
        <v>241934.98499999999</v>
      </c>
      <c r="I17" s="26">
        <v>617442.31000000006</v>
      </c>
      <c r="J17" s="26">
        <v>1197.701</v>
      </c>
      <c r="K17" s="26">
        <v>928402.58700000006</v>
      </c>
      <c r="L17" s="26">
        <v>157493.46900000001</v>
      </c>
      <c r="M17" s="26">
        <v>1475358.6939999999</v>
      </c>
      <c r="N17" s="26">
        <v>41052.212</v>
      </c>
      <c r="O17" s="26">
        <v>1449.127</v>
      </c>
      <c r="P17" s="26">
        <v>7322.768</v>
      </c>
      <c r="Q17" s="26">
        <v>134847793.93000001</v>
      </c>
      <c r="R17" s="26">
        <v>20959.991999999998</v>
      </c>
      <c r="S17" s="26">
        <v>14568768.791999999</v>
      </c>
      <c r="T17" s="26">
        <v>2028320.622</v>
      </c>
      <c r="U17" s="26">
        <v>1304058.67</v>
      </c>
      <c r="V17" s="26">
        <v>532984.946</v>
      </c>
      <c r="W17" s="26">
        <v>1533143.76</v>
      </c>
      <c r="X17" s="26">
        <v>4177710.1260000002</v>
      </c>
      <c r="Y17" s="26">
        <v>829776.84499999997</v>
      </c>
      <c r="Z17" s="26">
        <v>1429134.1040000001</v>
      </c>
      <c r="AA17" s="26">
        <v>1610379.85</v>
      </c>
      <c r="AB17" s="26">
        <v>149962.84299999999</v>
      </c>
      <c r="AC17" s="28">
        <v>1793717.7339999999</v>
      </c>
      <c r="AD17" s="26">
        <v>111925.22100000001</v>
      </c>
      <c r="AE17" s="72">
        <f t="shared" si="0"/>
        <v>173395914.06841868</v>
      </c>
      <c r="AF17" s="26">
        <v>48782129.124384388</v>
      </c>
      <c r="AG17" s="26">
        <v>0</v>
      </c>
      <c r="AH17" s="26">
        <f t="shared" si="1"/>
        <v>48782129.124384388</v>
      </c>
      <c r="AI17" s="26">
        <v>3.5026987211349401E-12</v>
      </c>
      <c r="AJ17" s="26">
        <v>4.2378317211128264E-12</v>
      </c>
      <c r="AK17" s="89">
        <f t="shared" si="2"/>
        <v>7.7405304422477665E-12</v>
      </c>
      <c r="AL17" s="14">
        <v>54754139.738783121</v>
      </c>
      <c r="AM17" s="4">
        <v>276932182.93158621</v>
      </c>
    </row>
    <row r="18" spans="3:39" x14ac:dyDescent="0.25">
      <c r="C18" s="26" t="s">
        <v>14</v>
      </c>
      <c r="D18" s="26">
        <v>34481.78</v>
      </c>
      <c r="E18" s="26">
        <v>10235.976000000001</v>
      </c>
      <c r="F18" s="26">
        <v>882191.98400000005</v>
      </c>
      <c r="G18" s="26">
        <v>295237.03999999998</v>
      </c>
      <c r="H18" s="26">
        <v>96040.710999999996</v>
      </c>
      <c r="I18" s="26">
        <v>500096.516</v>
      </c>
      <c r="J18" s="26">
        <v>101783.26700000001</v>
      </c>
      <c r="K18" s="26">
        <v>953721.04099999997</v>
      </c>
      <c r="L18" s="26">
        <v>343280.29</v>
      </c>
      <c r="M18" s="26">
        <v>204273.42</v>
      </c>
      <c r="N18" s="26">
        <v>742676.67500000005</v>
      </c>
      <c r="O18" s="26">
        <v>37391.836000000003</v>
      </c>
      <c r="P18" s="26">
        <v>736929.03799999994</v>
      </c>
      <c r="Q18" s="26">
        <v>2700303.9909999999</v>
      </c>
      <c r="R18" s="26">
        <v>5251310.4060000004</v>
      </c>
      <c r="S18" s="26">
        <v>58973525.156000003</v>
      </c>
      <c r="T18" s="26">
        <v>1260139.307</v>
      </c>
      <c r="U18" s="26">
        <v>1308730.95</v>
      </c>
      <c r="V18" s="26">
        <v>886222.28399999999</v>
      </c>
      <c r="W18" s="26">
        <v>716511.03200000001</v>
      </c>
      <c r="X18" s="26">
        <v>375033.98800000001</v>
      </c>
      <c r="Y18" s="26">
        <v>600773.36600000004</v>
      </c>
      <c r="Z18" s="26">
        <v>495000.80800000002</v>
      </c>
      <c r="AA18" s="26">
        <v>3594802.017</v>
      </c>
      <c r="AB18" s="26">
        <v>62691.400999999998</v>
      </c>
      <c r="AC18" s="28">
        <v>1036558.522</v>
      </c>
      <c r="AD18" s="26">
        <v>5868.1980000000003</v>
      </c>
      <c r="AE18" s="72">
        <f t="shared" si="0"/>
        <v>82205811.496661291</v>
      </c>
      <c r="AF18" s="26">
        <v>14680753.470847735</v>
      </c>
      <c r="AG18" s="26">
        <v>18739816.765771471</v>
      </c>
      <c r="AH18" s="26">
        <f t="shared" si="1"/>
        <v>33420570.236619204</v>
      </c>
      <c r="AI18" s="26">
        <v>100028.33507193135</v>
      </c>
      <c r="AJ18" s="26">
        <v>107247.0458832539</v>
      </c>
      <c r="AK18" s="89">
        <f t="shared" si="2"/>
        <v>207275.38095518525</v>
      </c>
      <c r="AL18" s="14">
        <v>27057155.257465415</v>
      </c>
      <c r="AM18" s="4">
        <v>142890812.37170109</v>
      </c>
    </row>
    <row r="19" spans="3:39" x14ac:dyDescent="0.25">
      <c r="C19" s="26" t="s">
        <v>15</v>
      </c>
      <c r="D19" s="26">
        <v>3778.4340000000002</v>
      </c>
      <c r="E19" s="26">
        <v>4856.165</v>
      </c>
      <c r="F19" s="26">
        <v>18850.596000000001</v>
      </c>
      <c r="G19" s="26">
        <v>13853.183999999999</v>
      </c>
      <c r="H19" s="26">
        <v>91300.212</v>
      </c>
      <c r="I19" s="26">
        <v>48764.464</v>
      </c>
      <c r="J19" s="26">
        <v>2969.2080000000001</v>
      </c>
      <c r="K19" s="26">
        <v>985713.27399999998</v>
      </c>
      <c r="L19" s="26">
        <v>477635.462</v>
      </c>
      <c r="M19" s="26">
        <v>100177.21</v>
      </c>
      <c r="N19" s="26">
        <v>97185.404999999999</v>
      </c>
      <c r="O19" s="26">
        <v>1655.316</v>
      </c>
      <c r="P19" s="26">
        <v>423304.28399999999</v>
      </c>
      <c r="Q19" s="26">
        <v>6091.0010000000002</v>
      </c>
      <c r="R19" s="26">
        <v>1441.91</v>
      </c>
      <c r="S19" s="26">
        <v>10716656.772</v>
      </c>
      <c r="T19" s="26">
        <v>246343.07199999999</v>
      </c>
      <c r="U19" s="26">
        <v>93493.017000000007</v>
      </c>
      <c r="V19" s="26">
        <v>34963.326999999997</v>
      </c>
      <c r="W19" s="26">
        <v>10119.847</v>
      </c>
      <c r="X19" s="26">
        <v>29370.724999999999</v>
      </c>
      <c r="Y19" s="26">
        <v>32537.874</v>
      </c>
      <c r="Z19" s="26">
        <v>151850.141</v>
      </c>
      <c r="AA19" s="26">
        <v>65914.710000000006</v>
      </c>
      <c r="AB19" s="26">
        <v>945.67399999999998</v>
      </c>
      <c r="AC19" s="28">
        <v>16222.314</v>
      </c>
      <c r="AD19" s="26">
        <v>312.40199999999999</v>
      </c>
      <c r="AE19" s="72">
        <f t="shared" si="0"/>
        <v>13676306.185709715</v>
      </c>
      <c r="AF19" s="26">
        <v>3980512.8316225801</v>
      </c>
      <c r="AG19" s="26">
        <v>12894.513159315475</v>
      </c>
      <c r="AH19" s="26">
        <f t="shared" si="1"/>
        <v>3993407.3447818956</v>
      </c>
      <c r="AI19" s="26">
        <v>574481642.62938321</v>
      </c>
      <c r="AJ19" s="26">
        <v>-2790930.277935816</v>
      </c>
      <c r="AK19" s="89">
        <f t="shared" si="2"/>
        <v>571690712.35144734</v>
      </c>
      <c r="AL19" s="14">
        <v>23073730.786725629</v>
      </c>
      <c r="AM19" s="4">
        <v>612434156.66866457</v>
      </c>
    </row>
    <row r="20" spans="3:39" x14ac:dyDescent="0.25">
      <c r="C20" s="26" t="s">
        <v>16</v>
      </c>
      <c r="D20" s="26">
        <v>428186.99</v>
      </c>
      <c r="E20" s="26">
        <v>64824.406000000003</v>
      </c>
      <c r="F20" s="26">
        <v>18765851.693999998</v>
      </c>
      <c r="G20" s="26">
        <v>6153411.7300000004</v>
      </c>
      <c r="H20" s="26">
        <v>5725538.4570000004</v>
      </c>
      <c r="I20" s="26">
        <v>4005424.0690000001</v>
      </c>
      <c r="J20" s="26">
        <v>140110.47399999999</v>
      </c>
      <c r="K20" s="26">
        <v>4564738.8470000001</v>
      </c>
      <c r="L20" s="26">
        <v>1405731.183</v>
      </c>
      <c r="M20" s="26">
        <v>2346888.4920000001</v>
      </c>
      <c r="N20" s="26">
        <v>2187197.1749999998</v>
      </c>
      <c r="O20" s="26">
        <v>11306778.655999999</v>
      </c>
      <c r="P20" s="26">
        <v>3110575.6150000002</v>
      </c>
      <c r="Q20" s="26">
        <v>3988400.4219999998</v>
      </c>
      <c r="R20" s="26">
        <v>265647.00300000003</v>
      </c>
      <c r="S20" s="26">
        <v>43057785.585000001</v>
      </c>
      <c r="T20" s="26">
        <v>8573023.9509999994</v>
      </c>
      <c r="U20" s="26">
        <v>19163958.063999999</v>
      </c>
      <c r="V20" s="26">
        <v>14561345.423</v>
      </c>
      <c r="W20" s="26">
        <v>9048656.3460000008</v>
      </c>
      <c r="X20" s="26">
        <v>4853644.78</v>
      </c>
      <c r="Y20" s="26">
        <v>38549371.773000002</v>
      </c>
      <c r="Z20" s="26">
        <v>13866614.540999999</v>
      </c>
      <c r="AA20" s="26">
        <v>7793776.7649999997</v>
      </c>
      <c r="AB20" s="26">
        <v>1505156.7409999999</v>
      </c>
      <c r="AC20" s="28">
        <v>19952354.73</v>
      </c>
      <c r="AD20" s="26">
        <v>2302618.0890000002</v>
      </c>
      <c r="AE20" s="72">
        <f t="shared" si="0"/>
        <v>247687611.60179454</v>
      </c>
      <c r="AF20" s="26">
        <v>281011399.92973578</v>
      </c>
      <c r="AG20" s="26">
        <v>11654844.583946168</v>
      </c>
      <c r="AH20" s="26">
        <f t="shared" si="1"/>
        <v>292666244.51368195</v>
      </c>
      <c r="AI20" s="26">
        <v>71433818.467872724</v>
      </c>
      <c r="AJ20" s="26">
        <v>-1020540.991974744</v>
      </c>
      <c r="AK20" s="89">
        <f t="shared" si="2"/>
        <v>70413277.475897983</v>
      </c>
      <c r="AL20" s="14">
        <v>65405702.306593351</v>
      </c>
      <c r="AM20" s="4">
        <v>676172835.89796782</v>
      </c>
    </row>
    <row r="21" spans="3:39" x14ac:dyDescent="0.25">
      <c r="C21" s="26" t="s">
        <v>17</v>
      </c>
      <c r="D21" s="26">
        <v>76728.349000000002</v>
      </c>
      <c r="E21" s="26">
        <v>61420.978000000003</v>
      </c>
      <c r="F21" s="26">
        <v>5341882.0650000004</v>
      </c>
      <c r="G21" s="26">
        <v>3322035.0830000001</v>
      </c>
      <c r="H21" s="26">
        <v>2238595.7940000002</v>
      </c>
      <c r="I21" s="26">
        <v>41436637.649999999</v>
      </c>
      <c r="J21" s="26">
        <v>25543.89</v>
      </c>
      <c r="K21" s="26">
        <v>14680177.582</v>
      </c>
      <c r="L21" s="26">
        <v>2462127.9849999999</v>
      </c>
      <c r="M21" s="26">
        <v>741938.43599999999</v>
      </c>
      <c r="N21" s="26">
        <v>3820557.0649999999</v>
      </c>
      <c r="O21" s="26">
        <v>11118325.142999999</v>
      </c>
      <c r="P21" s="26">
        <v>687254.02599999995</v>
      </c>
      <c r="Q21" s="26">
        <v>1595629.1529999999</v>
      </c>
      <c r="R21" s="26">
        <v>107404.89599999999</v>
      </c>
      <c r="S21" s="26">
        <v>14923191.937999999</v>
      </c>
      <c r="T21" s="26">
        <v>36987100.108999997</v>
      </c>
      <c r="U21" s="26">
        <v>131996832.45299999</v>
      </c>
      <c r="V21" s="26">
        <v>7948177.9790000003</v>
      </c>
      <c r="W21" s="26">
        <v>3643707.7119999998</v>
      </c>
      <c r="X21" s="26">
        <v>6802615.8689999999</v>
      </c>
      <c r="Y21" s="26">
        <v>14855245.706</v>
      </c>
      <c r="Z21" s="26">
        <v>6318617.8109999998</v>
      </c>
      <c r="AA21" s="26">
        <v>10287941.725</v>
      </c>
      <c r="AB21" s="26">
        <v>2126873.6150000002</v>
      </c>
      <c r="AC21" s="28">
        <v>14617086.695</v>
      </c>
      <c r="AD21" s="26">
        <v>1374184.2930000001</v>
      </c>
      <c r="AE21" s="72">
        <f t="shared" si="0"/>
        <v>339597834.16166717</v>
      </c>
      <c r="AF21" s="26">
        <v>233368706.96873334</v>
      </c>
      <c r="AG21" s="26">
        <v>1451363.6924901763</v>
      </c>
      <c r="AH21" s="26">
        <f t="shared" si="1"/>
        <v>234820070.66122353</v>
      </c>
      <c r="AI21" s="26">
        <v>17783857.016807079</v>
      </c>
      <c r="AJ21" s="26">
        <v>0</v>
      </c>
      <c r="AK21" s="89">
        <f t="shared" si="2"/>
        <v>17783857.016807079</v>
      </c>
      <c r="AL21" s="14">
        <v>88875321.797061399</v>
      </c>
      <c r="AM21" s="4">
        <v>681077083.63675916</v>
      </c>
    </row>
    <row r="22" spans="3:39" x14ac:dyDescent="0.25">
      <c r="C22" s="26" t="s">
        <v>18</v>
      </c>
      <c r="D22" s="26">
        <v>1801233.2679999999</v>
      </c>
      <c r="E22" s="26">
        <v>1906.28</v>
      </c>
      <c r="F22" s="26">
        <v>45004197.544</v>
      </c>
      <c r="G22" s="26">
        <v>450659.75699999998</v>
      </c>
      <c r="H22" s="26">
        <v>180084.272</v>
      </c>
      <c r="I22" s="26">
        <v>86980.327000000005</v>
      </c>
      <c r="J22" s="26">
        <v>11093.848</v>
      </c>
      <c r="K22" s="26">
        <v>113013.85799999999</v>
      </c>
      <c r="L22" s="26">
        <v>22723.226999999999</v>
      </c>
      <c r="M22" s="26">
        <v>96387.767000000007</v>
      </c>
      <c r="N22" s="26">
        <v>136045.35699999999</v>
      </c>
      <c r="O22" s="26">
        <v>391.14699999999999</v>
      </c>
      <c r="P22" s="26">
        <v>49795.478000000003</v>
      </c>
      <c r="Q22" s="26">
        <v>446424.52399999998</v>
      </c>
      <c r="R22" s="26">
        <v>51042.843000000001</v>
      </c>
      <c r="S22" s="26">
        <v>1672246.75</v>
      </c>
      <c r="T22" s="26">
        <v>1134395.5870000001</v>
      </c>
      <c r="U22" s="26">
        <v>300425.50799999997</v>
      </c>
      <c r="V22" s="26">
        <v>981025.5</v>
      </c>
      <c r="W22" s="26">
        <v>166806.74100000001</v>
      </c>
      <c r="X22" s="26">
        <v>127501.67600000001</v>
      </c>
      <c r="Y22" s="26">
        <v>2138140.477</v>
      </c>
      <c r="Z22" s="26">
        <v>290879.696</v>
      </c>
      <c r="AA22" s="26">
        <v>233414.82699999999</v>
      </c>
      <c r="AB22" s="26">
        <v>25725.457999999999</v>
      </c>
      <c r="AC22" s="28">
        <v>784655.49800000002</v>
      </c>
      <c r="AD22" s="26">
        <v>466617.78499999997</v>
      </c>
      <c r="AE22" s="72">
        <f t="shared" si="0"/>
        <v>56773814.661728352</v>
      </c>
      <c r="AF22" s="26">
        <v>145154397.5129272</v>
      </c>
      <c r="AG22" s="26">
        <v>0</v>
      </c>
      <c r="AH22" s="26">
        <f t="shared" si="1"/>
        <v>145154397.5129272</v>
      </c>
      <c r="AI22" s="26">
        <v>0</v>
      </c>
      <c r="AJ22" s="26">
        <v>0</v>
      </c>
      <c r="AK22" s="89">
        <f t="shared" si="2"/>
        <v>0</v>
      </c>
      <c r="AL22" s="14">
        <v>12715982.23586385</v>
      </c>
      <c r="AM22" s="4">
        <v>214644194.41051939</v>
      </c>
    </row>
    <row r="23" spans="3:39" x14ac:dyDescent="0.25">
      <c r="C23" s="26" t="s">
        <v>19</v>
      </c>
      <c r="D23" s="26">
        <v>6284.7470000000003</v>
      </c>
      <c r="E23" s="26">
        <v>289.99799999999999</v>
      </c>
      <c r="F23" s="26">
        <v>666577.71200000006</v>
      </c>
      <c r="G23" s="26">
        <v>175254.728</v>
      </c>
      <c r="H23" s="26">
        <v>3386059.5970000001</v>
      </c>
      <c r="I23" s="26">
        <v>88417.873999999996</v>
      </c>
      <c r="J23" s="26">
        <v>6172.6620000000003</v>
      </c>
      <c r="K23" s="26">
        <v>85545.934999999998</v>
      </c>
      <c r="L23" s="26">
        <v>93972.698999999993</v>
      </c>
      <c r="M23" s="26">
        <v>1149991.341</v>
      </c>
      <c r="N23" s="26">
        <v>523354.56</v>
      </c>
      <c r="O23" s="26">
        <v>1047634.536</v>
      </c>
      <c r="P23" s="26">
        <v>260068.86499999999</v>
      </c>
      <c r="Q23" s="26">
        <v>844634.88100000005</v>
      </c>
      <c r="R23" s="26">
        <v>24068.912</v>
      </c>
      <c r="S23" s="26">
        <v>9138488.8920000009</v>
      </c>
      <c r="T23" s="26">
        <v>830444.40399999998</v>
      </c>
      <c r="U23" s="26">
        <v>1250387.362</v>
      </c>
      <c r="V23" s="26">
        <v>2422972.9339999999</v>
      </c>
      <c r="W23" s="26">
        <v>20302050.543000001</v>
      </c>
      <c r="X23" s="26">
        <v>816449.14599999995</v>
      </c>
      <c r="Y23" s="26">
        <v>4240087.9239999996</v>
      </c>
      <c r="Z23" s="26">
        <v>4401498.5329999998</v>
      </c>
      <c r="AA23" s="26">
        <v>3787054.6710000001</v>
      </c>
      <c r="AB23" s="26">
        <v>365984.18400000001</v>
      </c>
      <c r="AC23" s="28">
        <v>4030130.9709999999</v>
      </c>
      <c r="AD23" s="26">
        <v>7954079.3909999998</v>
      </c>
      <c r="AE23" s="72">
        <f t="shared" si="0"/>
        <v>67897957.888412863</v>
      </c>
      <c r="AF23" s="26">
        <v>58645111.322182633</v>
      </c>
      <c r="AG23" s="26">
        <v>4803214.5985799292</v>
      </c>
      <c r="AH23" s="26">
        <f t="shared" si="1"/>
        <v>63448325.920762561</v>
      </c>
      <c r="AI23" s="26">
        <v>21408207.791413244</v>
      </c>
      <c r="AJ23" s="26">
        <v>280077.1908576276</v>
      </c>
      <c r="AK23" s="89">
        <f t="shared" si="2"/>
        <v>21688284.98227087</v>
      </c>
      <c r="AL23" s="14">
        <v>23173078.619013797</v>
      </c>
      <c r="AM23" s="4">
        <v>176207647.41046008</v>
      </c>
    </row>
    <row r="24" spans="3:39" x14ac:dyDescent="0.25">
      <c r="C24" s="26" t="s">
        <v>20</v>
      </c>
      <c r="D24" s="26">
        <v>28.806999999999999</v>
      </c>
      <c r="E24" s="26">
        <v>368.54</v>
      </c>
      <c r="F24" s="26">
        <v>1539095.9650000001</v>
      </c>
      <c r="G24" s="26">
        <v>242217.818</v>
      </c>
      <c r="H24" s="26">
        <v>1752109.165</v>
      </c>
      <c r="I24" s="26">
        <v>195109.74799999999</v>
      </c>
      <c r="J24" s="26">
        <v>12831.948</v>
      </c>
      <c r="K24" s="26">
        <v>40420.281999999999</v>
      </c>
      <c r="L24" s="26">
        <v>1046.104</v>
      </c>
      <c r="M24" s="26">
        <v>200084.448</v>
      </c>
      <c r="N24" s="26">
        <v>1551806.318</v>
      </c>
      <c r="O24" s="26">
        <v>0</v>
      </c>
      <c r="P24" s="26">
        <v>2509314.3760000002</v>
      </c>
      <c r="Q24" s="26">
        <v>1239583.513</v>
      </c>
      <c r="R24" s="26">
        <v>98147.694000000003</v>
      </c>
      <c r="S24" s="26">
        <v>6360333.3669999996</v>
      </c>
      <c r="T24" s="26">
        <v>1353289.2560000001</v>
      </c>
      <c r="U24" s="26">
        <v>1869337.818</v>
      </c>
      <c r="V24" s="26">
        <v>7459092.5120000001</v>
      </c>
      <c r="W24" s="26">
        <v>7980671.142</v>
      </c>
      <c r="X24" s="26">
        <v>19599509.011999998</v>
      </c>
      <c r="Y24" s="26">
        <v>14900585.432</v>
      </c>
      <c r="Z24" s="26">
        <v>9364885.8049999997</v>
      </c>
      <c r="AA24" s="26">
        <v>4225089.7580000004</v>
      </c>
      <c r="AB24" s="26">
        <v>4281814.4759999998</v>
      </c>
      <c r="AC24" s="28">
        <v>6484104.3969999999</v>
      </c>
      <c r="AD24" s="26">
        <v>145843.29699999999</v>
      </c>
      <c r="AE24" s="72">
        <f t="shared" si="0"/>
        <v>93406721.087762386</v>
      </c>
      <c r="AF24" s="26">
        <v>61292045.907557055</v>
      </c>
      <c r="AG24" s="26">
        <v>0</v>
      </c>
      <c r="AH24" s="26">
        <f t="shared" si="1"/>
        <v>61292045.907557055</v>
      </c>
      <c r="AI24" s="26">
        <v>0</v>
      </c>
      <c r="AJ24" s="26">
        <v>0</v>
      </c>
      <c r="AK24" s="89">
        <f t="shared" si="2"/>
        <v>0</v>
      </c>
      <c r="AL24" s="14">
        <v>28812278.868751932</v>
      </c>
      <c r="AM24" s="4">
        <v>183511045.86407137</v>
      </c>
    </row>
    <row r="25" spans="3:39" x14ac:dyDescent="0.25">
      <c r="C25" s="26" t="s">
        <v>21</v>
      </c>
      <c r="D25" s="26">
        <v>78820.271999999997</v>
      </c>
      <c r="E25" s="26">
        <v>54606.055</v>
      </c>
      <c r="F25" s="26">
        <v>14350.018</v>
      </c>
      <c r="G25" s="26">
        <v>69775.292000000001</v>
      </c>
      <c r="H25" s="26">
        <v>31976.402999999998</v>
      </c>
      <c r="I25" s="26">
        <v>242970.62700000001</v>
      </c>
      <c r="J25" s="26">
        <v>72370.038</v>
      </c>
      <c r="K25" s="26">
        <v>5147287.8109999998</v>
      </c>
      <c r="L25" s="26">
        <v>423322.83500000002</v>
      </c>
      <c r="M25" s="26">
        <v>597029.50100000005</v>
      </c>
      <c r="N25" s="26">
        <v>441442.52899999998</v>
      </c>
      <c r="O25" s="26">
        <v>13328.236000000001</v>
      </c>
      <c r="P25" s="26">
        <v>480795.46</v>
      </c>
      <c r="Q25" s="26">
        <v>1000909.931</v>
      </c>
      <c r="R25" s="26">
        <v>346121.17499999999</v>
      </c>
      <c r="S25" s="26">
        <v>22134906.903999999</v>
      </c>
      <c r="T25" s="26">
        <v>1163074.689</v>
      </c>
      <c r="U25" s="26">
        <v>375002.15600000002</v>
      </c>
      <c r="V25" s="26">
        <v>187190.77299999999</v>
      </c>
      <c r="W25" s="26">
        <v>82962.377999999997</v>
      </c>
      <c r="X25" s="26">
        <v>780216.147</v>
      </c>
      <c r="Y25" s="26">
        <v>2306152.531</v>
      </c>
      <c r="Z25" s="26">
        <v>403394.26199999999</v>
      </c>
      <c r="AA25" s="26">
        <v>1360675.6040000001</v>
      </c>
      <c r="AB25" s="26">
        <v>33984.773000000001</v>
      </c>
      <c r="AC25" s="28">
        <v>99182.006999999998</v>
      </c>
      <c r="AD25" s="26">
        <v>43071.593999999997</v>
      </c>
      <c r="AE25" s="72">
        <f t="shared" si="0"/>
        <v>37984919.804613113</v>
      </c>
      <c r="AF25" s="26">
        <v>312197875.00734556</v>
      </c>
      <c r="AG25" s="26">
        <v>0</v>
      </c>
      <c r="AH25" s="26">
        <f t="shared" si="1"/>
        <v>312197875.00734556</v>
      </c>
      <c r="AI25" s="26">
        <v>0</v>
      </c>
      <c r="AJ25" s="26">
        <v>0</v>
      </c>
      <c r="AK25" s="89">
        <f t="shared" si="2"/>
        <v>0</v>
      </c>
      <c r="AL25" s="14">
        <v>29562284.571780253</v>
      </c>
      <c r="AM25" s="4">
        <v>379745079.38373893</v>
      </c>
    </row>
    <row r="26" spans="3:39" x14ac:dyDescent="0.25">
      <c r="C26" s="26" t="s">
        <v>22</v>
      </c>
      <c r="D26" s="26">
        <v>401508.03200000001</v>
      </c>
      <c r="E26" s="26">
        <v>15975.130999999999</v>
      </c>
      <c r="F26" s="26">
        <v>3148758.1660000002</v>
      </c>
      <c r="G26" s="26">
        <v>1234710.6299999999</v>
      </c>
      <c r="H26" s="26">
        <v>3045779.6949999998</v>
      </c>
      <c r="I26" s="26">
        <v>618598.22699999996</v>
      </c>
      <c r="J26" s="26">
        <v>76643.712</v>
      </c>
      <c r="K26" s="26">
        <v>633380.13</v>
      </c>
      <c r="L26" s="26">
        <v>213472.71900000001</v>
      </c>
      <c r="M26" s="26">
        <v>1175412.6529999999</v>
      </c>
      <c r="N26" s="26">
        <v>420713.21</v>
      </c>
      <c r="O26" s="26">
        <v>2127.8470000000002</v>
      </c>
      <c r="P26" s="26">
        <v>2820705.7</v>
      </c>
      <c r="Q26" s="26">
        <v>1048001.958</v>
      </c>
      <c r="R26" s="26">
        <v>35316.987000000001</v>
      </c>
      <c r="S26" s="26">
        <v>18527771.291000001</v>
      </c>
      <c r="T26" s="26">
        <v>2047472.476</v>
      </c>
      <c r="U26" s="26">
        <v>3066407.8369999998</v>
      </c>
      <c r="V26" s="26">
        <v>5723324.6330000004</v>
      </c>
      <c r="W26" s="26">
        <v>12452962.52</v>
      </c>
      <c r="X26" s="26">
        <v>1058803.8219999999</v>
      </c>
      <c r="Y26" s="26">
        <v>5400625.9129999997</v>
      </c>
      <c r="Z26" s="26">
        <v>17834176.102000002</v>
      </c>
      <c r="AA26" s="26">
        <v>2677038.6379999998</v>
      </c>
      <c r="AB26" s="26">
        <v>2767198.588</v>
      </c>
      <c r="AC26" s="28">
        <v>5108641.0999999996</v>
      </c>
      <c r="AD26" s="26">
        <v>6715475.2829999998</v>
      </c>
      <c r="AE26" s="72">
        <f t="shared" si="0"/>
        <v>98271002.902720094</v>
      </c>
      <c r="AF26" s="26">
        <v>11020791.119421041</v>
      </c>
      <c r="AG26" s="26">
        <v>1945803.3472430897</v>
      </c>
      <c r="AH26" s="26">
        <f t="shared" si="1"/>
        <v>12966594.46666413</v>
      </c>
      <c r="AI26" s="26">
        <v>42773778.192793913</v>
      </c>
      <c r="AJ26" s="26">
        <v>0</v>
      </c>
      <c r="AK26" s="89">
        <f t="shared" si="2"/>
        <v>42773778.192793913</v>
      </c>
      <c r="AL26" s="14">
        <v>33133369.156407773</v>
      </c>
      <c r="AM26" s="4">
        <v>187144744.71858591</v>
      </c>
    </row>
    <row r="27" spans="3:39" x14ac:dyDescent="0.25">
      <c r="C27" s="26" t="s">
        <v>23</v>
      </c>
      <c r="D27" s="26">
        <v>1403941.027</v>
      </c>
      <c r="E27" s="26">
        <v>2110.2959999999998</v>
      </c>
      <c r="F27" s="26">
        <v>9174764.341</v>
      </c>
      <c r="G27" s="26">
        <v>3121514.1710000001</v>
      </c>
      <c r="H27" s="26">
        <v>978531.08700000006</v>
      </c>
      <c r="I27" s="26">
        <v>1179362.0560000001</v>
      </c>
      <c r="J27" s="26">
        <v>40243.249000000003</v>
      </c>
      <c r="K27" s="26">
        <v>810029.22600000002</v>
      </c>
      <c r="L27" s="26">
        <v>633944.58700000006</v>
      </c>
      <c r="M27" s="26">
        <v>829369.73100000003</v>
      </c>
      <c r="N27" s="26">
        <v>216394.46400000001</v>
      </c>
      <c r="O27" s="26">
        <v>168788.93900000001</v>
      </c>
      <c r="P27" s="26">
        <v>3781733.2489999998</v>
      </c>
      <c r="Q27" s="26">
        <v>786724.04200000002</v>
      </c>
      <c r="R27" s="26">
        <v>127958.988</v>
      </c>
      <c r="S27" s="26">
        <v>32127233.697999999</v>
      </c>
      <c r="T27" s="26">
        <v>2346970.3080000002</v>
      </c>
      <c r="U27" s="26">
        <v>2928125.165</v>
      </c>
      <c r="V27" s="26">
        <v>16009174.619999999</v>
      </c>
      <c r="W27" s="26">
        <v>1421863.3970000001</v>
      </c>
      <c r="X27" s="26">
        <v>556193.13899999997</v>
      </c>
      <c r="Y27" s="26">
        <v>1694296.9890000001</v>
      </c>
      <c r="Z27" s="26">
        <v>1525140.6850000001</v>
      </c>
      <c r="AA27" s="26">
        <v>5670947.1440000003</v>
      </c>
      <c r="AB27" s="26">
        <v>4312865.9800000004</v>
      </c>
      <c r="AC27" s="28">
        <v>3847602.4939999999</v>
      </c>
      <c r="AD27" s="26">
        <v>637238.92500000005</v>
      </c>
      <c r="AE27" s="72">
        <f t="shared" si="0"/>
        <v>96333061.565489471</v>
      </c>
      <c r="AF27" s="26">
        <v>51271182.181742936</v>
      </c>
      <c r="AG27" s="26">
        <v>201974526.30599484</v>
      </c>
      <c r="AH27" s="26">
        <f t="shared" si="1"/>
        <v>253245708.48773777</v>
      </c>
      <c r="AI27" s="26">
        <v>0</v>
      </c>
      <c r="AJ27" s="26">
        <v>0</v>
      </c>
      <c r="AK27" s="89">
        <f t="shared" si="2"/>
        <v>0</v>
      </c>
      <c r="AL27" s="14">
        <v>24250593.49351668</v>
      </c>
      <c r="AM27" s="4">
        <v>373829363.54674393</v>
      </c>
    </row>
    <row r="28" spans="3:39" x14ac:dyDescent="0.25">
      <c r="C28" s="26" t="s">
        <v>24</v>
      </c>
      <c r="D28" s="26">
        <v>57731.457000000002</v>
      </c>
      <c r="E28" s="26">
        <v>153.92599999999999</v>
      </c>
      <c r="F28" s="26">
        <v>633860.84900000005</v>
      </c>
      <c r="G28" s="26">
        <v>83516.172999999995</v>
      </c>
      <c r="H28" s="26">
        <v>150736.31899999999</v>
      </c>
      <c r="I28" s="26">
        <v>69934.584000000003</v>
      </c>
      <c r="J28" s="26">
        <v>3278.7869999999998</v>
      </c>
      <c r="K28" s="26">
        <v>4384.5159999999996</v>
      </c>
      <c r="L28" s="26">
        <v>2264.9830000000002</v>
      </c>
      <c r="M28" s="26">
        <v>25178.768</v>
      </c>
      <c r="N28" s="26">
        <v>36310.938000000002</v>
      </c>
      <c r="O28" s="26">
        <v>10.452999999999999</v>
      </c>
      <c r="P28" s="26">
        <v>702137.83799999999</v>
      </c>
      <c r="Q28" s="26">
        <v>313099.723</v>
      </c>
      <c r="R28" s="26">
        <v>43968.41</v>
      </c>
      <c r="S28" s="26">
        <v>1179119.2239999999</v>
      </c>
      <c r="T28" s="26">
        <v>92510.933000000005</v>
      </c>
      <c r="U28" s="26">
        <v>462725.88</v>
      </c>
      <c r="V28" s="26">
        <v>470493.54599999997</v>
      </c>
      <c r="W28" s="26">
        <v>188433.63099999999</v>
      </c>
      <c r="X28" s="26">
        <v>87938.165999999997</v>
      </c>
      <c r="Y28" s="26">
        <v>370259.64600000001</v>
      </c>
      <c r="Z28" s="26">
        <v>53264.449000000001</v>
      </c>
      <c r="AA28" s="26">
        <v>367767.40899999999</v>
      </c>
      <c r="AB28" s="26">
        <v>1331734.996</v>
      </c>
      <c r="AC28" s="28">
        <v>107282.075</v>
      </c>
      <c r="AD28" s="26">
        <v>44728.322999999997</v>
      </c>
      <c r="AE28" s="72">
        <f t="shared" si="0"/>
        <v>6882825.9779184163</v>
      </c>
      <c r="AF28" s="26">
        <v>37534844.614731632</v>
      </c>
      <c r="AG28" s="26">
        <v>132874579.89808738</v>
      </c>
      <c r="AH28" s="26">
        <f t="shared" si="1"/>
        <v>170409424.51281902</v>
      </c>
      <c r="AI28" s="26">
        <v>0</v>
      </c>
      <c r="AJ28" s="26">
        <v>0</v>
      </c>
      <c r="AK28" s="89">
        <f t="shared" si="2"/>
        <v>0</v>
      </c>
      <c r="AL28" s="14">
        <v>2976512.6080724881</v>
      </c>
      <c r="AM28" s="4">
        <v>180268763.09880993</v>
      </c>
    </row>
    <row r="29" spans="3:39" x14ac:dyDescent="0.25">
      <c r="C29" s="26" t="s">
        <v>25</v>
      </c>
      <c r="D29" s="26">
        <v>9956.6419999999998</v>
      </c>
      <c r="E29" s="26">
        <v>842.62400000000002</v>
      </c>
      <c r="F29" s="26">
        <v>313837.31300000002</v>
      </c>
      <c r="G29" s="26">
        <v>342740.29200000002</v>
      </c>
      <c r="H29" s="26">
        <v>57348.120999999999</v>
      </c>
      <c r="I29" s="26">
        <v>26121.484</v>
      </c>
      <c r="J29" s="26">
        <v>13147.36</v>
      </c>
      <c r="K29" s="26">
        <v>86485.49</v>
      </c>
      <c r="L29" s="26">
        <v>10685.833000000001</v>
      </c>
      <c r="M29" s="26">
        <v>81804.225999999995</v>
      </c>
      <c r="N29" s="26">
        <v>67049.48</v>
      </c>
      <c r="O29" s="26">
        <v>10182.175999999999</v>
      </c>
      <c r="P29" s="26">
        <v>4581164.6770000001</v>
      </c>
      <c r="Q29" s="26">
        <v>65851.97</v>
      </c>
      <c r="R29" s="26">
        <v>14710.707</v>
      </c>
      <c r="S29" s="26">
        <v>368866.391</v>
      </c>
      <c r="T29" s="26">
        <v>141765.60800000001</v>
      </c>
      <c r="U29" s="26">
        <v>68286.320999999996</v>
      </c>
      <c r="V29" s="26">
        <v>278483.08600000001</v>
      </c>
      <c r="W29" s="26">
        <v>173314.02799999999</v>
      </c>
      <c r="X29" s="26">
        <v>36399.063000000002</v>
      </c>
      <c r="Y29" s="26">
        <v>225238.486</v>
      </c>
      <c r="Z29" s="26">
        <v>169392.65100000001</v>
      </c>
      <c r="AA29" s="26">
        <v>198329.19099999999</v>
      </c>
      <c r="AB29" s="26">
        <v>25068.142</v>
      </c>
      <c r="AC29" s="28">
        <v>3949038.5980000002</v>
      </c>
      <c r="AD29" s="26">
        <v>28382.037</v>
      </c>
      <c r="AE29" s="72">
        <f t="shared" si="0"/>
        <v>11344492.029946297</v>
      </c>
      <c r="AF29" s="26">
        <v>73010156.883040905</v>
      </c>
      <c r="AG29" s="26">
        <v>147769191.47190434</v>
      </c>
      <c r="AH29" s="26">
        <f t="shared" si="1"/>
        <v>220779348.35494524</v>
      </c>
      <c r="AI29" s="26">
        <v>0</v>
      </c>
      <c r="AJ29" s="26">
        <v>0</v>
      </c>
      <c r="AK29" s="89">
        <f t="shared" si="2"/>
        <v>0</v>
      </c>
      <c r="AL29" s="14">
        <v>6833567.6454806793</v>
      </c>
      <c r="AM29" s="4">
        <v>238957408.03037223</v>
      </c>
    </row>
    <row r="30" spans="3:39" x14ac:dyDescent="0.25">
      <c r="C30" s="26" t="s">
        <v>26</v>
      </c>
      <c r="D30" s="26">
        <v>21882.22</v>
      </c>
      <c r="E30" s="26">
        <v>38.058999999999997</v>
      </c>
      <c r="F30" s="26">
        <v>258303.66</v>
      </c>
      <c r="G30" s="26">
        <v>95450.652000000002</v>
      </c>
      <c r="H30" s="26">
        <v>38518.97</v>
      </c>
      <c r="I30" s="26">
        <v>4507.1180000000004</v>
      </c>
      <c r="J30" s="26">
        <v>2830.864</v>
      </c>
      <c r="K30" s="26">
        <v>5115.6679999999997</v>
      </c>
      <c r="L30" s="26">
        <v>4954.5789999999997</v>
      </c>
      <c r="M30" s="26">
        <v>14211.896000000001</v>
      </c>
      <c r="N30" s="26">
        <v>23563.988000000001</v>
      </c>
      <c r="O30" s="26">
        <v>1103.346</v>
      </c>
      <c r="P30" s="26">
        <v>334109.90299999999</v>
      </c>
      <c r="Q30" s="26">
        <v>50273.048999999999</v>
      </c>
      <c r="R30" s="26">
        <v>10105.699000000001</v>
      </c>
      <c r="S30" s="26">
        <v>1632301.273</v>
      </c>
      <c r="T30" s="26">
        <v>39727.718999999997</v>
      </c>
      <c r="U30" s="26">
        <v>74764.263000000006</v>
      </c>
      <c r="V30" s="26">
        <v>143468.06599999999</v>
      </c>
      <c r="W30" s="26">
        <v>42095.358</v>
      </c>
      <c r="X30" s="26">
        <v>49995.675000000003</v>
      </c>
      <c r="Y30" s="26">
        <v>174531.109</v>
      </c>
      <c r="Z30" s="26">
        <v>182193.34099999999</v>
      </c>
      <c r="AA30" s="26">
        <v>220109.42199999999</v>
      </c>
      <c r="AB30" s="26">
        <v>40782.413</v>
      </c>
      <c r="AC30" s="28">
        <v>112804.734</v>
      </c>
      <c r="AD30" s="26">
        <v>3235278.9550000001</v>
      </c>
      <c r="AE30" s="72">
        <f t="shared" si="0"/>
        <v>6813021.8608245328</v>
      </c>
      <c r="AF30" s="26">
        <v>44266234.465155691</v>
      </c>
      <c r="AG30" s="26">
        <v>10787818.069628408</v>
      </c>
      <c r="AH30" s="26">
        <f t="shared" si="1"/>
        <v>55054052.534784101</v>
      </c>
      <c r="AI30" s="26">
        <v>676105.37428811053</v>
      </c>
      <c r="AJ30" s="26">
        <v>469.07504444684764</v>
      </c>
      <c r="AK30" s="89">
        <f t="shared" si="2"/>
        <v>676574.44933255739</v>
      </c>
      <c r="AL30" s="14">
        <v>2520096.6130105671</v>
      </c>
      <c r="AM30" s="4">
        <v>65063745.457951762</v>
      </c>
    </row>
    <row r="31" spans="3:39" ht="15.75" thickBot="1" x14ac:dyDescent="0.3">
      <c r="C31" s="34" t="s">
        <v>56</v>
      </c>
      <c r="D31" s="73">
        <f>D33-D32</f>
        <v>172160923.84117693</v>
      </c>
      <c r="E31" s="73">
        <f t="shared" ref="E31:AD31" si="3">E33-E32</f>
        <v>60644935.069262728</v>
      </c>
      <c r="F31" s="73">
        <f t="shared" si="3"/>
        <v>312674220.71967918</v>
      </c>
      <c r="G31" s="73">
        <f t="shared" si="3"/>
        <v>267255862.2399253</v>
      </c>
      <c r="H31" s="73">
        <f t="shared" si="3"/>
        <v>75936636.860197976</v>
      </c>
      <c r="I31" s="73">
        <f t="shared" si="3"/>
        <v>93950617.171711028</v>
      </c>
      <c r="J31" s="73">
        <f t="shared" si="3"/>
        <v>22096526.070498578</v>
      </c>
      <c r="K31" s="73">
        <f t="shared" si="3"/>
        <v>163768313.72297797</v>
      </c>
      <c r="L31" s="73">
        <f t="shared" si="3"/>
        <v>173309615.29835418</v>
      </c>
      <c r="M31" s="73">
        <f t="shared" si="3"/>
        <v>36835698.797519058</v>
      </c>
      <c r="N31" s="73">
        <f t="shared" si="3"/>
        <v>70815773.592230812</v>
      </c>
      <c r="O31" s="73">
        <f t="shared" si="3"/>
        <v>76044023.9256953</v>
      </c>
      <c r="P31" s="73">
        <f t="shared" si="3"/>
        <v>73711280.249117911</v>
      </c>
      <c r="Q31" s="73">
        <f t="shared" si="3"/>
        <v>202019982.63844702</v>
      </c>
      <c r="R31" s="73">
        <f t="shared" si="3"/>
        <v>65286314.423758984</v>
      </c>
      <c r="S31" s="73">
        <f t="shared" si="3"/>
        <v>320419523.27899885</v>
      </c>
      <c r="T31" s="73">
        <f t="shared" si="3"/>
        <v>201450054.56049564</v>
      </c>
      <c r="U31" s="73">
        <f t="shared" si="3"/>
        <v>286450871.03491747</v>
      </c>
      <c r="V31" s="73">
        <f t="shared" si="3"/>
        <v>85567473.418532625</v>
      </c>
      <c r="W31" s="73">
        <f t="shared" si="3"/>
        <v>74638246.175427765</v>
      </c>
      <c r="X31" s="73">
        <f t="shared" si="3"/>
        <v>61026292.443390071</v>
      </c>
      <c r="Y31" s="73">
        <f t="shared" si="3"/>
        <v>119042083.7268721</v>
      </c>
      <c r="Z31" s="73">
        <f t="shared" si="3"/>
        <v>93880843.256997168</v>
      </c>
      <c r="AA31" s="73">
        <f t="shared" si="3"/>
        <v>71993434.02524747</v>
      </c>
      <c r="AB31" s="73">
        <f t="shared" si="3"/>
        <v>22815695.882153671</v>
      </c>
      <c r="AC31" s="73">
        <f t="shared" si="3"/>
        <v>102253875.8378091</v>
      </c>
      <c r="AD31" s="73">
        <f t="shared" si="3"/>
        <v>29164110.372129548</v>
      </c>
      <c r="AE31" s="35">
        <f>AE33-AE32</f>
        <v>3335213228.6335244</v>
      </c>
      <c r="AF31" s="75">
        <v>2111251431.5400212</v>
      </c>
      <c r="AG31" s="75">
        <v>552357470.70555103</v>
      </c>
      <c r="AH31" s="77">
        <f>AF31+AG31</f>
        <v>2663608902.2455721</v>
      </c>
      <c r="AI31" s="75">
        <v>1114094789.5144064</v>
      </c>
      <c r="AJ31" s="75">
        <v>-12453159.544290533</v>
      </c>
      <c r="AK31" s="77">
        <f>AI31+AJ31</f>
        <v>1101641629.9701159</v>
      </c>
      <c r="AL31" s="90">
        <v>1099815647.1080537</v>
      </c>
      <c r="AM31" s="14">
        <f>AE31+AH31+AK31+AL31</f>
        <v>8200279407.9572659</v>
      </c>
    </row>
    <row r="32" spans="3:39" ht="15.75" thickBot="1" x14ac:dyDescent="0.3">
      <c r="C32" s="36" t="s">
        <v>57</v>
      </c>
      <c r="D32" s="35">
        <v>11648368.864434317</v>
      </c>
      <c r="E32" s="35">
        <v>8559248.3795030601</v>
      </c>
      <c r="F32" s="35">
        <v>7236658.3730221372</v>
      </c>
      <c r="G32" s="35">
        <v>11922656.033301258</v>
      </c>
      <c r="H32" s="35">
        <v>6866117.9274237705</v>
      </c>
      <c r="I32" s="35">
        <v>30095543.668583255</v>
      </c>
      <c r="J32" s="35">
        <v>21228915.384548701</v>
      </c>
      <c r="K32" s="35">
        <v>17641385.474681318</v>
      </c>
      <c r="L32" s="35">
        <v>22939585.09245358</v>
      </c>
      <c r="M32" s="35">
        <v>9935788.8832666762</v>
      </c>
      <c r="N32" s="35">
        <v>6933320.7207496511</v>
      </c>
      <c r="O32" s="35">
        <v>9116273.4113439955</v>
      </c>
      <c r="P32" s="35">
        <v>4306183.4744345108</v>
      </c>
      <c r="Q32" s="35">
        <v>23373630.167322196</v>
      </c>
      <c r="R32" s="35">
        <v>4369359.5108174263</v>
      </c>
      <c r="S32" s="35">
        <v>24041248.182588585</v>
      </c>
      <c r="T32" s="35">
        <v>24304531.809927832</v>
      </c>
      <c r="U32" s="35">
        <v>83885891.133030713</v>
      </c>
      <c r="V32" s="35">
        <v>11224124.725845242</v>
      </c>
      <c r="W32" s="35">
        <v>6869204.9121290138</v>
      </c>
      <c r="X32" s="35">
        <v>6907367.7578867404</v>
      </c>
      <c r="Y32" s="35">
        <v>7958978.7353585111</v>
      </c>
      <c r="Z32" s="35">
        <v>4810299.7183648245</v>
      </c>
      <c r="AA32" s="35">
        <v>12781759.4985708</v>
      </c>
      <c r="AB32" s="35">
        <v>2007872.5076157409</v>
      </c>
      <c r="AC32" s="35">
        <v>6688501.2382165138</v>
      </c>
      <c r="AD32" s="35">
        <v>1521891.3512690342</v>
      </c>
      <c r="AE32" s="71">
        <v>389174706.93668938</v>
      </c>
      <c r="AF32" s="37">
        <f>SUM(AF4:AF30)</f>
        <v>2111251431.5400205</v>
      </c>
      <c r="AG32" s="37">
        <f t="shared" ref="AG32:AL32" si="4">SUM(AG4:AG30)</f>
        <v>552357470.70555103</v>
      </c>
      <c r="AH32" s="37">
        <f t="shared" si="4"/>
        <v>2663608902.2455716</v>
      </c>
      <c r="AI32" s="37">
        <f t="shared" si="4"/>
        <v>1114094789.5144062</v>
      </c>
      <c r="AJ32" s="37">
        <f t="shared" si="4"/>
        <v>-12453159.544290531</v>
      </c>
      <c r="AK32" s="37">
        <f t="shared" si="4"/>
        <v>1101641629.9701157</v>
      </c>
      <c r="AL32" s="37">
        <f t="shared" si="4"/>
        <v>1099815647.1080539</v>
      </c>
      <c r="AM32" s="37">
        <f>SUM(AM4:AM30)</f>
        <v>8200279408.0300531</v>
      </c>
    </row>
    <row r="33" spans="3:39" ht="15.75" thickBot="1" x14ac:dyDescent="0.3">
      <c r="C33" s="74" t="s">
        <v>38</v>
      </c>
      <c r="D33" s="85">
        <v>183809292.70561123</v>
      </c>
      <c r="E33" s="85">
        <v>69204183.448765785</v>
      </c>
      <c r="F33" s="85">
        <v>319910879.09270132</v>
      </c>
      <c r="G33" s="85">
        <v>279178518.27322656</v>
      </c>
      <c r="H33" s="85">
        <v>82802754.787621751</v>
      </c>
      <c r="I33" s="85">
        <v>124046160.84029429</v>
      </c>
      <c r="J33" s="85">
        <v>43325441.45504728</v>
      </c>
      <c r="K33" s="85">
        <v>181409699.19765928</v>
      </c>
      <c r="L33" s="85">
        <v>196249200.39080775</v>
      </c>
      <c r="M33" s="85">
        <v>46771487.68078573</v>
      </c>
      <c r="N33" s="85">
        <v>77749094.312980458</v>
      </c>
      <c r="O33" s="85">
        <v>85160297.337039292</v>
      </c>
      <c r="P33" s="85">
        <v>78017463.723552421</v>
      </c>
      <c r="Q33" s="85">
        <v>225393612.80576921</v>
      </c>
      <c r="R33" s="85">
        <v>69655673.934576407</v>
      </c>
      <c r="S33" s="85">
        <v>344460771.46158743</v>
      </c>
      <c r="T33" s="85">
        <v>225754586.37042347</v>
      </c>
      <c r="U33" s="85">
        <v>370336762.16794819</v>
      </c>
      <c r="V33" s="85">
        <v>96791598.144377872</v>
      </c>
      <c r="W33" s="85">
        <v>81507451.087556779</v>
      </c>
      <c r="X33" s="85">
        <v>67933660.201276809</v>
      </c>
      <c r="Y33" s="85">
        <v>127001062.46223061</v>
      </c>
      <c r="Z33" s="85">
        <v>98691142.975361988</v>
      </c>
      <c r="AA33" s="85">
        <v>84775193.523818269</v>
      </c>
      <c r="AB33" s="85">
        <v>24823568.389769413</v>
      </c>
      <c r="AC33" s="85">
        <v>108942377.07602562</v>
      </c>
      <c r="AD33" s="85">
        <v>30686001.723398581</v>
      </c>
      <c r="AE33" s="70">
        <v>3724387935.5702138</v>
      </c>
      <c r="AF33" s="78"/>
      <c r="AG33" s="78"/>
      <c r="AH33" s="88"/>
      <c r="AI33" s="78"/>
      <c r="AJ33" s="78"/>
      <c r="AK33" s="88"/>
      <c r="AL33" s="78"/>
      <c r="AM33" s="77">
        <f>AM31-AE42</f>
        <v>0</v>
      </c>
    </row>
    <row r="34" spans="3:39" x14ac:dyDescent="0.25">
      <c r="C34" s="87" t="s">
        <v>213</v>
      </c>
      <c r="D34" s="68">
        <v>11274569.454092668</v>
      </c>
      <c r="E34" s="76">
        <v>11072583.931082718</v>
      </c>
      <c r="F34" s="68">
        <v>42340514.960443549</v>
      </c>
      <c r="G34" s="35">
        <v>45398988.883619674</v>
      </c>
      <c r="H34" s="35">
        <v>11077504.695519958</v>
      </c>
      <c r="I34" s="35">
        <v>5410833.8892469909</v>
      </c>
      <c r="J34" s="35">
        <v>14126588.579800911</v>
      </c>
      <c r="K34" s="35">
        <v>26050607.027531803</v>
      </c>
      <c r="L34" s="35">
        <v>35589533.355006471</v>
      </c>
      <c r="M34" s="35">
        <v>12516566.245110825</v>
      </c>
      <c r="N34" s="35">
        <v>18418861.862093996</v>
      </c>
      <c r="O34" s="35">
        <v>16352215.156294247</v>
      </c>
      <c r="P34" s="35">
        <v>11700480.737293104</v>
      </c>
      <c r="Q34" s="76">
        <v>8353466.4927955028</v>
      </c>
      <c r="R34" s="68">
        <v>7179283.2177134994</v>
      </c>
      <c r="S34" s="68">
        <v>81586556.323790163</v>
      </c>
      <c r="T34" s="68">
        <v>153111370.94768721</v>
      </c>
      <c r="U34" s="68">
        <v>62957092.678898372</v>
      </c>
      <c r="V34" s="68">
        <v>51031611.800897323</v>
      </c>
      <c r="W34" s="68">
        <v>25051155.081327349</v>
      </c>
      <c r="X34" s="68">
        <v>41052931.334663421</v>
      </c>
      <c r="Y34" s="68">
        <v>6207267.9765575482</v>
      </c>
      <c r="Z34" s="68">
        <v>34112817.253591388</v>
      </c>
      <c r="AA34" s="35">
        <v>184036038.45658004</v>
      </c>
      <c r="AB34" s="76">
        <v>114872880.1380578</v>
      </c>
      <c r="AC34" s="35">
        <v>86635532.393173113</v>
      </c>
      <c r="AD34" s="68">
        <v>11437791.905505558</v>
      </c>
      <c r="AE34" s="80">
        <v>1128955644.7783751</v>
      </c>
      <c r="AF34" s="37">
        <f t="shared" ref="AF34:AF38" si="5">SUM(D34:AD34)</f>
        <v>1128955644.7783754</v>
      </c>
      <c r="AG34" s="37">
        <v>1271127626.4357784</v>
      </c>
      <c r="AH34" s="37"/>
      <c r="AI34" s="37"/>
      <c r="AJ34" s="37"/>
      <c r="AK34" s="37"/>
      <c r="AL34" s="37"/>
      <c r="AM34" s="37"/>
    </row>
    <row r="35" spans="3:39" x14ac:dyDescent="0.25">
      <c r="C35" s="87" t="s">
        <v>214</v>
      </c>
      <c r="D35" s="68">
        <v>14942.435680962089</v>
      </c>
      <c r="E35" s="68">
        <v>142038.67083061644</v>
      </c>
      <c r="F35" s="68">
        <v>540308.01337429055</v>
      </c>
      <c r="G35" s="35">
        <v>516368.22310765047</v>
      </c>
      <c r="H35" s="35">
        <v>139782.04750143996</v>
      </c>
      <c r="I35" s="35">
        <v>95389.287004949612</v>
      </c>
      <c r="J35" s="35">
        <v>207570.83647938856</v>
      </c>
      <c r="K35" s="35">
        <v>355308.98621113732</v>
      </c>
      <c r="L35" s="35">
        <v>487606.9902099371</v>
      </c>
      <c r="M35" s="35">
        <v>132873.48666252132</v>
      </c>
      <c r="N35" s="35">
        <v>215416.36920475948</v>
      </c>
      <c r="O35" s="35">
        <v>201197.81955417694</v>
      </c>
      <c r="P35" s="35">
        <v>135105.66702211904</v>
      </c>
      <c r="Q35" s="76">
        <v>445418.71048602747</v>
      </c>
      <c r="R35" s="68">
        <v>89822.399270670678</v>
      </c>
      <c r="S35" s="68">
        <v>2012371.2353900115</v>
      </c>
      <c r="T35" s="68">
        <v>2269276.3476103414</v>
      </c>
      <c r="U35" s="68">
        <v>1779900.1941174197</v>
      </c>
      <c r="V35" s="68">
        <v>499611.94149466092</v>
      </c>
      <c r="W35" s="68">
        <v>781034.45103496662</v>
      </c>
      <c r="X35" s="68">
        <v>3906732.2114984482</v>
      </c>
      <c r="Y35" s="68">
        <v>3381375.7013306329</v>
      </c>
      <c r="Z35" s="68">
        <v>1137853.8841252422</v>
      </c>
      <c r="AA35" s="35">
        <v>2653258.3927727821</v>
      </c>
      <c r="AB35" s="76">
        <v>87164.749707592666</v>
      </c>
      <c r="AC35" s="35">
        <v>417399.16636131622</v>
      </c>
      <c r="AD35" s="68">
        <v>38443.823823146355</v>
      </c>
      <c r="AE35" s="80">
        <v>22683572.041867208</v>
      </c>
      <c r="AF35" s="37">
        <f t="shared" si="5"/>
        <v>22683572.041867211</v>
      </c>
      <c r="AG35" s="37"/>
      <c r="AH35" s="37"/>
      <c r="AI35" s="37"/>
      <c r="AJ35" s="37"/>
      <c r="AK35" s="37"/>
      <c r="AL35" s="37">
        <f>AL31+AM35</f>
        <v>9300095055.0653191</v>
      </c>
      <c r="AM35" s="37">
        <f>AM31-AM33</f>
        <v>8200279407.9572659</v>
      </c>
    </row>
    <row r="36" spans="3:39" x14ac:dyDescent="0.25">
      <c r="C36" s="87" t="s">
        <v>215</v>
      </c>
      <c r="D36" s="68">
        <v>-7180902.4363699993</v>
      </c>
      <c r="E36" s="68">
        <v>-1207863.0127051356</v>
      </c>
      <c r="F36" s="68">
        <v>-5240153.1995855328</v>
      </c>
      <c r="G36" s="35">
        <v>-4452092.7402492361</v>
      </c>
      <c r="H36" s="35">
        <v>-1209435.4740152007</v>
      </c>
      <c r="I36" s="35">
        <v>-702110.56305348629</v>
      </c>
      <c r="J36" s="35">
        <v>-1588712.4415987723</v>
      </c>
      <c r="K36" s="35">
        <v>-2629215.1942384839</v>
      </c>
      <c r="L36" s="35">
        <v>-3764006.4020864186</v>
      </c>
      <c r="M36" s="35">
        <v>-1051821.4410033512</v>
      </c>
      <c r="N36" s="35">
        <v>-1910230.2848837283</v>
      </c>
      <c r="O36" s="35">
        <v>-1346987.7824767644</v>
      </c>
      <c r="P36" s="35">
        <v>-1309387.8560755893</v>
      </c>
      <c r="Q36" s="76">
        <v>0</v>
      </c>
      <c r="R36" s="68">
        <v>-2790339.0441700001</v>
      </c>
      <c r="S36" s="68">
        <v>0</v>
      </c>
      <c r="T36" s="68">
        <v>0</v>
      </c>
      <c r="U36" s="68">
        <v>-3766560.9627776584</v>
      </c>
      <c r="V36" s="68">
        <v>-1058523.1636023929</v>
      </c>
      <c r="W36" s="68">
        <v>0</v>
      </c>
      <c r="X36" s="68">
        <v>-6306291.6007299991</v>
      </c>
      <c r="Y36" s="68">
        <v>0</v>
      </c>
      <c r="Z36" s="68">
        <v>-66200.711518251468</v>
      </c>
      <c r="AA36" s="35">
        <v>0</v>
      </c>
      <c r="AB36" s="76">
        <v>0</v>
      </c>
      <c r="AC36" s="35">
        <v>0</v>
      </c>
      <c r="AD36" s="68">
        <v>0</v>
      </c>
      <c r="AE36" s="80">
        <v>-47580834.311140001</v>
      </c>
      <c r="AF36" s="37">
        <f t="shared" si="5"/>
        <v>-47580834.311140001</v>
      </c>
      <c r="AG36" s="37"/>
      <c r="AH36" s="37"/>
      <c r="AI36" s="37"/>
      <c r="AJ36" s="37"/>
      <c r="AK36" s="37"/>
      <c r="AL36" s="37"/>
      <c r="AM36" s="37"/>
    </row>
    <row r="37" spans="3:39" x14ac:dyDescent="0.25">
      <c r="C37" s="87" t="s">
        <v>42</v>
      </c>
      <c r="D37" s="6">
        <v>0</v>
      </c>
      <c r="E37" s="76">
        <v>80567.65607842234</v>
      </c>
      <c r="F37" s="76">
        <v>4087.9315620773532</v>
      </c>
      <c r="G37" s="35">
        <v>18.685939320988059</v>
      </c>
      <c r="H37" s="35">
        <v>722881.5604089126</v>
      </c>
      <c r="I37" s="35">
        <v>0</v>
      </c>
      <c r="J37" s="35">
        <v>62645.009581879</v>
      </c>
      <c r="K37" s="35">
        <v>8948.9658043284071</v>
      </c>
      <c r="L37" s="35">
        <v>68240.195242574977</v>
      </c>
      <c r="M37" s="35">
        <v>1678.6095089136277</v>
      </c>
      <c r="N37" s="35">
        <v>144.52445860872081</v>
      </c>
      <c r="O37" s="35">
        <v>19.338077399985671</v>
      </c>
      <c r="P37" s="35">
        <v>4799.4050770929616</v>
      </c>
      <c r="Q37" s="76">
        <v>9318.966599277579</v>
      </c>
      <c r="R37" s="76">
        <v>40006166.935425647</v>
      </c>
      <c r="S37" s="76">
        <v>3438.8414576805249</v>
      </c>
      <c r="T37" s="76">
        <v>98388.405615725424</v>
      </c>
      <c r="U37" s="76">
        <v>17832.67812117557</v>
      </c>
      <c r="V37" s="76">
        <v>327543.71101196902</v>
      </c>
      <c r="W37" s="76">
        <v>5660956.7386127869</v>
      </c>
      <c r="X37" s="76">
        <v>9783.269423421154</v>
      </c>
      <c r="Y37" s="76">
        <v>4637.6543202301764</v>
      </c>
      <c r="Z37" s="76">
        <v>15749977.499452366</v>
      </c>
      <c r="AA37" s="35">
        <v>168575910.92608497</v>
      </c>
      <c r="AB37" s="76">
        <v>198974616.23015296</v>
      </c>
      <c r="AC37" s="35">
        <v>98655188.093463197</v>
      </c>
      <c r="AD37" s="76">
        <v>78447625.112449437</v>
      </c>
      <c r="AE37" s="81">
        <v>607495416.94393039</v>
      </c>
      <c r="AF37" s="37">
        <f t="shared" si="5"/>
        <v>607495416.94393039</v>
      </c>
      <c r="AG37" s="37"/>
      <c r="AH37" s="37"/>
      <c r="AI37" s="37"/>
      <c r="AJ37" s="37"/>
      <c r="AK37" s="37"/>
      <c r="AL37" s="37"/>
      <c r="AM37" s="37"/>
    </row>
    <row r="38" spans="3:39" x14ac:dyDescent="0.25">
      <c r="C38" s="36" t="s">
        <v>61</v>
      </c>
      <c r="D38" s="69">
        <v>212557777.55315071</v>
      </c>
      <c r="E38" s="69">
        <v>27261098.835731793</v>
      </c>
      <c r="F38" s="69">
        <v>97629203.062555283</v>
      </c>
      <c r="G38" s="35">
        <v>88124229.236501962</v>
      </c>
      <c r="H38" s="35">
        <v>23938619.59355469</v>
      </c>
      <c r="I38" s="35">
        <v>13827851.777848493</v>
      </c>
      <c r="J38" s="35">
        <v>31438206.893551432</v>
      </c>
      <c r="K38" s="35">
        <v>52008529.293463774</v>
      </c>
      <c r="L38" s="35">
        <v>74449057.416808724</v>
      </c>
      <c r="M38" s="35">
        <v>20792040.361734506</v>
      </c>
      <c r="N38" s="35">
        <v>37817328.410317756</v>
      </c>
      <c r="O38" s="35">
        <v>26614132.382574748</v>
      </c>
      <c r="P38" s="35">
        <v>25930267.474632964</v>
      </c>
      <c r="Q38" s="69">
        <v>41662581.326276943</v>
      </c>
      <c r="R38" s="69">
        <v>29000917.475703653</v>
      </c>
      <c r="S38" s="69">
        <v>183500559.12367517</v>
      </c>
      <c r="T38" s="69">
        <v>295037602.23224676</v>
      </c>
      <c r="U38" s="82">
        <v>244181305.14487964</v>
      </c>
      <c r="V38" s="69">
        <v>65714258.398697272</v>
      </c>
      <c r="W38" s="69">
        <v>65987285.54015401</v>
      </c>
      <c r="X38" s="69">
        <v>73215883.505050242</v>
      </c>
      <c r="Y38" s="69">
        <v>243155373.24362013</v>
      </c>
      <c r="Z38" s="69">
        <v>51745847.888644546</v>
      </c>
      <c r="AA38" s="35">
        <v>99881876.493331909</v>
      </c>
      <c r="AB38" s="82">
        <v>40485149.82127513</v>
      </c>
      <c r="AC38" s="83">
        <v>42938477.402195483</v>
      </c>
      <c r="AD38" s="69">
        <v>22259386.236241005</v>
      </c>
      <c r="AE38" s="79">
        <v>2231154846.1244187</v>
      </c>
      <c r="AF38" s="37">
        <f t="shared" si="5"/>
        <v>2231154846.1244183</v>
      </c>
      <c r="AG38" s="37"/>
      <c r="AH38" s="37"/>
      <c r="AI38" s="37"/>
      <c r="AJ38" s="37"/>
      <c r="AK38" s="37"/>
      <c r="AL38" s="37"/>
      <c r="AM38" s="37"/>
    </row>
    <row r="39" spans="3:39" x14ac:dyDescent="0.25">
      <c r="C39" s="34" t="s">
        <v>62</v>
      </c>
      <c r="D39" s="86">
        <f>D34+D35+D38+D36</f>
        <v>216666387.00655437</v>
      </c>
      <c r="E39" s="86">
        <f t="shared" ref="E39:AE39" si="6">E34+E35+E38+E36</f>
        <v>37267858.424939997</v>
      </c>
      <c r="F39" s="86">
        <f t="shared" si="6"/>
        <v>135269872.83678761</v>
      </c>
      <c r="G39" s="86">
        <f t="shared" si="6"/>
        <v>129587493.60298006</v>
      </c>
      <c r="H39" s="86">
        <f t="shared" si="6"/>
        <v>33946470.862560891</v>
      </c>
      <c r="I39" s="86">
        <f t="shared" si="6"/>
        <v>18631964.391046949</v>
      </c>
      <c r="J39" s="86">
        <f t="shared" si="6"/>
        <v>44183653.868232958</v>
      </c>
      <c r="K39" s="86">
        <f t="shared" si="6"/>
        <v>75785230.112968236</v>
      </c>
      <c r="L39" s="86">
        <f t="shared" si="6"/>
        <v>106762191.35993871</v>
      </c>
      <c r="M39" s="86">
        <f t="shared" si="6"/>
        <v>32389658.6525045</v>
      </c>
      <c r="N39" s="86">
        <f t="shared" si="6"/>
        <v>54541376.356732778</v>
      </c>
      <c r="O39" s="86">
        <f t="shared" si="6"/>
        <v>41820557.575946406</v>
      </c>
      <c r="P39" s="86">
        <f t="shared" si="6"/>
        <v>36456466.02287259</v>
      </c>
      <c r="Q39" s="86">
        <f t="shared" si="6"/>
        <v>50461466.529558472</v>
      </c>
      <c r="R39" s="86">
        <f t="shared" si="6"/>
        <v>33479684.048517823</v>
      </c>
      <c r="S39" s="86">
        <f t="shared" si="6"/>
        <v>267099486.68285534</v>
      </c>
      <c r="T39" s="86">
        <f t="shared" si="6"/>
        <v>450418249.52754432</v>
      </c>
      <c r="U39" s="86">
        <f t="shared" si="6"/>
        <v>305151737.05511779</v>
      </c>
      <c r="V39" s="86">
        <f t="shared" si="6"/>
        <v>116186958.97748686</v>
      </c>
      <c r="W39" s="86">
        <f t="shared" si="6"/>
        <v>91819475.072516322</v>
      </c>
      <c r="X39" s="86">
        <f t="shared" si="6"/>
        <v>111869255.4504821</v>
      </c>
      <c r="Y39" s="86">
        <f t="shared" si="6"/>
        <v>252744016.92150831</v>
      </c>
      <c r="Z39" s="86">
        <f t="shared" si="6"/>
        <v>86930318.31484291</v>
      </c>
      <c r="AA39" s="86">
        <f t="shared" si="6"/>
        <v>286571173.34268475</v>
      </c>
      <c r="AB39" s="86">
        <f t="shared" si="6"/>
        <v>155445194.70904052</v>
      </c>
      <c r="AC39" s="86">
        <f t="shared" si="6"/>
        <v>129991408.96172991</v>
      </c>
      <c r="AD39" s="86">
        <f t="shared" si="6"/>
        <v>33735621.965569712</v>
      </c>
      <c r="AE39" s="86">
        <f t="shared" si="6"/>
        <v>3335213228.6335211</v>
      </c>
      <c r="AF39" s="37">
        <f>SUM(D39:AD39)</f>
        <v>3335213228.6335211</v>
      </c>
      <c r="AG39" s="37"/>
      <c r="AH39" s="37"/>
      <c r="AI39" s="37"/>
      <c r="AJ39" s="37"/>
      <c r="AK39" s="37"/>
      <c r="AL39" s="37"/>
      <c r="AM39" s="37"/>
    </row>
    <row r="40" spans="3:39" x14ac:dyDescent="0.25">
      <c r="C40" s="34" t="s">
        <v>63</v>
      </c>
      <c r="D40" s="35">
        <f>D33+D39</f>
        <v>400475679.71216559</v>
      </c>
      <c r="E40" s="35">
        <f t="shared" ref="E40:AD40" si="7">E33+E39</f>
        <v>106472041.87370577</v>
      </c>
      <c r="F40" s="35">
        <f t="shared" si="7"/>
        <v>455180751.9294889</v>
      </c>
      <c r="G40" s="35">
        <f t="shared" si="7"/>
        <v>408766011.87620664</v>
      </c>
      <c r="H40" s="35">
        <f t="shared" si="7"/>
        <v>116749225.65018263</v>
      </c>
      <c r="I40" s="35">
        <f t="shared" si="7"/>
        <v>142678125.23134124</v>
      </c>
      <c r="J40" s="35">
        <f t="shared" si="7"/>
        <v>87509095.323280245</v>
      </c>
      <c r="K40" s="35">
        <f t="shared" si="7"/>
        <v>257194929.31062752</v>
      </c>
      <c r="L40" s="35">
        <f t="shared" si="7"/>
        <v>303011391.75074649</v>
      </c>
      <c r="M40" s="35">
        <f t="shared" si="7"/>
        <v>79161146.333290234</v>
      </c>
      <c r="N40" s="35">
        <f t="shared" si="7"/>
        <v>132290470.66971323</v>
      </c>
      <c r="O40" s="35">
        <f t="shared" si="7"/>
        <v>126980854.9129857</v>
      </c>
      <c r="P40" s="35">
        <f t="shared" si="7"/>
        <v>114473929.746425</v>
      </c>
      <c r="Q40" s="35">
        <f t="shared" si="7"/>
        <v>275855079.33532768</v>
      </c>
      <c r="R40" s="35">
        <f t="shared" si="7"/>
        <v>103135357.98309423</v>
      </c>
      <c r="S40" s="35">
        <f t="shared" si="7"/>
        <v>611560258.1444428</v>
      </c>
      <c r="T40" s="35">
        <f t="shared" si="7"/>
        <v>676172835.89796782</v>
      </c>
      <c r="U40" s="35">
        <f t="shared" si="7"/>
        <v>675488499.22306597</v>
      </c>
      <c r="V40" s="35">
        <f t="shared" si="7"/>
        <v>212978557.12186474</v>
      </c>
      <c r="W40" s="35">
        <f t="shared" si="7"/>
        <v>173326926.1600731</v>
      </c>
      <c r="X40" s="35">
        <f t="shared" si="7"/>
        <v>179802915.65175891</v>
      </c>
      <c r="Y40" s="35">
        <f t="shared" si="7"/>
        <v>379745079.38373893</v>
      </c>
      <c r="Z40" s="35">
        <f t="shared" si="7"/>
        <v>185621461.29020488</v>
      </c>
      <c r="AA40" s="35">
        <f t="shared" si="7"/>
        <v>371346366.866503</v>
      </c>
      <c r="AB40" s="35">
        <f t="shared" si="7"/>
        <v>180268763.09880993</v>
      </c>
      <c r="AC40" s="35">
        <f t="shared" si="7"/>
        <v>238933786.03775555</v>
      </c>
      <c r="AD40" s="35">
        <f t="shared" si="7"/>
        <v>64421623.688968293</v>
      </c>
      <c r="AE40" s="35">
        <f>AE33+AE39</f>
        <v>7059601164.2037354</v>
      </c>
      <c r="AF40" s="37">
        <f t="shared" ref="AF40" si="8">SUM(D40:AD40)</f>
        <v>7059601164.2037363</v>
      </c>
      <c r="AG40" s="37"/>
      <c r="AH40" s="37"/>
      <c r="AI40" s="37"/>
      <c r="AJ40" s="37"/>
      <c r="AK40" s="37"/>
      <c r="AL40" s="37"/>
      <c r="AM40" s="37"/>
    </row>
    <row r="41" spans="3:39" ht="15.75" thickBot="1" x14ac:dyDescent="0.3">
      <c r="C41" s="36" t="s">
        <v>64</v>
      </c>
      <c r="D41" s="35">
        <v>40229928.060681596</v>
      </c>
      <c r="E41" s="35">
        <v>174508286.99616104</v>
      </c>
      <c r="F41" s="35">
        <v>30221066.374327555</v>
      </c>
      <c r="G41" s="35">
        <v>43821855.18944338</v>
      </c>
      <c r="H41" s="35">
        <v>23834661.213843316</v>
      </c>
      <c r="I41" s="35">
        <v>88107527.443766117</v>
      </c>
      <c r="J41" s="35">
        <v>158894795.53554806</v>
      </c>
      <c r="K41" s="35">
        <v>32566347.881135318</v>
      </c>
      <c r="L41" s="35">
        <v>155256874.4198353</v>
      </c>
      <c r="M41" s="35">
        <v>108673287.34664944</v>
      </c>
      <c r="N41" s="35">
        <v>96409265.013794601</v>
      </c>
      <c r="O41" s="35">
        <v>106622543.18618639</v>
      </c>
      <c r="P41" s="35">
        <v>21310251.62058853</v>
      </c>
      <c r="Q41" s="35">
        <v>1077103.5962585381</v>
      </c>
      <c r="R41" s="35">
        <v>39755454.388606869</v>
      </c>
      <c r="S41" s="35">
        <v>873898.52422177652</v>
      </c>
      <c r="T41" s="35">
        <v>0</v>
      </c>
      <c r="U41" s="76">
        <v>5588584.4136931757</v>
      </c>
      <c r="V41" s="35">
        <v>1665637.2886546655</v>
      </c>
      <c r="W41" s="35">
        <v>2880721.2503869939</v>
      </c>
      <c r="X41" s="35">
        <v>3708130.2123124516</v>
      </c>
      <c r="Y41" s="35">
        <v>0</v>
      </c>
      <c r="Z41" s="35">
        <v>1523283.4283810323</v>
      </c>
      <c r="AA41" s="35">
        <v>2482996.6802409543</v>
      </c>
      <c r="AB41" s="35">
        <v>0</v>
      </c>
      <c r="AC41" s="35">
        <v>23621.992616685628</v>
      </c>
      <c r="AD41" s="35">
        <v>642121.76898346993</v>
      </c>
      <c r="AE41" s="75">
        <v>1140678243.75353</v>
      </c>
      <c r="AF41" s="37">
        <f>SUM(D41:AD41)</f>
        <v>1140678243.8263168</v>
      </c>
      <c r="AG41" s="37"/>
      <c r="AH41" s="37"/>
      <c r="AI41" s="37"/>
      <c r="AJ41" s="37"/>
      <c r="AK41" s="37"/>
      <c r="AL41" s="37"/>
      <c r="AM41" s="37"/>
    </row>
    <row r="42" spans="3:39" x14ac:dyDescent="0.25">
      <c r="C42" s="34" t="s">
        <v>65</v>
      </c>
      <c r="D42" s="35">
        <f>D40+D41</f>
        <v>440705607.77284718</v>
      </c>
      <c r="E42" s="35">
        <f t="shared" ref="E42:AD42" si="9">E40+E41</f>
        <v>280980328.86986685</v>
      </c>
      <c r="F42" s="35">
        <f t="shared" si="9"/>
        <v>485401818.30381644</v>
      </c>
      <c r="G42" s="35">
        <f t="shared" si="9"/>
        <v>452587867.06564999</v>
      </c>
      <c r="H42" s="35">
        <f t="shared" si="9"/>
        <v>140583886.86402595</v>
      </c>
      <c r="I42" s="35">
        <f t="shared" si="9"/>
        <v>230785652.67510736</v>
      </c>
      <c r="J42" s="35">
        <f t="shared" si="9"/>
        <v>246403890.85882831</v>
      </c>
      <c r="K42" s="35">
        <f t="shared" si="9"/>
        <v>289761277.19176286</v>
      </c>
      <c r="L42" s="35">
        <f t="shared" si="9"/>
        <v>458268266.17058182</v>
      </c>
      <c r="M42" s="35">
        <f t="shared" si="9"/>
        <v>187834433.67993969</v>
      </c>
      <c r="N42" s="35">
        <f t="shared" si="9"/>
        <v>228699735.68350783</v>
      </c>
      <c r="O42" s="35">
        <f t="shared" si="9"/>
        <v>233603398.09917209</v>
      </c>
      <c r="P42" s="35">
        <f t="shared" si="9"/>
        <v>135784181.36701354</v>
      </c>
      <c r="Q42" s="35">
        <f t="shared" si="9"/>
        <v>276932182.93158621</v>
      </c>
      <c r="R42" s="35">
        <f t="shared" si="9"/>
        <v>142890812.37170109</v>
      </c>
      <c r="S42" s="35">
        <f t="shared" si="9"/>
        <v>612434156.66866457</v>
      </c>
      <c r="T42" s="35">
        <f t="shared" si="9"/>
        <v>676172835.89796782</v>
      </c>
      <c r="U42" s="35">
        <f t="shared" si="9"/>
        <v>681077083.63675916</v>
      </c>
      <c r="V42" s="35">
        <f t="shared" si="9"/>
        <v>214644194.41051939</v>
      </c>
      <c r="W42" s="35">
        <f t="shared" si="9"/>
        <v>176207647.41046008</v>
      </c>
      <c r="X42" s="35">
        <f t="shared" si="9"/>
        <v>183511045.86407137</v>
      </c>
      <c r="Y42" s="35">
        <f t="shared" si="9"/>
        <v>379745079.38373893</v>
      </c>
      <c r="Z42" s="35">
        <f t="shared" si="9"/>
        <v>187144744.71858591</v>
      </c>
      <c r="AA42" s="35">
        <f t="shared" si="9"/>
        <v>373829363.54674393</v>
      </c>
      <c r="AB42" s="35">
        <f t="shared" si="9"/>
        <v>180268763.09880993</v>
      </c>
      <c r="AC42" s="35">
        <f t="shared" si="9"/>
        <v>238957408.03037223</v>
      </c>
      <c r="AD42" s="35">
        <f t="shared" si="9"/>
        <v>65063745.457951762</v>
      </c>
      <c r="AE42" s="77">
        <f>AE40+AE41</f>
        <v>8200279407.9572659</v>
      </c>
      <c r="AF42" s="37">
        <f>AF40+AF41</f>
        <v>8200279408.0300531</v>
      </c>
      <c r="AG42" s="37"/>
      <c r="AH42" s="37"/>
      <c r="AI42" s="37"/>
      <c r="AJ42" s="37"/>
      <c r="AK42" s="37"/>
      <c r="AL42" s="37"/>
      <c r="AM42" s="37"/>
    </row>
    <row r="46" spans="3:39" x14ac:dyDescent="0.25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489C-3691-4661-B014-7E0933660D4F}">
  <dimension ref="B3:AO86"/>
  <sheetViews>
    <sheetView topLeftCell="J1" workbookViewId="0">
      <selection activeCell="C3" sqref="C3"/>
    </sheetView>
  </sheetViews>
  <sheetFormatPr defaultRowHeight="15" x14ac:dyDescent="0.25"/>
  <cols>
    <col min="4" max="7" width="15.28515625" bestFit="1" customWidth="1"/>
    <col min="8" max="9" width="14.28515625" bestFit="1" customWidth="1"/>
    <col min="10" max="12" width="15.28515625" bestFit="1" customWidth="1"/>
    <col min="13" max="16" width="14.28515625" bestFit="1" customWidth="1"/>
    <col min="17" max="17" width="15.28515625" bestFit="1" customWidth="1"/>
    <col min="18" max="18" width="14.28515625" bestFit="1" customWidth="1"/>
    <col min="19" max="21" width="15.28515625" bestFit="1" customWidth="1"/>
    <col min="22" max="24" width="14.28515625" bestFit="1" customWidth="1"/>
    <col min="25" max="25" width="15.28515625" bestFit="1" customWidth="1"/>
    <col min="26" max="26" width="14.28515625" bestFit="1" customWidth="1"/>
    <col min="27" max="27" width="15.28515625" bestFit="1" customWidth="1"/>
    <col min="28" max="28" width="14.28515625" bestFit="1" customWidth="1"/>
    <col min="29" max="29" width="15.28515625" bestFit="1" customWidth="1"/>
    <col min="30" max="30" width="14.28515625" bestFit="1" customWidth="1"/>
    <col min="31" max="32" width="16.85546875" bestFit="1" customWidth="1"/>
    <col min="33" max="33" width="15.28515625" bestFit="1" customWidth="1"/>
    <col min="34" max="34" width="16.85546875" bestFit="1" customWidth="1"/>
    <col min="35" max="35" width="15.28515625" bestFit="1" customWidth="1"/>
    <col min="36" max="36" width="15" customWidth="1"/>
    <col min="37" max="37" width="15.28515625" bestFit="1" customWidth="1"/>
    <col min="38" max="38" width="17.28515625" customWidth="1"/>
    <col min="39" max="39" width="16.85546875" bestFit="1" customWidth="1"/>
    <col min="41" max="41" width="12.5703125" bestFit="1" customWidth="1"/>
  </cols>
  <sheetData>
    <row r="3" spans="3:41" x14ac:dyDescent="0.25">
      <c r="C3" s="1"/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  <c r="S3" s="1" t="s">
        <v>15</v>
      </c>
      <c r="T3" s="1" t="s">
        <v>16</v>
      </c>
      <c r="U3" s="1" t="s">
        <v>17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22</v>
      </c>
      <c r="AA3" s="1" t="s">
        <v>23</v>
      </c>
      <c r="AB3" s="1" t="s">
        <v>24</v>
      </c>
      <c r="AC3" s="1" t="s">
        <v>25</v>
      </c>
      <c r="AD3" s="1" t="s">
        <v>26</v>
      </c>
      <c r="AE3" s="1" t="s">
        <v>27</v>
      </c>
      <c r="AF3" s="1" t="s">
        <v>28</v>
      </c>
      <c r="AG3" s="1" t="s">
        <v>29</v>
      </c>
      <c r="AH3" s="1" t="s">
        <v>30</v>
      </c>
      <c r="AI3" s="1" t="s">
        <v>31</v>
      </c>
      <c r="AJ3" s="1" t="s">
        <v>32</v>
      </c>
      <c r="AK3" s="1" t="s">
        <v>33</v>
      </c>
      <c r="AL3" s="1" t="s">
        <v>34</v>
      </c>
      <c r="AM3" s="1" t="s">
        <v>35</v>
      </c>
      <c r="AO3" t="s">
        <v>216</v>
      </c>
    </row>
    <row r="4" spans="3:41" x14ac:dyDescent="0.25">
      <c r="C4" s="1" t="s">
        <v>0</v>
      </c>
      <c r="D4" s="50">
        <f>MIN('2018'!D4,'2014'!D4,'2016'!D4)</f>
        <v>63509250.571000002</v>
      </c>
      <c r="E4" s="50">
        <f>MIN('2018'!E4,'2014'!E4,'2016'!E4)</f>
        <v>23932.755000000001</v>
      </c>
      <c r="F4" s="50">
        <f>MIN('2018'!F4,'2014'!F4,'2016'!F4)</f>
        <v>60182021.321000002</v>
      </c>
      <c r="G4" s="50">
        <f>MIN('2018'!G4,'2014'!G4,'2016'!G4)</f>
        <v>1002744.727</v>
      </c>
      <c r="H4" s="50">
        <f>MIN('2018'!H4,'2014'!H4,'2016'!H4)</f>
        <v>221627.565</v>
      </c>
      <c r="I4" s="50">
        <f>MIN('2018'!I4,'2014'!I4,'2016'!I4)</f>
        <v>894.05600000000004</v>
      </c>
      <c r="J4" s="50">
        <f>MIN('2018'!J4,'2014'!J4,'2016'!J4)</f>
        <v>75486.778000000006</v>
      </c>
      <c r="K4" s="50">
        <f>MIN('2018'!K4,'2014'!K4,'2016'!K4)</f>
        <v>832344.54500000004</v>
      </c>
      <c r="L4" s="50">
        <f>MIN('2018'!L4,'2014'!L4,'2016'!L4)</f>
        <v>1341.258</v>
      </c>
      <c r="M4" s="50">
        <f>MIN('2018'!M4,'2014'!M4,'2016'!M4)</f>
        <v>3894.0160000000001</v>
      </c>
      <c r="N4" s="50">
        <f>MIN('2018'!N4,'2014'!N4,'2016'!N4)</f>
        <v>13773.823</v>
      </c>
      <c r="O4" s="50">
        <f>MIN('2018'!O4,'2014'!O4,'2016'!O4)</f>
        <v>62.100999999999999</v>
      </c>
      <c r="P4" s="50">
        <f>MIN('2018'!P4,'2014'!P4,'2016'!P4)</f>
        <v>85147.509000000005</v>
      </c>
      <c r="Q4" s="50">
        <f>MIN('2018'!Q4,'2014'!Q4,'2016'!Q4)</f>
        <v>320.84199999999998</v>
      </c>
      <c r="R4" s="50">
        <f>MIN('2018'!R4,'2014'!R4,'2016'!R4)</f>
        <v>36233.125999999997</v>
      </c>
      <c r="S4" s="50">
        <f>MIN('2018'!S4,'2014'!S4,'2016'!S4)</f>
        <v>119992.107</v>
      </c>
      <c r="T4" s="50">
        <f>MIN('2018'!T4,'2014'!T4,'2016'!T4)</f>
        <v>159765.40900000001</v>
      </c>
      <c r="U4" s="50">
        <f>MIN('2018'!U4,'2014'!U4,'2016'!U4)</f>
        <v>22072.3</v>
      </c>
      <c r="V4" s="50">
        <f>MIN('2018'!V4,'2014'!V4,'2016'!V4)</f>
        <v>99225.479000000007</v>
      </c>
      <c r="W4" s="50">
        <f>MIN('2018'!W4,'2014'!W4,'2016'!W4)</f>
        <v>4591.0309999999999</v>
      </c>
      <c r="X4" s="50">
        <f>MIN('2018'!X4,'2014'!X4,'2016'!X4)</f>
        <v>6.0640000000000001</v>
      </c>
      <c r="Y4" s="50">
        <f>MIN('2018'!Y4,'2014'!Y4,'2016'!Y4)</f>
        <v>75201.231</v>
      </c>
      <c r="Z4" s="50">
        <f>MIN('2018'!Z4,'2014'!Z4,'2016'!Z4)</f>
        <v>244816.745</v>
      </c>
      <c r="AA4" s="50">
        <f>MIN('2018'!AA4,'2014'!AA4,'2016'!AA4)</f>
        <v>220425.446</v>
      </c>
      <c r="AB4" s="50">
        <f>MIN('2018'!AB4,'2014'!AB4,'2016'!AB4)</f>
        <v>2521.078</v>
      </c>
      <c r="AC4" s="50">
        <f>MIN('2018'!AC4,'2014'!AC4,'2016'!AC4)</f>
        <v>137611.611</v>
      </c>
      <c r="AD4" s="50">
        <f>MIN('2018'!AD4,'2014'!AD4,'2016'!AD4)</f>
        <v>713.34299999999996</v>
      </c>
      <c r="AE4" s="50">
        <f>SUM(D4:AD4)</f>
        <v>127076016.83699998</v>
      </c>
      <c r="AF4" s="50">
        <f>MIN('2018'!AF4,'2014'!AF4,'2016'!AF4)</f>
        <v>57295305.463072799</v>
      </c>
      <c r="AG4" s="50">
        <f>MIN('2018'!AG4,'2014'!AG4,'2016'!AG4)</f>
        <v>0</v>
      </c>
      <c r="AH4" s="50">
        <f>AF4+AG4</f>
        <v>57295305.463072799</v>
      </c>
      <c r="AI4" s="50">
        <f>MIN('2018'!AI4,'2014'!AI4,'2016'!AI4)</f>
        <v>10626321</v>
      </c>
      <c r="AJ4" s="50">
        <f>MIN('2018'!AJ4,'2014'!AJ4,'2016'!AJ4)</f>
        <v>-2339067.2784562754</v>
      </c>
      <c r="AK4" s="50">
        <f>AI4+AJ4</f>
        <v>8287253.7215437246</v>
      </c>
      <c r="AL4" s="50">
        <f>MIN('2018'!AL4,'2014'!AL4,'2016'!AL4)</f>
        <v>15679713.73741783</v>
      </c>
      <c r="AM4" s="50">
        <f>AE4+AH4+AK4+AL4</f>
        <v>208338289.75903434</v>
      </c>
      <c r="AO4" s="22">
        <f>AM4-AE4</f>
        <v>81262272.922034353</v>
      </c>
    </row>
    <row r="5" spans="3:41" x14ac:dyDescent="0.25">
      <c r="C5" s="1" t="s">
        <v>1</v>
      </c>
      <c r="D5" s="50">
        <f>MIN('2018'!D5,'2014'!D5,'2016'!D5)</f>
        <v>886106.65399999998</v>
      </c>
      <c r="E5" s="50">
        <f>MIN('2018'!E5,'2014'!E5,'2016'!E5)</f>
        <v>1204033.031</v>
      </c>
      <c r="F5" s="50">
        <f>MIN('2018'!F5,'2014'!F5,'2016'!F5)</f>
        <v>1487873.7069999999</v>
      </c>
      <c r="G5" s="50">
        <f>MIN('2018'!G5,'2014'!G5,'2016'!G5)</f>
        <v>1811694.2420000001</v>
      </c>
      <c r="H5" s="50">
        <f>MIN('2018'!H5,'2014'!H5,'2016'!H5)</f>
        <v>749070.53599999996</v>
      </c>
      <c r="I5" s="50">
        <f>MIN('2018'!I5,'2014'!I5,'2016'!I5)</f>
        <v>11899545.154999999</v>
      </c>
      <c r="J5" s="50">
        <f>MIN('2018'!J5,'2014'!J5,'2016'!J5)</f>
        <v>187865.75899999999</v>
      </c>
      <c r="K5" s="50">
        <f>MIN('2018'!K5,'2014'!K5,'2016'!K5)</f>
        <v>7071740.5089999996</v>
      </c>
      <c r="L5" s="50">
        <f>MIN('2018'!L5,'2014'!L5,'2016'!L5)</f>
        <v>6240602.3940000003</v>
      </c>
      <c r="M5" s="50">
        <f>MIN('2018'!M5,'2014'!M5,'2016'!M5)</f>
        <v>63928.243000000002</v>
      </c>
      <c r="N5" s="50">
        <f>MIN('2018'!N5,'2014'!N5,'2016'!N5)</f>
        <v>116014.106</v>
      </c>
      <c r="O5" s="50">
        <f>MIN('2018'!O5,'2014'!O5,'2016'!O5)</f>
        <v>222851.45600000001</v>
      </c>
      <c r="P5" s="50">
        <f>MIN('2018'!P5,'2014'!P5,'2016'!P5)</f>
        <v>66747.839000000007</v>
      </c>
      <c r="Q5" s="50">
        <f>MIN('2018'!Q5,'2014'!Q5,'2016'!Q5)</f>
        <v>5463627.6550000003</v>
      </c>
      <c r="R5" s="50">
        <f>MIN('2018'!R5,'2014'!R5,'2016'!R5)</f>
        <v>47934.555</v>
      </c>
      <c r="S5" s="50">
        <f>MIN('2018'!S5,'2014'!S5,'2016'!S5)</f>
        <v>4833786.1490000002</v>
      </c>
      <c r="T5" s="50">
        <f>MIN('2018'!T5,'2014'!T5,'2016'!T5)</f>
        <v>758124.08700000006</v>
      </c>
      <c r="U5" s="50">
        <f>MIN('2018'!U5,'2014'!U5,'2016'!U5)</f>
        <v>553804.42000000004</v>
      </c>
      <c r="V5" s="50">
        <f>MIN('2018'!V5,'2014'!V5,'2016'!V5)</f>
        <v>168463.89300000001</v>
      </c>
      <c r="W5" s="50">
        <f>MIN('2018'!W5,'2014'!W5,'2016'!W5)</f>
        <v>6640.0590000000002</v>
      </c>
      <c r="X5" s="50">
        <f>MIN('2018'!X5,'2014'!X5,'2016'!X5)</f>
        <v>2406.0810000000001</v>
      </c>
      <c r="Y5" s="50">
        <f>MIN('2018'!Y5,'2014'!Y5,'2016'!Y5)</f>
        <v>2619486.145</v>
      </c>
      <c r="Z5" s="50">
        <f>MIN('2018'!Z5,'2014'!Z5,'2016'!Z5)</f>
        <v>305313.03399999999</v>
      </c>
      <c r="AA5" s="50">
        <f>MIN('2018'!AA5,'2014'!AA5,'2016'!AA5)</f>
        <v>22668.46</v>
      </c>
      <c r="AB5" s="50">
        <f>MIN('2018'!AB5,'2014'!AB5,'2016'!AB5)</f>
        <v>9981.4439999999995</v>
      </c>
      <c r="AC5" s="50">
        <f>MIN('2018'!AC5,'2014'!AC5,'2016'!AC5)</f>
        <v>365031.57799999998</v>
      </c>
      <c r="AD5" s="50">
        <f>MIN('2018'!AD5,'2014'!AD5,'2016'!AD5)</f>
        <v>17114.374</v>
      </c>
      <c r="AE5" s="50">
        <f t="shared" ref="AE5:AE42" si="0">SUM(D5:AD5)</f>
        <v>47182455.564999998</v>
      </c>
      <c r="AF5" s="50">
        <f>MIN('2018'!AF5,'2014'!AF5,'2016'!AF5)</f>
        <v>7702964.020808449</v>
      </c>
      <c r="AG5" s="50">
        <f>MIN('2018'!AG5,'2014'!AG5,'2016'!AG5)</f>
        <v>0</v>
      </c>
      <c r="AH5" s="50">
        <f t="shared" ref="AH5:AH30" si="1">AF5+AG5</f>
        <v>7702964.020808449</v>
      </c>
      <c r="AI5" s="50">
        <f>MIN('2018'!AI5,'2014'!AI5,'2016'!AI5)</f>
        <v>797016.34602332825</v>
      </c>
      <c r="AJ5" s="50">
        <f>MIN('2018'!AJ5,'2014'!AJ5,'2016'!AJ5)</f>
        <v>-2498287.0726135061</v>
      </c>
      <c r="AK5" s="50">
        <f>AI5+AJ5</f>
        <v>-1701270.726590178</v>
      </c>
      <c r="AL5" s="50">
        <f>MIN('2018'!AL5,'2014'!AL5,'2016'!AL5)</f>
        <v>8900474.1683772318</v>
      </c>
      <c r="AM5" s="50">
        <f t="shared" ref="AM5:AM31" si="2">AE5+AH5+AK5+AL5</f>
        <v>62084623.027595505</v>
      </c>
      <c r="AO5" s="22">
        <f t="shared" ref="AO5:AO30" si="3">AM5-AE5</f>
        <v>14902167.462595508</v>
      </c>
    </row>
    <row r="6" spans="3:41" x14ac:dyDescent="0.25">
      <c r="C6" s="1" t="s">
        <v>2</v>
      </c>
      <c r="D6" s="50">
        <f>MIN('2018'!D6,'2014'!D6,'2016'!D6)</f>
        <v>10903884.266000001</v>
      </c>
      <c r="E6" s="50">
        <f>MIN('2018'!E6,'2014'!E6,'2016'!E6)</f>
        <v>9066.0589999999993</v>
      </c>
      <c r="F6" s="50">
        <f>MIN('2018'!F6,'2014'!F6,'2016'!F6)</f>
        <v>36909752.405000001</v>
      </c>
      <c r="G6" s="50">
        <f>MIN('2018'!G6,'2014'!G6,'2016'!G6)</f>
        <v>638698.84199999995</v>
      </c>
      <c r="H6" s="50">
        <f>MIN('2018'!H6,'2014'!H6,'2016'!H6)</f>
        <v>238991.81899999999</v>
      </c>
      <c r="I6" s="50">
        <f>MIN('2018'!I6,'2014'!I6,'2016'!I6)</f>
        <v>17990.27</v>
      </c>
      <c r="J6" s="50">
        <f>MIN('2018'!J6,'2014'!J6,'2016'!J6)</f>
        <v>17861.786</v>
      </c>
      <c r="K6" s="50">
        <f>MIN('2018'!K6,'2014'!K6,'2016'!K6)</f>
        <v>112543.16899999999</v>
      </c>
      <c r="L6" s="50">
        <f>MIN('2018'!L6,'2014'!L6,'2016'!L6)</f>
        <v>30516.585999999999</v>
      </c>
      <c r="M6" s="50">
        <f>MIN('2018'!M6,'2014'!M6,'2016'!M6)</f>
        <v>9299.3729999999996</v>
      </c>
      <c r="N6" s="50">
        <f>MIN('2018'!N6,'2014'!N6,'2016'!N6)</f>
        <v>77053.191999999995</v>
      </c>
      <c r="O6" s="50">
        <f>MIN('2018'!O6,'2014'!O6,'2016'!O6)</f>
        <v>573.03200000000004</v>
      </c>
      <c r="P6" s="50">
        <f>MIN('2018'!P6,'2014'!P6,'2016'!P6)</f>
        <v>29196.453000000001</v>
      </c>
      <c r="Q6" s="50">
        <f>MIN('2018'!Q6,'2014'!Q6,'2016'!Q6)</f>
        <v>25011.741999999998</v>
      </c>
      <c r="R6" s="50">
        <f>MIN('2018'!R6,'2014'!R6,'2016'!R6)</f>
        <v>24634.760999999999</v>
      </c>
      <c r="S6" s="50">
        <f>MIN('2018'!S6,'2014'!S6,'2016'!S6)</f>
        <v>96961.563999999998</v>
      </c>
      <c r="T6" s="50">
        <f>MIN('2018'!T6,'2014'!T6,'2016'!T6)</f>
        <v>1134103.2779999999</v>
      </c>
      <c r="U6" s="50">
        <f>MIN('2018'!U6,'2014'!U6,'2016'!U6)</f>
        <v>248895.25399999999</v>
      </c>
      <c r="V6" s="50">
        <f>MIN('2018'!V6,'2014'!V6,'2016'!V6)</f>
        <v>172579.84700000001</v>
      </c>
      <c r="W6" s="50">
        <f>MIN('2018'!W6,'2014'!W6,'2016'!W6)</f>
        <v>78868.611999999994</v>
      </c>
      <c r="X6" s="50">
        <f>MIN('2018'!X6,'2014'!X6,'2016'!X6)</f>
        <v>51922.838000000003</v>
      </c>
      <c r="Y6" s="50">
        <f>MIN('2018'!Y6,'2014'!Y6,'2016'!Y6)</f>
        <v>7870.3469999999998</v>
      </c>
      <c r="Z6" s="50">
        <f>MIN('2018'!Z6,'2014'!Z6,'2016'!Z6)</f>
        <v>299996.36499999999</v>
      </c>
      <c r="AA6" s="50">
        <f>MIN('2018'!AA6,'2014'!AA6,'2016'!AA6)</f>
        <v>175739.94399999999</v>
      </c>
      <c r="AB6" s="50">
        <f>MIN('2018'!AB6,'2014'!AB6,'2016'!AB6)</f>
        <v>31643.616999999998</v>
      </c>
      <c r="AC6" s="50">
        <f>MIN('2018'!AC6,'2014'!AC6,'2016'!AC6)</f>
        <v>257250.47899999999</v>
      </c>
      <c r="AD6" s="50">
        <f>MIN('2018'!AD6,'2014'!AD6,'2016'!AD6)</f>
        <v>23069.148000000001</v>
      </c>
      <c r="AE6" s="50">
        <f t="shared" si="0"/>
        <v>51623975.048000023</v>
      </c>
      <c r="AF6" s="50">
        <f>MIN('2018'!AF6,'2014'!AF6,'2016'!AF6)</f>
        <v>140464085.55071554</v>
      </c>
      <c r="AG6" s="50">
        <f>MIN('2018'!AG6,'2014'!AG6,'2016'!AG6)</f>
        <v>0</v>
      </c>
      <c r="AH6" s="50">
        <f t="shared" si="1"/>
        <v>140464085.55071554</v>
      </c>
      <c r="AI6" s="50">
        <f>MIN('2018'!AI6,'2014'!AI6,'2016'!AI6)</f>
        <v>0</v>
      </c>
      <c r="AJ6" s="50">
        <f>MIN('2018'!AJ6,'2014'!AJ6,'2016'!AJ6)</f>
        <v>-14575606.153071836</v>
      </c>
      <c r="AK6" s="50">
        <f t="shared" ref="AK6:AK30" si="4">AI6+AJ6</f>
        <v>-14575606.153071836</v>
      </c>
      <c r="AL6" s="50">
        <f>MIN('2018'!AL6,'2014'!AL6,'2016'!AL6)</f>
        <v>30770819.420705475</v>
      </c>
      <c r="AM6" s="50">
        <f t="shared" si="2"/>
        <v>208283273.86634919</v>
      </c>
      <c r="AO6" s="22">
        <f t="shared" si="3"/>
        <v>156659298.81834918</v>
      </c>
    </row>
    <row r="7" spans="3:41" x14ac:dyDescent="0.25">
      <c r="C7" s="1" t="s">
        <v>3</v>
      </c>
      <c r="D7" s="50">
        <f>MIN('2018'!D7,'2014'!D7,'2016'!D7)</f>
        <v>269844.67</v>
      </c>
      <c r="E7" s="50">
        <f>MIN('2018'!E7,'2014'!E7,'2016'!E7)</f>
        <v>7628.7430000000004</v>
      </c>
      <c r="F7" s="50">
        <f>MIN('2018'!F7,'2014'!F7,'2016'!F7)</f>
        <v>666537.65099999995</v>
      </c>
      <c r="G7" s="50">
        <f>MIN('2018'!G7,'2014'!G7,'2016'!G7)</f>
        <v>81522193.344999999</v>
      </c>
      <c r="H7" s="50">
        <f>MIN('2018'!H7,'2014'!H7,'2016'!H7)</f>
        <v>161861.21599999999</v>
      </c>
      <c r="I7" s="50">
        <f>MIN('2018'!I7,'2014'!I7,'2016'!I7)</f>
        <v>11503.394</v>
      </c>
      <c r="J7" s="50">
        <f>MIN('2018'!J7,'2014'!J7,'2016'!J7)</f>
        <v>48468.252999999997</v>
      </c>
      <c r="K7" s="50">
        <f>MIN('2018'!K7,'2014'!K7,'2016'!K7)</f>
        <v>244145.16200000001</v>
      </c>
      <c r="L7" s="50">
        <f>MIN('2018'!L7,'2014'!L7,'2016'!L7)</f>
        <v>54744.472999999998</v>
      </c>
      <c r="M7" s="50">
        <f>MIN('2018'!M7,'2014'!M7,'2016'!M7)</f>
        <v>21028.396000000001</v>
      </c>
      <c r="N7" s="50">
        <f>MIN('2018'!N7,'2014'!N7,'2016'!N7)</f>
        <v>159284.81400000001</v>
      </c>
      <c r="O7" s="50">
        <f>MIN('2018'!O7,'2014'!O7,'2016'!O7)</f>
        <v>33.356000000000002</v>
      </c>
      <c r="P7" s="50">
        <f>MIN('2018'!P7,'2014'!P7,'2016'!P7)</f>
        <v>1943117.9990000001</v>
      </c>
      <c r="Q7" s="50">
        <f>MIN('2018'!Q7,'2014'!Q7,'2016'!Q7)</f>
        <v>7993.9170000000004</v>
      </c>
      <c r="R7" s="50">
        <f>MIN('2018'!R7,'2014'!R7,'2016'!R7)</f>
        <v>28949.828000000001</v>
      </c>
      <c r="S7" s="50">
        <f>MIN('2018'!S7,'2014'!S7,'2016'!S7)</f>
        <v>158587.73800000001</v>
      </c>
      <c r="T7" s="50">
        <f>MIN('2018'!T7,'2014'!T7,'2016'!T7)</f>
        <v>980087.78599999996</v>
      </c>
      <c r="U7" s="50">
        <f>MIN('2018'!U7,'2014'!U7,'2016'!U7)</f>
        <v>394469.69900000002</v>
      </c>
      <c r="V7" s="50">
        <f>MIN('2018'!V7,'2014'!V7,'2016'!V7)</f>
        <v>128496.791</v>
      </c>
      <c r="W7" s="50">
        <f>MIN('2018'!W7,'2014'!W7,'2016'!W7)</f>
        <v>54650.485999999997</v>
      </c>
      <c r="X7" s="50">
        <f>MIN('2018'!X7,'2014'!X7,'2016'!X7)</f>
        <v>21535.888999999999</v>
      </c>
      <c r="Y7" s="50">
        <f>MIN('2018'!Y7,'2014'!Y7,'2016'!Y7)</f>
        <v>100853.493</v>
      </c>
      <c r="Z7" s="50">
        <f>MIN('2018'!Z7,'2014'!Z7,'2016'!Z7)</f>
        <v>112955.408</v>
      </c>
      <c r="AA7" s="50">
        <f>MIN('2018'!AA7,'2014'!AA7,'2016'!AA7)</f>
        <v>85161.63</v>
      </c>
      <c r="AB7" s="50">
        <f>MIN('2018'!AB7,'2014'!AB7,'2016'!AB7)</f>
        <v>6757.4939999999997</v>
      </c>
      <c r="AC7" s="50">
        <f>MIN('2018'!AC7,'2014'!AC7,'2016'!AC7)</f>
        <v>186074.41800000001</v>
      </c>
      <c r="AD7" s="50">
        <f>MIN('2018'!AD7,'2014'!AD7,'2016'!AD7)</f>
        <v>234.375</v>
      </c>
      <c r="AE7" s="50">
        <f t="shared" si="0"/>
        <v>87377200.423999995</v>
      </c>
      <c r="AF7" s="50">
        <f>MIN('2018'!AF7,'2014'!AF7,'2016'!AF7)</f>
        <v>65737887.837126151</v>
      </c>
      <c r="AG7" s="50">
        <f>MIN('2018'!AG7,'2014'!AG7,'2016'!AG7)</f>
        <v>0</v>
      </c>
      <c r="AH7" s="50">
        <f t="shared" si="1"/>
        <v>65737887.837126151</v>
      </c>
      <c r="AI7" s="50">
        <f>MIN('2018'!AI7,'2014'!AI7,'2016'!AI7)</f>
        <v>574762.51607675594</v>
      </c>
      <c r="AJ7" s="50">
        <f>MIN('2018'!AJ7,'2014'!AJ7,'2016'!AJ7)</f>
        <v>-4641889.7548815245</v>
      </c>
      <c r="AK7" s="50">
        <f t="shared" si="4"/>
        <v>-4067127.2388047688</v>
      </c>
      <c r="AL7" s="50">
        <f>MIN('2018'!AL7,'2014'!AL7,'2016'!AL7)</f>
        <v>84369617.537183717</v>
      </c>
      <c r="AM7" s="50">
        <f t="shared" si="2"/>
        <v>233417578.55950511</v>
      </c>
      <c r="AO7" s="22">
        <f t="shared" si="3"/>
        <v>146040378.13550511</v>
      </c>
    </row>
    <row r="8" spans="3:41" x14ac:dyDescent="0.25">
      <c r="C8" s="1" t="s">
        <v>4</v>
      </c>
      <c r="D8" s="50">
        <f>MIN('2018'!D8,'2014'!D8,'2016'!D8)</f>
        <v>589335.353</v>
      </c>
      <c r="E8" s="50">
        <f>MIN('2018'!E8,'2014'!E8,'2016'!E8)</f>
        <v>34059.303999999996</v>
      </c>
      <c r="F8" s="50">
        <f>MIN('2018'!F8,'2014'!F8,'2016'!F8)</f>
        <v>2220623.4819999998</v>
      </c>
      <c r="G8" s="50">
        <f>MIN('2018'!G8,'2014'!G8,'2016'!G8)</f>
        <v>2760705.8459999999</v>
      </c>
      <c r="H8" s="50">
        <f>MIN('2018'!H8,'2014'!H8,'2016'!H8)</f>
        <v>19122496.796</v>
      </c>
      <c r="I8" s="50">
        <f>MIN('2018'!I8,'2014'!I8,'2016'!I8)</f>
        <v>113203.747</v>
      </c>
      <c r="J8" s="50">
        <f>MIN('2018'!J8,'2014'!J8,'2016'!J8)</f>
        <v>201748.32399999999</v>
      </c>
      <c r="K8" s="50">
        <f>MIN('2018'!K8,'2014'!K8,'2016'!K8)</f>
        <v>2295606.446</v>
      </c>
      <c r="L8" s="50">
        <f>MIN('2018'!L8,'2014'!L8,'2016'!L8)</f>
        <v>543196.652</v>
      </c>
      <c r="M8" s="50">
        <f>MIN('2018'!M8,'2014'!M8,'2016'!M8)</f>
        <v>57749.838000000003</v>
      </c>
      <c r="N8" s="50">
        <f>MIN('2018'!N8,'2014'!N8,'2016'!N8)</f>
        <v>814920.005</v>
      </c>
      <c r="O8" s="50">
        <f>MIN('2018'!O8,'2014'!O8,'2016'!O8)</f>
        <v>14420.742</v>
      </c>
      <c r="P8" s="50">
        <f>MIN('2018'!P8,'2014'!P8,'2016'!P8)</f>
        <v>633317.13</v>
      </c>
      <c r="Q8" s="50">
        <f>MIN('2018'!Q8,'2014'!Q8,'2016'!Q8)</f>
        <v>147604.09599999999</v>
      </c>
      <c r="R8" s="50">
        <f>MIN('2018'!R8,'2014'!R8,'2016'!R8)</f>
        <v>217162.65900000001</v>
      </c>
      <c r="S8" s="50">
        <f>MIN('2018'!S8,'2014'!S8,'2016'!S8)</f>
        <v>1322631.956</v>
      </c>
      <c r="T8" s="50">
        <f>MIN('2018'!T8,'2014'!T8,'2016'!T8)</f>
        <v>3441527.892</v>
      </c>
      <c r="U8" s="50">
        <f>MIN('2018'!U8,'2014'!U8,'2016'!U8)</f>
        <v>1385726.3770000001</v>
      </c>
      <c r="V8" s="50">
        <f>MIN('2018'!V8,'2014'!V8,'2016'!V8)</f>
        <v>727625.20600000001</v>
      </c>
      <c r="W8" s="50">
        <f>MIN('2018'!W8,'2014'!W8,'2016'!W8)</f>
        <v>497761.408</v>
      </c>
      <c r="X8" s="50">
        <f>MIN('2018'!X8,'2014'!X8,'2016'!X8)</f>
        <v>441966.158</v>
      </c>
      <c r="Y8" s="50">
        <f>MIN('2018'!Y8,'2014'!Y8,'2016'!Y8)</f>
        <v>232987.10800000001</v>
      </c>
      <c r="Z8" s="50">
        <f>MIN('2018'!Z8,'2014'!Z8,'2016'!Z8)</f>
        <v>1195261.29</v>
      </c>
      <c r="AA8" s="50">
        <f>MIN('2018'!AA8,'2014'!AA8,'2016'!AA8)</f>
        <v>430463.18300000002</v>
      </c>
      <c r="AB8" s="50">
        <f>MIN('2018'!AB8,'2014'!AB8,'2016'!AB8)</f>
        <v>82065.37</v>
      </c>
      <c r="AC8" s="50">
        <f>MIN('2018'!AC8,'2014'!AC8,'2016'!AC8)</f>
        <v>925857.92599999998</v>
      </c>
      <c r="AD8" s="50">
        <f>MIN('2018'!AD8,'2014'!AD8,'2016'!AD8)</f>
        <v>45803.557000000001</v>
      </c>
      <c r="AE8" s="50">
        <f t="shared" si="0"/>
        <v>40495827.850999989</v>
      </c>
      <c r="AF8" s="50">
        <f>MIN('2018'!AF8,'2014'!AF8,'2016'!AF8)</f>
        <v>6470630.0761856493</v>
      </c>
      <c r="AG8" s="50">
        <f>MIN('2018'!AG8,'2014'!AG8,'2016'!AG8)</f>
        <v>0</v>
      </c>
      <c r="AH8" s="50">
        <f t="shared" si="1"/>
        <v>6470630.0761856493</v>
      </c>
      <c r="AI8" s="50">
        <f>MIN('2018'!AI8,'2014'!AI8,'2016'!AI8)</f>
        <v>176280.06276909649</v>
      </c>
      <c r="AJ8" s="50">
        <f>MIN('2018'!AJ8,'2014'!AJ8,'2016'!AJ8)</f>
        <v>-227524.16227592793</v>
      </c>
      <c r="AK8" s="50">
        <f t="shared" si="4"/>
        <v>-51244.099506831437</v>
      </c>
      <c r="AL8" s="50">
        <f>MIN('2018'!AL8,'2014'!AL8,'2016'!AL8)</f>
        <v>7401319.0466206986</v>
      </c>
      <c r="AM8" s="50">
        <f t="shared" si="2"/>
        <v>54316532.874299504</v>
      </c>
      <c r="AO8" s="22">
        <f t="shared" si="3"/>
        <v>13820705.023299515</v>
      </c>
    </row>
    <row r="9" spans="3:41" x14ac:dyDescent="0.25">
      <c r="C9" s="1" t="s">
        <v>5</v>
      </c>
      <c r="D9" s="50">
        <f>MIN('2018'!D9,'2014'!D9,'2016'!D9)</f>
        <v>14520.974</v>
      </c>
      <c r="E9" s="50">
        <f>MIN('2018'!E9,'2014'!E9,'2016'!E9)</f>
        <v>13155525.005000001</v>
      </c>
      <c r="F9" s="50">
        <f>MIN('2018'!F9,'2014'!F9,'2016'!F9)</f>
        <v>1562193.6880000001</v>
      </c>
      <c r="G9" s="50">
        <f>MIN('2018'!G9,'2014'!G9,'2016'!G9)</f>
        <v>532128.24</v>
      </c>
      <c r="H9" s="50">
        <f>MIN('2018'!H9,'2014'!H9,'2016'!H9)</f>
        <v>649058.30299999996</v>
      </c>
      <c r="I9" s="50">
        <f>MIN('2018'!I9,'2014'!I9,'2016'!I9)</f>
        <v>3750602.0320000001</v>
      </c>
      <c r="J9" s="50">
        <f>MIN('2018'!J9,'2014'!J9,'2016'!J9)</f>
        <v>21803.609</v>
      </c>
      <c r="K9" s="50">
        <f>MIN('2018'!K9,'2014'!K9,'2016'!K9)</f>
        <v>76045.145999999993</v>
      </c>
      <c r="L9" s="50">
        <f>MIN('2018'!L9,'2014'!L9,'2016'!L9)</f>
        <v>603795.05500000005</v>
      </c>
      <c r="M9" s="50">
        <f>MIN('2018'!M9,'2014'!M9,'2016'!M9)</f>
        <v>101909.62699999999</v>
      </c>
      <c r="N9" s="50">
        <f>MIN('2018'!N9,'2014'!N9,'2016'!N9)</f>
        <v>861773.11499999999</v>
      </c>
      <c r="O9" s="50">
        <f>MIN('2018'!O9,'2014'!O9,'2016'!O9)</f>
        <v>2135.0720000000001</v>
      </c>
      <c r="P9" s="50">
        <f>MIN('2018'!P9,'2014'!P9,'2016'!P9)</f>
        <v>19091.278999999999</v>
      </c>
      <c r="Q9" s="50">
        <f>MIN('2018'!Q9,'2014'!Q9,'2016'!Q9)</f>
        <v>251928.592</v>
      </c>
      <c r="R9" s="50">
        <f>MIN('2018'!R9,'2014'!R9,'2016'!R9)</f>
        <v>289334.56699999998</v>
      </c>
      <c r="S9" s="50">
        <f>MIN('2018'!S9,'2014'!S9,'2016'!S9)</f>
        <v>254566.073</v>
      </c>
      <c r="T9" s="50">
        <f>MIN('2018'!T9,'2014'!T9,'2016'!T9)</f>
        <v>8114938.9579999996</v>
      </c>
      <c r="U9" s="50">
        <f>MIN('2018'!U9,'2014'!U9,'2016'!U9)</f>
        <v>16686577.939999999</v>
      </c>
      <c r="V9" s="50">
        <f>MIN('2018'!V9,'2014'!V9,'2016'!V9)</f>
        <v>1019266.551</v>
      </c>
      <c r="W9" s="50">
        <f>MIN('2018'!W9,'2014'!W9,'2016'!W9)</f>
        <v>350709.71899999998</v>
      </c>
      <c r="X9" s="50">
        <f>MIN('2018'!X9,'2014'!X9,'2016'!X9)</f>
        <v>220660.77600000001</v>
      </c>
      <c r="Y9" s="50">
        <f>MIN('2018'!Y9,'2014'!Y9,'2016'!Y9)</f>
        <v>3173327.5449999999</v>
      </c>
      <c r="Z9" s="50">
        <f>MIN('2018'!Z9,'2014'!Z9,'2016'!Z9)</f>
        <v>2048068.5660000001</v>
      </c>
      <c r="AA9" s="50">
        <f>MIN('2018'!AA9,'2014'!AA9,'2016'!AA9)</f>
        <v>322183.19699999999</v>
      </c>
      <c r="AB9" s="50">
        <f>MIN('2018'!AB9,'2014'!AB9,'2016'!AB9)</f>
        <v>496169.15299999999</v>
      </c>
      <c r="AC9" s="50">
        <f>MIN('2018'!AC9,'2014'!AC9,'2016'!AC9)</f>
        <v>1960332.7420000001</v>
      </c>
      <c r="AD9" s="50">
        <f>MIN('2018'!AD9,'2014'!AD9,'2016'!AD9)</f>
        <v>246442.209</v>
      </c>
      <c r="AE9" s="50">
        <f t="shared" si="0"/>
        <v>56785087.732999988</v>
      </c>
      <c r="AF9" s="50">
        <f>MIN('2018'!AF9,'2014'!AF9,'2016'!AF9)</f>
        <v>11018749.144319031</v>
      </c>
      <c r="AG9" s="50">
        <f>MIN('2018'!AG9,'2014'!AG9,'2016'!AG9)</f>
        <v>0</v>
      </c>
      <c r="AH9" s="50">
        <f t="shared" si="1"/>
        <v>11018749.144319031</v>
      </c>
      <c r="AI9" s="50">
        <f>MIN('2018'!AI9,'2014'!AI9,'2016'!AI9)</f>
        <v>0</v>
      </c>
      <c r="AJ9" s="50">
        <f>MIN('2018'!AJ9,'2014'!AJ9,'2016'!AJ9)</f>
        <v>-21883634.978970025</v>
      </c>
      <c r="AK9" s="50">
        <f t="shared" si="4"/>
        <v>-21883634.978970025</v>
      </c>
      <c r="AL9" s="50">
        <f>MIN('2018'!AL9,'2014'!AL9,'2016'!AL9)</f>
        <v>16567667.50386502</v>
      </c>
      <c r="AM9" s="50">
        <f t="shared" si="2"/>
        <v>62487869.40221402</v>
      </c>
      <c r="AO9" s="22">
        <f t="shared" si="3"/>
        <v>5702781.6692140326</v>
      </c>
    </row>
    <row r="10" spans="3:41" x14ac:dyDescent="0.25">
      <c r="C10" s="1" t="s">
        <v>6</v>
      </c>
      <c r="D10" s="50">
        <f>MIN('2018'!D10,'2014'!D10,'2016'!D10)</f>
        <v>1549472.34</v>
      </c>
      <c r="E10" s="50">
        <f>MIN('2018'!E10,'2014'!E10,'2016'!E10)</f>
        <v>457689.91100000002</v>
      </c>
      <c r="F10" s="50">
        <f>MIN('2018'!F10,'2014'!F10,'2016'!F10)</f>
        <v>3953983.88</v>
      </c>
      <c r="G10" s="50">
        <f>MIN('2018'!G10,'2014'!G10,'2016'!G10)</f>
        <v>13008340.237</v>
      </c>
      <c r="H10" s="50">
        <f>MIN('2018'!H10,'2014'!H10,'2016'!H10)</f>
        <v>2265856.9160000002</v>
      </c>
      <c r="I10" s="50">
        <f>MIN('2018'!I10,'2014'!I10,'2016'!I10)</f>
        <v>69210.584000000003</v>
      </c>
      <c r="J10" s="50">
        <f>MIN('2018'!J10,'2014'!J10,'2016'!J10)</f>
        <v>2417720.5690000001</v>
      </c>
      <c r="K10" s="50">
        <f>MIN('2018'!K10,'2014'!K10,'2016'!K10)</f>
        <v>5773091.7419999996</v>
      </c>
      <c r="L10" s="50">
        <f>MIN('2018'!L10,'2014'!L10,'2016'!L10)</f>
        <v>1351990.8319999999</v>
      </c>
      <c r="M10" s="50">
        <f>MIN('2018'!M10,'2014'!M10,'2016'!M10)</f>
        <v>153004.15900000001</v>
      </c>
      <c r="N10" s="50">
        <f>MIN('2018'!N10,'2014'!N10,'2016'!N10)</f>
        <v>792755.75300000003</v>
      </c>
      <c r="O10" s="50">
        <f>MIN('2018'!O10,'2014'!O10,'2016'!O10)</f>
        <v>19803.525000000001</v>
      </c>
      <c r="P10" s="50">
        <f>MIN('2018'!P10,'2014'!P10,'2016'!P10)</f>
        <v>942599.21499999997</v>
      </c>
      <c r="Q10" s="50">
        <f>MIN('2018'!Q10,'2014'!Q10,'2016'!Q10)</f>
        <v>6268.9780000000001</v>
      </c>
      <c r="R10" s="50">
        <f>MIN('2018'!R10,'2014'!R10,'2016'!R10)</f>
        <v>531838.27099999995</v>
      </c>
      <c r="S10" s="50">
        <f>MIN('2018'!S10,'2014'!S10,'2016'!S10)</f>
        <v>1740793.21</v>
      </c>
      <c r="T10" s="50">
        <f>MIN('2018'!T10,'2014'!T10,'2016'!T10)</f>
        <v>965127.83200000005</v>
      </c>
      <c r="U10" s="50">
        <f>MIN('2018'!U10,'2014'!U10,'2016'!U10)</f>
        <v>135655.92499999999</v>
      </c>
      <c r="V10" s="50">
        <f>MIN('2018'!V10,'2014'!V10,'2016'!V10)</f>
        <v>577451.11600000004</v>
      </c>
      <c r="W10" s="50">
        <f>MIN('2018'!W10,'2014'!W10,'2016'!W10)</f>
        <v>83245.058999999994</v>
      </c>
      <c r="X10" s="50">
        <f>MIN('2018'!X10,'2014'!X10,'2016'!X10)</f>
        <v>49341.696000000004</v>
      </c>
      <c r="Y10" s="50">
        <f>MIN('2018'!Y10,'2014'!Y10,'2016'!Y10)</f>
        <v>1795005.585</v>
      </c>
      <c r="Z10" s="50">
        <f>MIN('2018'!Z10,'2014'!Z10,'2016'!Z10)</f>
        <v>862760.49600000004</v>
      </c>
      <c r="AA10" s="50">
        <f>MIN('2018'!AA10,'2014'!AA10,'2016'!AA10)</f>
        <v>254610.16</v>
      </c>
      <c r="AB10" s="50">
        <f>MIN('2018'!AB10,'2014'!AB10,'2016'!AB10)</f>
        <v>125224.208</v>
      </c>
      <c r="AC10" s="50">
        <f>MIN('2018'!AC10,'2014'!AC10,'2016'!AC10)</f>
        <v>2143162.4530000002</v>
      </c>
      <c r="AD10" s="50">
        <f>MIN('2018'!AD10,'2014'!AD10,'2016'!AD10)</f>
        <v>164464.96400000001</v>
      </c>
      <c r="AE10" s="50">
        <f t="shared" si="0"/>
        <v>42190469.615999989</v>
      </c>
      <c r="AF10" s="50">
        <f>MIN('2018'!AF10,'2014'!AF10,'2016'!AF10)</f>
        <v>8270708.1043051174</v>
      </c>
      <c r="AG10" s="50">
        <f>MIN('2018'!AG10,'2014'!AG10,'2016'!AG10)</f>
        <v>9247916.009045165</v>
      </c>
      <c r="AH10" s="50">
        <f t="shared" si="1"/>
        <v>17518624.113350283</v>
      </c>
      <c r="AI10" s="50">
        <f>MIN('2018'!AI10,'2014'!AI10,'2016'!AI10)</f>
        <v>0</v>
      </c>
      <c r="AJ10" s="50">
        <f>MIN('2018'!AJ10,'2014'!AJ10,'2016'!AJ10)</f>
        <v>-1735162.4096808105</v>
      </c>
      <c r="AK10" s="50">
        <f t="shared" si="4"/>
        <v>-1735162.4096808105</v>
      </c>
      <c r="AL10" s="50">
        <f>MIN('2018'!AL10,'2014'!AL10,'2016'!AL10)</f>
        <v>21254055.414767146</v>
      </c>
      <c r="AM10" s="50">
        <f t="shared" si="2"/>
        <v>79227986.734436601</v>
      </c>
      <c r="AO10" s="22">
        <f t="shared" si="3"/>
        <v>37037517.118436612</v>
      </c>
    </row>
    <row r="11" spans="3:41" x14ac:dyDescent="0.25">
      <c r="C11" s="1" t="s">
        <v>7</v>
      </c>
      <c r="D11" s="50">
        <f>MIN('2018'!D11,'2014'!D11,'2016'!D11)</f>
        <v>1496057.1</v>
      </c>
      <c r="E11" s="50">
        <f>MIN('2018'!E11,'2014'!E11,'2016'!E11)</f>
        <v>907462.92799999996</v>
      </c>
      <c r="F11" s="50">
        <f>MIN('2018'!F11,'2014'!F11,'2016'!F11)</f>
        <v>1303082.2679999999</v>
      </c>
      <c r="G11" s="50">
        <f>MIN('2018'!G11,'2014'!G11,'2016'!G11)</f>
        <v>2814697.7859999998</v>
      </c>
      <c r="H11" s="50">
        <f>MIN('2018'!H11,'2014'!H11,'2016'!H11)</f>
        <v>2450959.3620000002</v>
      </c>
      <c r="I11" s="50">
        <f>MIN('2018'!I11,'2014'!I11,'2016'!I11)</f>
        <v>8687.7009999999991</v>
      </c>
      <c r="J11" s="50">
        <f>MIN('2018'!J11,'2014'!J11,'2016'!J11)</f>
        <v>521867.29300000001</v>
      </c>
      <c r="K11" s="50">
        <f>MIN('2018'!K11,'2014'!K11,'2016'!K11)</f>
        <v>33317770.956</v>
      </c>
      <c r="L11" s="50">
        <f>MIN('2018'!L11,'2014'!L11,'2016'!L11)</f>
        <v>1241472.8389999999</v>
      </c>
      <c r="M11" s="50">
        <f>MIN('2018'!M11,'2014'!M11,'2016'!M11)</f>
        <v>265319.81800000003</v>
      </c>
      <c r="N11" s="50">
        <f>MIN('2018'!N11,'2014'!N11,'2016'!N11)</f>
        <v>3262635.48</v>
      </c>
      <c r="O11" s="50">
        <f>MIN('2018'!O11,'2014'!O11,'2016'!O11)</f>
        <v>189558.071</v>
      </c>
      <c r="P11" s="50">
        <f>MIN('2018'!P11,'2014'!P11,'2016'!P11)</f>
        <v>866736.43700000003</v>
      </c>
      <c r="Q11" s="50">
        <f>MIN('2018'!Q11,'2014'!Q11,'2016'!Q11)</f>
        <v>382186.94900000002</v>
      </c>
      <c r="R11" s="50">
        <f>MIN('2018'!R11,'2014'!R11,'2016'!R11)</f>
        <v>473432.99699999997</v>
      </c>
      <c r="S11" s="50">
        <f>MIN('2018'!S11,'2014'!S11,'2016'!S11)</f>
        <v>2324584.5550000002</v>
      </c>
      <c r="T11" s="50">
        <f>MIN('2018'!T11,'2014'!T11,'2016'!T11)</f>
        <v>2472976.787</v>
      </c>
      <c r="U11" s="50">
        <f>MIN('2018'!U11,'2014'!U11,'2016'!U11)</f>
        <v>6131589.7719999999</v>
      </c>
      <c r="V11" s="50">
        <f>MIN('2018'!V11,'2014'!V11,'2016'!V11)</f>
        <v>462652.40100000001</v>
      </c>
      <c r="W11" s="50">
        <f>MIN('2018'!W11,'2014'!W11,'2016'!W11)</f>
        <v>90735.138999999996</v>
      </c>
      <c r="X11" s="50">
        <f>MIN('2018'!X11,'2014'!X11,'2016'!X11)</f>
        <v>12224.141</v>
      </c>
      <c r="Y11" s="50">
        <f>MIN('2018'!Y11,'2014'!Y11,'2016'!Y11)</f>
        <v>2209078.4309999999</v>
      </c>
      <c r="Z11" s="50">
        <f>MIN('2018'!Z11,'2014'!Z11,'2016'!Z11)</f>
        <v>560747.78599999996</v>
      </c>
      <c r="AA11" s="50">
        <f>MIN('2018'!AA11,'2014'!AA11,'2016'!AA11)</f>
        <v>403063.10700000002</v>
      </c>
      <c r="AB11" s="50">
        <f>MIN('2018'!AB11,'2014'!AB11,'2016'!AB11)</f>
        <v>13169.869000000001</v>
      </c>
      <c r="AC11" s="50">
        <f>MIN('2018'!AC11,'2014'!AC11,'2016'!AC11)</f>
        <v>1735572.1740000001</v>
      </c>
      <c r="AD11" s="50">
        <f>MIN('2018'!AD11,'2014'!AD11,'2016'!AD11)</f>
        <v>75946.936000000002</v>
      </c>
      <c r="AE11" s="50">
        <f t="shared" si="0"/>
        <v>65994269.083000012</v>
      </c>
      <c r="AF11" s="50">
        <f>MIN('2018'!AF11,'2014'!AF11,'2016'!AF11)</f>
        <v>11439821.861526195</v>
      </c>
      <c r="AG11" s="50">
        <f>MIN('2018'!AG11,'2014'!AG11,'2016'!AG11)</f>
        <v>0</v>
      </c>
      <c r="AH11" s="50">
        <f t="shared" si="1"/>
        <v>11439821.861526195</v>
      </c>
      <c r="AI11" s="50">
        <f>MIN('2018'!AI11,'2014'!AI11,'2016'!AI11)</f>
        <v>3703407.6019290001</v>
      </c>
      <c r="AJ11" s="50">
        <f>MIN('2018'!AJ11,'2014'!AJ11,'2016'!AJ11)</f>
        <v>-12200.767445589045</v>
      </c>
      <c r="AK11" s="50">
        <f t="shared" si="4"/>
        <v>3691206.8344834112</v>
      </c>
      <c r="AL11" s="50">
        <f>MIN('2018'!AL11,'2014'!AL11,'2016'!AL11)</f>
        <v>30786335.794055462</v>
      </c>
      <c r="AM11" s="50">
        <f t="shared" si="2"/>
        <v>111911633.57306509</v>
      </c>
      <c r="AO11" s="22">
        <f t="shared" si="3"/>
        <v>45917364.490065075</v>
      </c>
    </row>
    <row r="12" spans="3:41" x14ac:dyDescent="0.25">
      <c r="C12" s="1" t="s">
        <v>8</v>
      </c>
      <c r="D12" s="50">
        <f>MIN('2018'!D12,'2014'!D12,'2016'!D12)</f>
        <v>4843.915</v>
      </c>
      <c r="E12" s="50">
        <f>MIN('2018'!E12,'2014'!E12,'2016'!E12)</f>
        <v>679323.96799999999</v>
      </c>
      <c r="F12" s="50">
        <f>MIN('2018'!F12,'2014'!F12,'2016'!F12)</f>
        <v>589231.75199999998</v>
      </c>
      <c r="G12" s="50">
        <f>MIN('2018'!G12,'2014'!G12,'2016'!G12)</f>
        <v>622636.39399999997</v>
      </c>
      <c r="H12" s="50">
        <f>MIN('2018'!H12,'2014'!H12,'2016'!H12)</f>
        <v>572145.29799999995</v>
      </c>
      <c r="I12" s="50">
        <f>MIN('2018'!I12,'2014'!I12,'2016'!I12)</f>
        <v>69743.718999999997</v>
      </c>
      <c r="J12" s="50">
        <f>MIN('2018'!J12,'2014'!J12,'2016'!J12)</f>
        <v>120569.07799999999</v>
      </c>
      <c r="K12" s="50">
        <f>MIN('2018'!K12,'2014'!K12,'2016'!K12)</f>
        <v>2416333.3530000001</v>
      </c>
      <c r="L12" s="50">
        <f>MIN('2018'!L12,'2014'!L12,'2016'!L12)</f>
        <v>28598925.269000001</v>
      </c>
      <c r="M12" s="50">
        <f>MIN('2018'!M12,'2014'!M12,'2016'!M12)</f>
        <v>323225.69300000003</v>
      </c>
      <c r="N12" s="50">
        <f>MIN('2018'!N12,'2014'!N12,'2016'!N12)</f>
        <v>1746838.774</v>
      </c>
      <c r="O12" s="50">
        <f>MIN('2018'!O12,'2014'!O12,'2016'!O12)</f>
        <v>1818.3440000000001</v>
      </c>
      <c r="P12" s="50">
        <f>MIN('2018'!P12,'2014'!P12,'2016'!P12)</f>
        <v>877248.63500000001</v>
      </c>
      <c r="Q12" s="50">
        <f>MIN('2018'!Q12,'2014'!Q12,'2016'!Q12)</f>
        <v>101852.41099999999</v>
      </c>
      <c r="R12" s="50">
        <f>MIN('2018'!R12,'2014'!R12,'2016'!R12)</f>
        <v>822786.11899999995</v>
      </c>
      <c r="S12" s="50">
        <f>MIN('2018'!S12,'2014'!S12,'2016'!S12)</f>
        <v>3417529.3339999998</v>
      </c>
      <c r="T12" s="50">
        <f>MIN('2018'!T12,'2014'!T12,'2016'!T12)</f>
        <v>1196393.1059999999</v>
      </c>
      <c r="U12" s="50">
        <f>MIN('2018'!U12,'2014'!U12,'2016'!U12)</f>
        <v>1615548.486</v>
      </c>
      <c r="V12" s="50">
        <f>MIN('2018'!V12,'2014'!V12,'2016'!V12)</f>
        <v>146136.74900000001</v>
      </c>
      <c r="W12" s="50">
        <f>MIN('2018'!W12,'2014'!W12,'2016'!W12)</f>
        <v>156582.95300000001</v>
      </c>
      <c r="X12" s="50">
        <f>MIN('2018'!X12,'2014'!X12,'2016'!X12)</f>
        <v>497.30799999999999</v>
      </c>
      <c r="Y12" s="50">
        <f>MIN('2018'!Y12,'2014'!Y12,'2016'!Y12)</f>
        <v>1319393.0789999999</v>
      </c>
      <c r="Z12" s="50">
        <f>MIN('2018'!Z12,'2014'!Z12,'2016'!Z12)</f>
        <v>296901.86099999998</v>
      </c>
      <c r="AA12" s="50">
        <f>MIN('2018'!AA12,'2014'!AA12,'2016'!AA12)</f>
        <v>495553.82</v>
      </c>
      <c r="AB12" s="50">
        <f>MIN('2018'!AB12,'2014'!AB12,'2016'!AB12)</f>
        <v>10688.272000000001</v>
      </c>
      <c r="AC12" s="50">
        <f>MIN('2018'!AC12,'2014'!AC12,'2016'!AC12)</f>
        <v>336879.66899999999</v>
      </c>
      <c r="AD12" s="50">
        <f>MIN('2018'!AD12,'2014'!AD12,'2016'!AD12)</f>
        <v>32521.825000000001</v>
      </c>
      <c r="AE12" s="50">
        <f t="shared" si="0"/>
        <v>46572149.183999993</v>
      </c>
      <c r="AF12" s="50">
        <f>MIN('2018'!AF12,'2014'!AF12,'2016'!AF12)</f>
        <v>2825466.1270103436</v>
      </c>
      <c r="AG12" s="50">
        <f>MIN('2018'!AG12,'2014'!AG12,'2016'!AG12)</f>
        <v>0</v>
      </c>
      <c r="AH12" s="50">
        <f t="shared" si="1"/>
        <v>2825466.1270103436</v>
      </c>
      <c r="AI12" s="50">
        <f>MIN('2018'!AI12,'2014'!AI12,'2016'!AI12)</f>
        <v>19490988.478303809</v>
      </c>
      <c r="AJ12" s="50">
        <f>MIN('2018'!AJ12,'2014'!AJ12,'2016'!AJ12)</f>
        <v>-318172.93317296589</v>
      </c>
      <c r="AK12" s="50">
        <f t="shared" si="4"/>
        <v>19172815.545130841</v>
      </c>
      <c r="AL12" s="50">
        <f>MIN('2018'!AL12,'2014'!AL12,'2016'!AL12)</f>
        <v>78639599.063151464</v>
      </c>
      <c r="AM12" s="50">
        <f t="shared" si="2"/>
        <v>147210029.91929263</v>
      </c>
      <c r="AO12" s="22">
        <f t="shared" si="3"/>
        <v>100637880.73529264</v>
      </c>
    </row>
    <row r="13" spans="3:41" x14ac:dyDescent="0.25">
      <c r="C13" s="1" t="s">
        <v>9</v>
      </c>
      <c r="D13" s="50">
        <f>MIN('2018'!D13,'2014'!D13,'2016'!D13)</f>
        <v>5770.1049999999996</v>
      </c>
      <c r="E13" s="50">
        <f>MIN('2018'!E13,'2014'!E13,'2016'!E13)</f>
        <v>2478.3690000000001</v>
      </c>
      <c r="F13" s="50">
        <f>MIN('2018'!F13,'2014'!F13,'2016'!F13)</f>
        <v>73672.551000000007</v>
      </c>
      <c r="G13" s="50">
        <f>MIN('2018'!G13,'2014'!G13,'2016'!G13)</f>
        <v>219755.31200000001</v>
      </c>
      <c r="H13" s="50">
        <f>MIN('2018'!H13,'2014'!H13,'2016'!H13)</f>
        <v>55890.633000000002</v>
      </c>
      <c r="I13" s="50">
        <f>MIN('2018'!I13,'2014'!I13,'2016'!I13)</f>
        <v>10553.54</v>
      </c>
      <c r="J13" s="50">
        <f>MIN('2018'!J13,'2014'!J13,'2016'!J13)</f>
        <v>12537.312</v>
      </c>
      <c r="K13" s="50">
        <f>MIN('2018'!K13,'2014'!K13,'2016'!K13)</f>
        <v>206061.639</v>
      </c>
      <c r="L13" s="50">
        <f>MIN('2018'!L13,'2014'!L13,'2016'!L13)</f>
        <v>150534.42800000001</v>
      </c>
      <c r="M13" s="50">
        <f>MIN('2018'!M13,'2014'!M13,'2016'!M13)</f>
        <v>1958438.2439999999</v>
      </c>
      <c r="N13" s="50">
        <f>MIN('2018'!N13,'2014'!N13,'2016'!N13)</f>
        <v>750220.14300000004</v>
      </c>
      <c r="O13" s="50">
        <f>MIN('2018'!O13,'2014'!O13,'2016'!O13)</f>
        <v>68790.827000000005</v>
      </c>
      <c r="P13" s="50">
        <f>MIN('2018'!P13,'2014'!P13,'2016'!P13)</f>
        <v>182144.639</v>
      </c>
      <c r="Q13" s="50">
        <f>MIN('2018'!Q13,'2014'!Q13,'2016'!Q13)</f>
        <v>66857.585000000006</v>
      </c>
      <c r="R13" s="50">
        <f>MIN('2018'!R13,'2014'!R13,'2016'!R13)</f>
        <v>56360.987999999998</v>
      </c>
      <c r="S13" s="50">
        <f>MIN('2018'!S13,'2014'!S13,'2016'!S13)</f>
        <v>134941.785</v>
      </c>
      <c r="T13" s="50">
        <f>MIN('2018'!T13,'2014'!T13,'2016'!T13)</f>
        <v>801170.228</v>
      </c>
      <c r="U13" s="50">
        <f>MIN('2018'!U13,'2014'!U13,'2016'!U13)</f>
        <v>195271.454</v>
      </c>
      <c r="V13" s="50">
        <f>MIN('2018'!V13,'2014'!V13,'2016'!V13)</f>
        <v>224720.283</v>
      </c>
      <c r="W13" s="50">
        <f>MIN('2018'!W13,'2014'!W13,'2016'!W13)</f>
        <v>145590.95000000001</v>
      </c>
      <c r="X13" s="50">
        <f>MIN('2018'!X13,'2014'!X13,'2016'!X13)</f>
        <v>38129.326000000001</v>
      </c>
      <c r="Y13" s="50">
        <f>MIN('2018'!Y13,'2014'!Y13,'2016'!Y13)</f>
        <v>123594.224</v>
      </c>
      <c r="Z13" s="50">
        <f>MIN('2018'!Z13,'2014'!Z13,'2016'!Z13)</f>
        <v>332001.52899999998</v>
      </c>
      <c r="AA13" s="50">
        <f>MIN('2018'!AA13,'2014'!AA13,'2016'!AA13)</f>
        <v>95213.198000000004</v>
      </c>
      <c r="AB13" s="50">
        <f>MIN('2018'!AB13,'2014'!AB13,'2016'!AB13)</f>
        <v>47656.669000000002</v>
      </c>
      <c r="AC13" s="50">
        <f>MIN('2018'!AC13,'2014'!AC13,'2016'!AC13)</f>
        <v>138897.389</v>
      </c>
      <c r="AD13" s="50">
        <f>MIN('2018'!AD13,'2014'!AD13,'2016'!AD13)</f>
        <v>4110.2719999999999</v>
      </c>
      <c r="AE13" s="50">
        <f t="shared" si="0"/>
        <v>6101363.6220000004</v>
      </c>
      <c r="AF13" s="50">
        <f>MIN('2018'!AF13,'2014'!AF13,'2016'!AF13)</f>
        <v>15455248.966207769</v>
      </c>
      <c r="AG13" s="50">
        <f>MIN('2018'!AG13,'2014'!AG13,'2016'!AG13)</f>
        <v>0</v>
      </c>
      <c r="AH13" s="50">
        <f t="shared" si="1"/>
        <v>15455248.966207769</v>
      </c>
      <c r="AI13" s="50">
        <f>MIN('2018'!AI13,'2014'!AI13,'2016'!AI13)</f>
        <v>23560262.996608902</v>
      </c>
      <c r="AJ13" s="50">
        <f>MIN('2018'!AJ13,'2014'!AJ13,'2016'!AJ13)</f>
        <v>-267525.68076405296</v>
      </c>
      <c r="AK13" s="50">
        <f t="shared" si="4"/>
        <v>23292737.315844849</v>
      </c>
      <c r="AL13" s="50">
        <f>MIN('2018'!AL13,'2014'!AL13,'2016'!AL13)</f>
        <v>31585766.063276123</v>
      </c>
      <c r="AM13" s="50">
        <f t="shared" si="2"/>
        <v>76435115.967328742</v>
      </c>
      <c r="AO13" s="22">
        <f t="shared" si="3"/>
        <v>70333752.345328748</v>
      </c>
    </row>
    <row r="14" spans="3:41" x14ac:dyDescent="0.25">
      <c r="C14" s="1" t="s">
        <v>10</v>
      </c>
      <c r="D14" s="50">
        <f>MIN('2018'!D14,'2014'!D14,'2016'!D14)</f>
        <v>5200.4889999999996</v>
      </c>
      <c r="E14" s="50">
        <f>MIN('2018'!E14,'2014'!E14,'2016'!E14)</f>
        <v>1146.008</v>
      </c>
      <c r="F14" s="50">
        <f>MIN('2018'!F14,'2014'!F14,'2016'!F14)</f>
        <v>155541.514</v>
      </c>
      <c r="G14" s="50">
        <f>MIN('2018'!G14,'2014'!G14,'2016'!G14)</f>
        <v>736660.67</v>
      </c>
      <c r="H14" s="50">
        <f>MIN('2018'!H14,'2014'!H14,'2016'!H14)</f>
        <v>235880.864</v>
      </c>
      <c r="I14" s="50">
        <f>MIN('2018'!I14,'2014'!I14,'2016'!I14)</f>
        <v>50473.758000000002</v>
      </c>
      <c r="J14" s="50">
        <f>MIN('2018'!J14,'2014'!J14,'2016'!J14)</f>
        <v>5805.6890000000003</v>
      </c>
      <c r="K14" s="50">
        <f>MIN('2018'!K14,'2014'!K14,'2016'!K14)</f>
        <v>663886.25199999998</v>
      </c>
      <c r="L14" s="50">
        <f>MIN('2018'!L14,'2014'!L14,'2016'!L14)</f>
        <v>644971.91599999997</v>
      </c>
      <c r="M14" s="50">
        <f>MIN('2018'!M14,'2014'!M14,'2016'!M14)</f>
        <v>423666.84100000001</v>
      </c>
      <c r="N14" s="50">
        <f>MIN('2018'!N14,'2014'!N14,'2016'!N14)</f>
        <v>2313243.4559999998</v>
      </c>
      <c r="O14" s="50">
        <f>MIN('2018'!O14,'2014'!O14,'2016'!O14)</f>
        <v>2542208.56</v>
      </c>
      <c r="P14" s="50">
        <f>MIN('2018'!P14,'2014'!P14,'2016'!P14)</f>
        <v>623755.27399999998</v>
      </c>
      <c r="Q14" s="50">
        <f>MIN('2018'!Q14,'2014'!Q14,'2016'!Q14)</f>
        <v>13245.893</v>
      </c>
      <c r="R14" s="50">
        <f>MIN('2018'!R14,'2014'!R14,'2016'!R14)</f>
        <v>25633.781999999999</v>
      </c>
      <c r="S14" s="50">
        <f>MIN('2018'!S14,'2014'!S14,'2016'!S14)</f>
        <v>347384.49599999998</v>
      </c>
      <c r="T14" s="50">
        <f>MIN('2018'!T14,'2014'!T14,'2016'!T14)</f>
        <v>928754.36100000003</v>
      </c>
      <c r="U14" s="50">
        <f>MIN('2018'!U14,'2014'!U14,'2016'!U14)</f>
        <v>644174.57799999998</v>
      </c>
      <c r="V14" s="50">
        <f>MIN('2018'!V14,'2014'!V14,'2016'!V14)</f>
        <v>272806.94</v>
      </c>
      <c r="W14" s="50">
        <f>MIN('2018'!W14,'2014'!W14,'2016'!W14)</f>
        <v>89227.879000000001</v>
      </c>
      <c r="X14" s="50">
        <f>MIN('2018'!X14,'2014'!X14,'2016'!X14)</f>
        <v>128452.774</v>
      </c>
      <c r="Y14" s="50">
        <f>MIN('2018'!Y14,'2014'!Y14,'2016'!Y14)</f>
        <v>211909.02</v>
      </c>
      <c r="Z14" s="50">
        <f>MIN('2018'!Z14,'2014'!Z14,'2016'!Z14)</f>
        <v>204113.489</v>
      </c>
      <c r="AA14" s="50">
        <f>MIN('2018'!AA14,'2014'!AA14,'2016'!AA14)</f>
        <v>84396.96</v>
      </c>
      <c r="AB14" s="50">
        <f>MIN('2018'!AB14,'2014'!AB14,'2016'!AB14)</f>
        <v>24502.895</v>
      </c>
      <c r="AC14" s="50">
        <f>MIN('2018'!AC14,'2014'!AC14,'2016'!AC14)</f>
        <v>187958.03400000001</v>
      </c>
      <c r="AD14" s="50">
        <f>MIN('2018'!AD14,'2014'!AD14,'2016'!AD14)</f>
        <v>2325.277</v>
      </c>
      <c r="AE14" s="50">
        <f t="shared" si="0"/>
        <v>11567327.669</v>
      </c>
      <c r="AF14" s="50">
        <f>MIN('2018'!AF14,'2014'!AF14,'2016'!AF14)</f>
        <v>1492824.0628254886</v>
      </c>
      <c r="AG14" s="50">
        <f>MIN('2018'!AG14,'2014'!AG14,'2016'!AG14)</f>
        <v>0</v>
      </c>
      <c r="AH14" s="50">
        <f t="shared" si="1"/>
        <v>1492824.0628254886</v>
      </c>
      <c r="AI14" s="50">
        <f>MIN('2018'!AI14,'2014'!AI14,'2016'!AI14)</f>
        <v>68857907.272323564</v>
      </c>
      <c r="AJ14" s="50">
        <f>MIN('2018'!AJ14,'2014'!AJ14,'2016'!AJ14)</f>
        <v>-484037.99196260737</v>
      </c>
      <c r="AK14" s="50">
        <f t="shared" si="4"/>
        <v>68373869.280360952</v>
      </c>
      <c r="AL14" s="50">
        <f>MIN('2018'!AL14,'2014'!AL14,'2016'!AL14)</f>
        <v>25779928.964077692</v>
      </c>
      <c r="AM14" s="50">
        <f t="shared" si="2"/>
        <v>107213949.97626413</v>
      </c>
      <c r="AO14" s="22">
        <f t="shared" si="3"/>
        <v>95646622.307264134</v>
      </c>
    </row>
    <row r="15" spans="3:41" x14ac:dyDescent="0.25">
      <c r="C15" s="1" t="s">
        <v>11</v>
      </c>
      <c r="D15" s="50">
        <f>MIN('2018'!D15,'2014'!D15,'2016'!D15)</f>
        <v>3.21</v>
      </c>
      <c r="E15" s="50">
        <f>MIN('2018'!E15,'2014'!E15,'2016'!E15)</f>
        <v>301.37400000000002</v>
      </c>
      <c r="F15" s="50">
        <f>MIN('2018'!F15,'2014'!F15,'2016'!F15)</f>
        <v>86.156000000000006</v>
      </c>
      <c r="G15" s="50">
        <f>MIN('2018'!G15,'2014'!G15,'2016'!G15)</f>
        <v>7.2569999999999997</v>
      </c>
      <c r="H15" s="50">
        <f>MIN('2018'!H15,'2014'!H15,'2016'!H15)</f>
        <v>290.55799999999999</v>
      </c>
      <c r="I15" s="50">
        <f>MIN('2018'!I15,'2014'!I15,'2016'!I15)</f>
        <v>5.3310000000000004</v>
      </c>
      <c r="J15" s="50">
        <f>MIN('2018'!J15,'2014'!J15,'2016'!J15)</f>
        <v>33.783000000000001</v>
      </c>
      <c r="K15" s="50">
        <f>MIN('2018'!K15,'2014'!K15,'2016'!K15)</f>
        <v>3064.9749999999999</v>
      </c>
      <c r="L15" s="50">
        <f>MIN('2018'!L15,'2014'!L15,'2016'!L15)</f>
        <v>17.63</v>
      </c>
      <c r="M15" s="50">
        <f>MIN('2018'!M15,'2014'!M15,'2016'!M15)</f>
        <v>1625.6079999999999</v>
      </c>
      <c r="N15" s="50">
        <f>MIN('2018'!N15,'2014'!N15,'2016'!N15)</f>
        <v>190914.44699999999</v>
      </c>
      <c r="O15" s="50">
        <f>MIN('2018'!O15,'2014'!O15,'2016'!O15)</f>
        <v>1978782.5149999999</v>
      </c>
      <c r="P15" s="50">
        <f>MIN('2018'!P15,'2014'!P15,'2016'!P15)</f>
        <v>20362.087</v>
      </c>
      <c r="Q15" s="50">
        <f>MIN('2018'!Q15,'2014'!Q15,'2016'!Q15)</f>
        <v>19.064</v>
      </c>
      <c r="R15" s="50">
        <f>MIN('2018'!R15,'2014'!R15,'2016'!R15)</f>
        <v>1817.0260000000001</v>
      </c>
      <c r="S15" s="50">
        <f>MIN('2018'!S15,'2014'!S15,'2016'!S15)</f>
        <v>2430.741</v>
      </c>
      <c r="T15" s="50">
        <f>MIN('2018'!T15,'2014'!T15,'2016'!T15)</f>
        <v>195096.57800000001</v>
      </c>
      <c r="U15" s="50">
        <f>MIN('2018'!U15,'2014'!U15,'2016'!U15)</f>
        <v>76458.544999999998</v>
      </c>
      <c r="V15" s="50">
        <f>MIN('2018'!V15,'2014'!V15,'2016'!V15)</f>
        <v>51.107999999999997</v>
      </c>
      <c r="W15" s="50">
        <f>MIN('2018'!W15,'2014'!W15,'2016'!W15)</f>
        <v>7914.7209999999995</v>
      </c>
      <c r="X15" s="50">
        <f>MIN('2018'!X15,'2014'!X15,'2016'!X15)</f>
        <v>0</v>
      </c>
      <c r="Y15" s="50">
        <f>MIN('2018'!Y15,'2014'!Y15,'2016'!Y15)</f>
        <v>2087.4409999999998</v>
      </c>
      <c r="Z15" s="50">
        <f>MIN('2018'!Z15,'2014'!Z15,'2016'!Z15)</f>
        <v>59.616999999999997</v>
      </c>
      <c r="AA15" s="50">
        <f>MIN('2018'!AA15,'2014'!AA15,'2016'!AA15)</f>
        <v>2675.038</v>
      </c>
      <c r="AB15" s="50">
        <f>MIN('2018'!AB15,'2014'!AB15,'2016'!AB15)</f>
        <v>1.4450000000000001</v>
      </c>
      <c r="AC15" s="50">
        <f>MIN('2018'!AC15,'2014'!AC15,'2016'!AC15)</f>
        <v>6507.5190000000002</v>
      </c>
      <c r="AD15" s="50">
        <f>MIN('2018'!AD15,'2014'!AD15,'2016'!AD15)</f>
        <v>660.61300000000006</v>
      </c>
      <c r="AE15" s="50">
        <f t="shared" si="0"/>
        <v>2491274.3869999996</v>
      </c>
      <c r="AF15" s="50">
        <f>MIN('2018'!AF15,'2014'!AF15,'2016'!AF15)</f>
        <v>17576348.3674138</v>
      </c>
      <c r="AG15" s="50">
        <f>MIN('2018'!AG15,'2014'!AG15,'2016'!AG15)</f>
        <v>0</v>
      </c>
      <c r="AH15" s="50">
        <f t="shared" si="1"/>
        <v>17576348.3674138</v>
      </c>
      <c r="AI15" s="50">
        <f>MIN('2018'!AI15,'2014'!AI15,'2016'!AI15)</f>
        <v>35574833.640360244</v>
      </c>
      <c r="AJ15" s="50">
        <f>MIN('2018'!AJ15,'2014'!AJ15,'2016'!AJ15)</f>
        <v>-484486.77334555215</v>
      </c>
      <c r="AK15" s="50">
        <f t="shared" si="4"/>
        <v>35090346.867014691</v>
      </c>
      <c r="AL15" s="50">
        <f>MIN('2018'!AL15,'2014'!AL15,'2016'!AL15)</f>
        <v>53794644.158001788</v>
      </c>
      <c r="AM15" s="50">
        <f t="shared" si="2"/>
        <v>108952613.77943027</v>
      </c>
      <c r="AO15" s="22">
        <f t="shared" si="3"/>
        <v>106461339.39243028</v>
      </c>
    </row>
    <row r="16" spans="3:41" x14ac:dyDescent="0.25">
      <c r="C16" s="1" t="s">
        <v>12</v>
      </c>
      <c r="D16" s="50">
        <f>MIN('2018'!D16,'2014'!D16,'2016'!D16)</f>
        <v>1854.664</v>
      </c>
      <c r="E16" s="50">
        <f>MIN('2018'!E16,'2014'!E16,'2016'!E16)</f>
        <v>38.037999999999997</v>
      </c>
      <c r="F16" s="50">
        <f>MIN('2018'!F16,'2014'!F16,'2016'!F16)</f>
        <v>5759.7349999999997</v>
      </c>
      <c r="G16" s="50">
        <f>MIN('2018'!G16,'2014'!G16,'2016'!G16)</f>
        <v>554697.223</v>
      </c>
      <c r="H16" s="50">
        <f>MIN('2018'!H16,'2014'!H16,'2016'!H16)</f>
        <v>16742.991999999998</v>
      </c>
      <c r="I16" s="50">
        <f>MIN('2018'!I16,'2014'!I16,'2016'!I16)</f>
        <v>54.006</v>
      </c>
      <c r="J16" s="50">
        <f>MIN('2018'!J16,'2014'!J16,'2016'!J16)</f>
        <v>1448.7829999999999</v>
      </c>
      <c r="K16" s="50">
        <f>MIN('2018'!K16,'2014'!K16,'2016'!K16)</f>
        <v>18388.151999999998</v>
      </c>
      <c r="L16" s="50">
        <f>MIN('2018'!L16,'2014'!L16,'2016'!L16)</f>
        <v>11160.31</v>
      </c>
      <c r="M16" s="50">
        <f>MIN('2018'!M16,'2014'!M16,'2016'!M16)</f>
        <v>2358.8240000000001</v>
      </c>
      <c r="N16" s="50">
        <f>MIN('2018'!N16,'2014'!N16,'2016'!N16)</f>
        <v>10189.089</v>
      </c>
      <c r="O16" s="50">
        <f>MIN('2018'!O16,'2014'!O16,'2016'!O16)</f>
        <v>12666.138000000001</v>
      </c>
      <c r="P16" s="50">
        <f>MIN('2018'!P16,'2014'!P16,'2016'!P16)</f>
        <v>2138110.2740000002</v>
      </c>
      <c r="Q16" s="50">
        <f>MIN('2018'!Q16,'2014'!Q16,'2016'!Q16)</f>
        <v>84.703999999999994</v>
      </c>
      <c r="R16" s="50">
        <f>MIN('2018'!R16,'2014'!R16,'2016'!R16)</f>
        <v>654.45899999999995</v>
      </c>
      <c r="S16" s="50">
        <f>MIN('2018'!S16,'2014'!S16,'2016'!S16)</f>
        <v>25094.757000000001</v>
      </c>
      <c r="T16" s="50">
        <f>MIN('2018'!T16,'2014'!T16,'2016'!T16)</f>
        <v>47517.428999999996</v>
      </c>
      <c r="U16" s="50">
        <f>MIN('2018'!U16,'2014'!U16,'2016'!U16)</f>
        <v>8093.558</v>
      </c>
      <c r="V16" s="50">
        <f>MIN('2018'!V16,'2014'!V16,'2016'!V16)</f>
        <v>5748.143</v>
      </c>
      <c r="W16" s="50">
        <f>MIN('2018'!W16,'2014'!W16,'2016'!W16)</f>
        <v>4706.2790000000005</v>
      </c>
      <c r="X16" s="50">
        <f>MIN('2018'!X16,'2014'!X16,'2016'!X16)</f>
        <v>7547.1059999999998</v>
      </c>
      <c r="Y16" s="50">
        <f>MIN('2018'!Y16,'2014'!Y16,'2016'!Y16)</f>
        <v>25314.937999999998</v>
      </c>
      <c r="Z16" s="50">
        <f>MIN('2018'!Z16,'2014'!Z16,'2016'!Z16)</f>
        <v>10193.851000000001</v>
      </c>
      <c r="AA16" s="50">
        <f>MIN('2018'!AA16,'2014'!AA16,'2016'!AA16)</f>
        <v>6222.2489999999998</v>
      </c>
      <c r="AB16" s="50">
        <f>MIN('2018'!AB16,'2014'!AB16,'2016'!AB16)</f>
        <v>652.553</v>
      </c>
      <c r="AC16" s="50">
        <f>MIN('2018'!AC16,'2014'!AC16,'2016'!AC16)</f>
        <v>7130.8540000000003</v>
      </c>
      <c r="AD16" s="50">
        <f>MIN('2018'!AD16,'2014'!AD16,'2016'!AD16)</f>
        <v>132.976</v>
      </c>
      <c r="AE16" s="50">
        <f t="shared" si="0"/>
        <v>2922562.0840000003</v>
      </c>
      <c r="AF16" s="50">
        <f>MIN('2018'!AF16,'2014'!AF16,'2016'!AF16)</f>
        <v>26029167.357667428</v>
      </c>
      <c r="AG16" s="50">
        <f>MIN('2018'!AG16,'2014'!AG16,'2016'!AG16)</f>
        <v>100812.84750049397</v>
      </c>
      <c r="AH16" s="50">
        <f t="shared" si="1"/>
        <v>26129980.205167923</v>
      </c>
      <c r="AI16" s="50">
        <f>MIN('2018'!AI16,'2014'!AI16,'2016'!AI16)</f>
        <v>20052350.685993969</v>
      </c>
      <c r="AJ16" s="50">
        <f>MIN('2018'!AJ16,'2014'!AJ16,'2016'!AJ16)</f>
        <v>-3498853.5270474115</v>
      </c>
      <c r="AK16" s="50">
        <f t="shared" si="4"/>
        <v>16553497.158946559</v>
      </c>
      <c r="AL16" s="50">
        <f>MIN('2018'!AL16,'2014'!AL16,'2016'!AL16)</f>
        <v>16683811.695930341</v>
      </c>
      <c r="AM16" s="50">
        <f t="shared" si="2"/>
        <v>62289851.144044824</v>
      </c>
      <c r="AO16" s="22">
        <f t="shared" si="3"/>
        <v>59367289.060044825</v>
      </c>
    </row>
    <row r="17" spans="3:41" x14ac:dyDescent="0.25">
      <c r="C17" s="1" t="s">
        <v>13</v>
      </c>
      <c r="D17" s="50">
        <f>MIN('2018'!D17,'2014'!D17,'2016'!D17)</f>
        <v>1132.1959999999999</v>
      </c>
      <c r="E17" s="50">
        <f>MIN('2018'!E17,'2014'!E17,'2016'!E17)</f>
        <v>4270575.4019999998</v>
      </c>
      <c r="F17" s="50">
        <f>MIN('2018'!F17,'2014'!F17,'2016'!F17)</f>
        <v>544664.12800000003</v>
      </c>
      <c r="G17" s="50">
        <f>MIN('2018'!G17,'2014'!G17,'2016'!G17)</f>
        <v>66051.034</v>
      </c>
      <c r="H17" s="50">
        <f>MIN('2018'!H17,'2014'!H17,'2016'!H17)</f>
        <v>241934.98499999999</v>
      </c>
      <c r="I17" s="50">
        <f>MIN('2018'!I17,'2014'!I17,'2016'!I17)</f>
        <v>70695.331000000006</v>
      </c>
      <c r="J17" s="50">
        <f>MIN('2018'!J17,'2014'!J17,'2016'!J17)</f>
        <v>570.82899999999995</v>
      </c>
      <c r="K17" s="50">
        <f>MIN('2018'!K17,'2014'!K17,'2016'!K17)</f>
        <v>928402.58700000006</v>
      </c>
      <c r="L17" s="50">
        <f>MIN('2018'!L17,'2014'!L17,'2016'!L17)</f>
        <v>157493.46900000001</v>
      </c>
      <c r="M17" s="50">
        <f>MIN('2018'!M17,'2014'!M17,'2016'!M17)</f>
        <v>205640.72</v>
      </c>
      <c r="N17" s="50">
        <f>MIN('2018'!N17,'2014'!N17,'2016'!N17)</f>
        <v>41052.212</v>
      </c>
      <c r="O17" s="50">
        <f>MIN('2018'!O17,'2014'!O17,'2016'!O17)</f>
        <v>1449.127</v>
      </c>
      <c r="P17" s="50">
        <f>MIN('2018'!P17,'2014'!P17,'2016'!P17)</f>
        <v>7322.768</v>
      </c>
      <c r="Q17" s="50">
        <f>MIN('2018'!Q17,'2014'!Q17,'2016'!Q17)</f>
        <v>89705548.738000005</v>
      </c>
      <c r="R17" s="50">
        <f>MIN('2018'!R17,'2014'!R17,'2016'!R17)</f>
        <v>20959.991999999998</v>
      </c>
      <c r="S17" s="50">
        <f>MIN('2018'!S17,'2014'!S17,'2016'!S17)</f>
        <v>453858.89500000002</v>
      </c>
      <c r="T17" s="50">
        <f>MIN('2018'!T17,'2014'!T17,'2016'!T17)</f>
        <v>2028320.622</v>
      </c>
      <c r="U17" s="50">
        <f>MIN('2018'!U17,'2014'!U17,'2016'!U17)</f>
        <v>1076984.7549999999</v>
      </c>
      <c r="V17" s="50">
        <f>MIN('2018'!V17,'2014'!V17,'2016'!V17)</f>
        <v>501634.08299999998</v>
      </c>
      <c r="W17" s="50">
        <f>MIN('2018'!W17,'2014'!W17,'2016'!W17)</f>
        <v>1255648.517</v>
      </c>
      <c r="X17" s="50">
        <f>MIN('2018'!X17,'2014'!X17,'2016'!X17)</f>
        <v>605795.03099999996</v>
      </c>
      <c r="Y17" s="50">
        <f>MIN('2018'!Y17,'2014'!Y17,'2016'!Y17)</f>
        <v>813659.06099999999</v>
      </c>
      <c r="Z17" s="50">
        <f>MIN('2018'!Z17,'2014'!Z17,'2016'!Z17)</f>
        <v>1429134.1040000001</v>
      </c>
      <c r="AA17" s="50">
        <f>MIN('2018'!AA17,'2014'!AA17,'2016'!AA17)</f>
        <v>632602.48499999999</v>
      </c>
      <c r="AB17" s="50">
        <f>MIN('2018'!AB17,'2014'!AB17,'2016'!AB17)</f>
        <v>116945.44</v>
      </c>
      <c r="AC17" s="50">
        <f>MIN('2018'!AC17,'2014'!AC17,'2016'!AC17)</f>
        <v>1745654.9879999999</v>
      </c>
      <c r="AD17" s="50">
        <f>MIN('2018'!AD17,'2014'!AD17,'2016'!AD17)</f>
        <v>25490.157999999999</v>
      </c>
      <c r="AE17" s="50">
        <f t="shared" si="0"/>
        <v>106949221.65700002</v>
      </c>
      <c r="AF17" s="50">
        <f>MIN('2018'!AF17,'2014'!AF17,'2016'!AF17)</f>
        <v>27028899.622660916</v>
      </c>
      <c r="AG17" s="50">
        <f>MIN('2018'!AG17,'2014'!AG17,'2016'!AG17)</f>
        <v>0</v>
      </c>
      <c r="AH17" s="50">
        <f t="shared" si="1"/>
        <v>27028899.622660916</v>
      </c>
      <c r="AI17" s="50">
        <f>MIN('2018'!AI17,'2014'!AI17,'2016'!AI17)</f>
        <v>0</v>
      </c>
      <c r="AJ17" s="50">
        <f>MIN('2018'!AJ17,'2014'!AJ17,'2016'!AJ17)</f>
        <v>-1.8324212262749433E-11</v>
      </c>
      <c r="AK17" s="50">
        <f t="shared" si="4"/>
        <v>-1.8324212262749433E-11</v>
      </c>
      <c r="AL17" s="50">
        <f>MIN('2018'!AL17,'2014'!AL17,'2016'!AL17)</f>
        <v>289547.47573213081</v>
      </c>
      <c r="AM17" s="50">
        <f t="shared" si="2"/>
        <v>134267668.75539306</v>
      </c>
      <c r="AO17" s="22">
        <f t="shared" si="3"/>
        <v>27318447.098393038</v>
      </c>
    </row>
    <row r="18" spans="3:41" x14ac:dyDescent="0.25">
      <c r="C18" s="1" t="s">
        <v>14</v>
      </c>
      <c r="D18" s="50">
        <f>MIN('2018'!D18,'2014'!D18,'2016'!D18)</f>
        <v>34481.78</v>
      </c>
      <c r="E18" s="50">
        <f>MIN('2018'!E18,'2014'!E18,'2016'!E18)</f>
        <v>10235.976000000001</v>
      </c>
      <c r="F18" s="50">
        <f>MIN('2018'!F18,'2014'!F18,'2016'!F18)</f>
        <v>588952.61100000003</v>
      </c>
      <c r="G18" s="50">
        <f>MIN('2018'!G18,'2014'!G18,'2016'!G18)</f>
        <v>295237.03999999998</v>
      </c>
      <c r="H18" s="50">
        <f>MIN('2018'!H18,'2014'!H18,'2016'!H18)</f>
        <v>96040.710999999996</v>
      </c>
      <c r="I18" s="50">
        <f>MIN('2018'!I18,'2014'!I18,'2016'!I18)</f>
        <v>99189.668000000005</v>
      </c>
      <c r="J18" s="50">
        <f>MIN('2018'!J18,'2014'!J18,'2016'!J18)</f>
        <v>46605.343000000001</v>
      </c>
      <c r="K18" s="50">
        <f>MIN('2018'!K18,'2014'!K18,'2016'!K18)</f>
        <v>953721.04099999997</v>
      </c>
      <c r="L18" s="50">
        <f>MIN('2018'!L18,'2014'!L18,'2016'!L18)</f>
        <v>343280.29</v>
      </c>
      <c r="M18" s="50">
        <f>MIN('2018'!M18,'2014'!M18,'2016'!M18)</f>
        <v>142085.58600000001</v>
      </c>
      <c r="N18" s="50">
        <f>MIN('2018'!N18,'2014'!N18,'2016'!N18)</f>
        <v>378024.81300000002</v>
      </c>
      <c r="O18" s="50">
        <f>MIN('2018'!O18,'2014'!O18,'2016'!O18)</f>
        <v>37391.836000000003</v>
      </c>
      <c r="P18" s="50">
        <f>MIN('2018'!P18,'2014'!P18,'2016'!P18)</f>
        <v>167296.345</v>
      </c>
      <c r="Q18" s="50">
        <f>MIN('2018'!Q18,'2014'!Q18,'2016'!Q18)</f>
        <v>37508.127</v>
      </c>
      <c r="R18" s="50">
        <f>MIN('2018'!R18,'2014'!R18,'2016'!R18)</f>
        <v>5251310.4060000004</v>
      </c>
      <c r="S18" s="50">
        <f>MIN('2018'!S18,'2014'!S18,'2016'!S18)</f>
        <v>289019.62599999999</v>
      </c>
      <c r="T18" s="50">
        <f>MIN('2018'!T18,'2014'!T18,'2016'!T18)</f>
        <v>625607.66099999996</v>
      </c>
      <c r="U18" s="50">
        <f>MIN('2018'!U18,'2014'!U18,'2016'!U18)</f>
        <v>195011.47399999999</v>
      </c>
      <c r="V18" s="50">
        <f>MIN('2018'!V18,'2014'!V18,'2016'!V18)</f>
        <v>801338.701</v>
      </c>
      <c r="W18" s="50">
        <f>MIN('2018'!W18,'2014'!W18,'2016'!W18)</f>
        <v>110974.874</v>
      </c>
      <c r="X18" s="50">
        <f>MIN('2018'!X18,'2014'!X18,'2016'!X18)</f>
        <v>129028.97</v>
      </c>
      <c r="Y18" s="50">
        <f>MIN('2018'!Y18,'2014'!Y18,'2016'!Y18)</f>
        <v>565967.28700000001</v>
      </c>
      <c r="Z18" s="50">
        <f>MIN('2018'!Z18,'2014'!Z18,'2016'!Z18)</f>
        <v>135918.91200000001</v>
      </c>
      <c r="AA18" s="50">
        <f>MIN('2018'!AA18,'2014'!AA18,'2016'!AA18)</f>
        <v>276780.92599999998</v>
      </c>
      <c r="AB18" s="50">
        <f>MIN('2018'!AB18,'2014'!AB18,'2016'!AB18)</f>
        <v>46968.205000000002</v>
      </c>
      <c r="AC18" s="50">
        <f>MIN('2018'!AC18,'2014'!AC18,'2016'!AC18)</f>
        <v>969170.098</v>
      </c>
      <c r="AD18" s="50">
        <f>MIN('2018'!AD18,'2014'!AD18,'2016'!AD18)</f>
        <v>1284.5340000000001</v>
      </c>
      <c r="AE18" s="50">
        <f t="shared" si="0"/>
        <v>12628432.841</v>
      </c>
      <c r="AF18" s="50">
        <f>MIN('2018'!AF18,'2014'!AF18,'2016'!AF18)</f>
        <v>8687484.0719037186</v>
      </c>
      <c r="AG18" s="50">
        <f>MIN('2018'!AG18,'2014'!AG18,'2016'!AG18)</f>
        <v>10664242.463425243</v>
      </c>
      <c r="AH18" s="50">
        <f t="shared" si="1"/>
        <v>19351726.535328962</v>
      </c>
      <c r="AI18" s="50">
        <f>MIN('2018'!AI18,'2014'!AI18,'2016'!AI18)</f>
        <v>0</v>
      </c>
      <c r="AJ18" s="50">
        <f>MIN('2018'!AJ18,'2014'!AJ18,'2016'!AJ18)</f>
        <v>-463731.87107144494</v>
      </c>
      <c r="AK18" s="50">
        <f t="shared" si="4"/>
        <v>-463731.87107144494</v>
      </c>
      <c r="AL18" s="50">
        <f>MIN('2018'!AL18,'2014'!AL18,'2016'!AL18)</f>
        <v>1275933.0354272597</v>
      </c>
      <c r="AM18" s="50">
        <f t="shared" si="2"/>
        <v>32792360.540684775</v>
      </c>
      <c r="AO18" s="22">
        <f t="shared" si="3"/>
        <v>20163927.699684776</v>
      </c>
    </row>
    <row r="19" spans="3:41" x14ac:dyDescent="0.25">
      <c r="C19" s="1" t="s">
        <v>15</v>
      </c>
      <c r="D19" s="50">
        <f>MIN('2018'!D19,'2014'!D19,'2016'!D19)</f>
        <v>3778.4340000000002</v>
      </c>
      <c r="E19" s="50">
        <f>MIN('2018'!E19,'2014'!E19,'2016'!E19)</f>
        <v>4856.165</v>
      </c>
      <c r="F19" s="50">
        <f>MIN('2018'!F19,'2014'!F19,'2016'!F19)</f>
        <v>18850.596000000001</v>
      </c>
      <c r="G19" s="50">
        <f>MIN('2018'!G19,'2014'!G19,'2016'!G19)</f>
        <v>13853.183999999999</v>
      </c>
      <c r="H19" s="50">
        <f>MIN('2018'!H19,'2014'!H19,'2016'!H19)</f>
        <v>72830.167000000001</v>
      </c>
      <c r="I19" s="50">
        <f>MIN('2018'!I19,'2014'!I19,'2016'!I19)</f>
        <v>1499.9179999999999</v>
      </c>
      <c r="J19" s="50">
        <f>MIN('2018'!J19,'2014'!J19,'2016'!J19)</f>
        <v>2969.2080000000001</v>
      </c>
      <c r="K19" s="50">
        <f>MIN('2018'!K19,'2014'!K19,'2016'!K19)</f>
        <v>102720.433</v>
      </c>
      <c r="L19" s="50">
        <f>MIN('2018'!L19,'2014'!L19,'2016'!L19)</f>
        <v>90557.88</v>
      </c>
      <c r="M19" s="50">
        <f>MIN('2018'!M19,'2014'!M19,'2016'!M19)</f>
        <v>8714.8240000000005</v>
      </c>
      <c r="N19" s="50">
        <f>MIN('2018'!N19,'2014'!N19,'2016'!N19)</f>
        <v>88047.885999999999</v>
      </c>
      <c r="O19" s="50">
        <f>MIN('2018'!O19,'2014'!O19,'2016'!O19)</f>
        <v>1655.316</v>
      </c>
      <c r="P19" s="50">
        <f>MIN('2018'!P19,'2014'!P19,'2016'!P19)</f>
        <v>110252.357</v>
      </c>
      <c r="Q19" s="50">
        <f>MIN('2018'!Q19,'2014'!Q19,'2016'!Q19)</f>
        <v>6091.0010000000002</v>
      </c>
      <c r="R19" s="50">
        <f>MIN('2018'!R19,'2014'!R19,'2016'!R19)</f>
        <v>1441.91</v>
      </c>
      <c r="S19" s="50">
        <f>MIN('2018'!S19,'2014'!S19,'2016'!S19)</f>
        <v>10716656.772</v>
      </c>
      <c r="T19" s="50">
        <f>MIN('2018'!T19,'2014'!T19,'2016'!T19)</f>
        <v>246343.07199999999</v>
      </c>
      <c r="U19" s="50">
        <f>MIN('2018'!U19,'2014'!U19,'2016'!U19)</f>
        <v>93493.017000000007</v>
      </c>
      <c r="V19" s="50">
        <f>MIN('2018'!V19,'2014'!V19,'2016'!V19)</f>
        <v>34963.326999999997</v>
      </c>
      <c r="W19" s="50">
        <f>MIN('2018'!W19,'2014'!W19,'2016'!W19)</f>
        <v>10119.847</v>
      </c>
      <c r="X19" s="50">
        <f>MIN('2018'!X19,'2014'!X19,'2016'!X19)</f>
        <v>29370.724999999999</v>
      </c>
      <c r="Y19" s="50">
        <f>MIN('2018'!Y19,'2014'!Y19,'2016'!Y19)</f>
        <v>32537.874</v>
      </c>
      <c r="Z19" s="50">
        <f>MIN('2018'!Z19,'2014'!Z19,'2016'!Z19)</f>
        <v>151850.141</v>
      </c>
      <c r="AA19" s="50">
        <f>MIN('2018'!AA19,'2014'!AA19,'2016'!AA19)</f>
        <v>65914.710000000006</v>
      </c>
      <c r="AB19" s="50">
        <f>MIN('2018'!AB19,'2014'!AB19,'2016'!AB19)</f>
        <v>945.67399999999998</v>
      </c>
      <c r="AC19" s="50">
        <f>MIN('2018'!AC19,'2014'!AC19,'2016'!AC19)</f>
        <v>16222.314</v>
      </c>
      <c r="AD19" s="50">
        <f>MIN('2018'!AD19,'2014'!AD19,'2016'!AD19)</f>
        <v>312.40199999999999</v>
      </c>
      <c r="AE19" s="50">
        <f t="shared" si="0"/>
        <v>11926849.154000001</v>
      </c>
      <c r="AF19" s="50">
        <f>MIN('2018'!AF19,'2014'!AF19,'2016'!AF19)</f>
        <v>2145413.6904066484</v>
      </c>
      <c r="AG19" s="50">
        <f>MIN('2018'!AG19,'2014'!AG19,'2016'!AG19)</f>
        <v>6483.2948320378609</v>
      </c>
      <c r="AH19" s="50">
        <f t="shared" si="1"/>
        <v>2151896.9852386862</v>
      </c>
      <c r="AI19" s="50">
        <f>MIN('2018'!AI19,'2014'!AI19,'2016'!AI19)</f>
        <v>295223789.48200756</v>
      </c>
      <c r="AJ19" s="50">
        <f>MIN('2018'!AJ19,'2014'!AJ19,'2016'!AJ19)</f>
        <v>-2790930.277935816</v>
      </c>
      <c r="AK19" s="50">
        <f t="shared" si="4"/>
        <v>292432859.20407176</v>
      </c>
      <c r="AL19" s="50">
        <f>MIN('2018'!AL19,'2014'!AL19,'2016'!AL19)</f>
        <v>1593737.1964881893</v>
      </c>
      <c r="AM19" s="50">
        <f t="shared" si="2"/>
        <v>308105342.53979868</v>
      </c>
      <c r="AO19" s="22">
        <f t="shared" si="3"/>
        <v>296178493.38579869</v>
      </c>
    </row>
    <row r="20" spans="3:41" x14ac:dyDescent="0.25">
      <c r="C20" s="1" t="s">
        <v>16</v>
      </c>
      <c r="D20" s="50">
        <f>MIN('2018'!D20,'2014'!D20,'2016'!D20)</f>
        <v>357016.84100000001</v>
      </c>
      <c r="E20" s="50">
        <f>MIN('2018'!E20,'2014'!E20,'2016'!E20)</f>
        <v>44323.434999999998</v>
      </c>
      <c r="F20" s="50">
        <f>MIN('2018'!F20,'2014'!F20,'2016'!F20)</f>
        <v>13549540.277000001</v>
      </c>
      <c r="G20" s="50">
        <f>MIN('2018'!G20,'2014'!G20,'2016'!G20)</f>
        <v>6153411.7300000004</v>
      </c>
      <c r="H20" s="50">
        <f>MIN('2018'!H20,'2014'!H20,'2016'!H20)</f>
        <v>3742209.108</v>
      </c>
      <c r="I20" s="50">
        <f>MIN('2018'!I20,'2014'!I20,'2016'!I20)</f>
        <v>2586890.9739999999</v>
      </c>
      <c r="J20" s="50">
        <f>MIN('2018'!J20,'2014'!J20,'2016'!J20)</f>
        <v>41832.659</v>
      </c>
      <c r="K20" s="50">
        <f>MIN('2018'!K20,'2014'!K20,'2016'!K20)</f>
        <v>2978251.8859999999</v>
      </c>
      <c r="L20" s="50">
        <f>MIN('2018'!L20,'2014'!L20,'2016'!L20)</f>
        <v>1405731.183</v>
      </c>
      <c r="M20" s="50">
        <f>MIN('2018'!M20,'2014'!M20,'2016'!M20)</f>
        <v>1064428.7620000001</v>
      </c>
      <c r="N20" s="50">
        <f>MIN('2018'!N20,'2014'!N20,'2016'!N20)</f>
        <v>1556448.102</v>
      </c>
      <c r="O20" s="50">
        <f>MIN('2018'!O20,'2014'!O20,'2016'!O20)</f>
        <v>9730083.0240000002</v>
      </c>
      <c r="P20" s="50">
        <f>MIN('2018'!P20,'2014'!P20,'2016'!P20)</f>
        <v>2311112.8319999999</v>
      </c>
      <c r="Q20" s="50">
        <f>MIN('2018'!Q20,'2014'!Q20,'2016'!Q20)</f>
        <v>1197944.757</v>
      </c>
      <c r="R20" s="50">
        <f>MIN('2018'!R20,'2014'!R20,'2016'!R20)</f>
        <v>251079.18100000001</v>
      </c>
      <c r="S20" s="50">
        <f>MIN('2018'!S20,'2014'!S20,'2016'!S20)</f>
        <v>15174173.290999999</v>
      </c>
      <c r="T20" s="50">
        <f>MIN('2018'!T20,'2014'!T20,'2016'!T20)</f>
        <v>6342289.2369999997</v>
      </c>
      <c r="U20" s="50">
        <f>MIN('2018'!U20,'2014'!U20,'2016'!U20)</f>
        <v>14203422.589</v>
      </c>
      <c r="V20" s="50">
        <f>MIN('2018'!V20,'2014'!V20,'2016'!V20)</f>
        <v>6662665.1009999998</v>
      </c>
      <c r="W20" s="50">
        <f>MIN('2018'!W20,'2014'!W20,'2016'!W20)</f>
        <v>1263707.548</v>
      </c>
      <c r="X20" s="50">
        <f>MIN('2018'!X20,'2014'!X20,'2016'!X20)</f>
        <v>587172.00199999998</v>
      </c>
      <c r="Y20" s="50">
        <f>MIN('2018'!Y20,'2014'!Y20,'2016'!Y20)</f>
        <v>8203714.3640000001</v>
      </c>
      <c r="Z20" s="50">
        <f>MIN('2018'!Z20,'2014'!Z20,'2016'!Z20)</f>
        <v>2600651.4160000002</v>
      </c>
      <c r="AA20" s="50">
        <f>MIN('2018'!AA20,'2014'!AA20,'2016'!AA20)</f>
        <v>1675484.79</v>
      </c>
      <c r="AB20" s="50">
        <f>MIN('2018'!AB20,'2014'!AB20,'2016'!AB20)</f>
        <v>398673.625</v>
      </c>
      <c r="AC20" s="50">
        <f>MIN('2018'!AC20,'2014'!AC20,'2016'!AC20)</f>
        <v>4081605.429</v>
      </c>
      <c r="AD20" s="50">
        <f>MIN('2018'!AD20,'2014'!AD20,'2016'!AD20)</f>
        <v>328501.20500000002</v>
      </c>
      <c r="AE20" s="50">
        <f t="shared" si="0"/>
        <v>108492365.34799999</v>
      </c>
      <c r="AF20" s="50">
        <f>MIN('2018'!AF20,'2014'!AF20,'2016'!AF20)</f>
        <v>156255208.88865763</v>
      </c>
      <c r="AG20" s="50">
        <f>MIN('2018'!AG20,'2014'!AG20,'2016'!AG20)</f>
        <v>6041291.7713510711</v>
      </c>
      <c r="AH20" s="50">
        <f t="shared" si="1"/>
        <v>162296500.6600087</v>
      </c>
      <c r="AI20" s="50">
        <f>MIN('2018'!AI20,'2014'!AI20,'2016'!AI20)</f>
        <v>38115639.118875198</v>
      </c>
      <c r="AJ20" s="50">
        <f>MIN('2018'!AJ20,'2014'!AJ20,'2016'!AJ20)</f>
        <v>-1020540.991974744</v>
      </c>
      <c r="AK20" s="50">
        <f t="shared" si="4"/>
        <v>37095098.126900457</v>
      </c>
      <c r="AL20" s="50">
        <f>MIN('2018'!AL20,'2014'!AL20,'2016'!AL20)</f>
        <v>5178761.8651370453</v>
      </c>
      <c r="AM20" s="50">
        <f t="shared" si="2"/>
        <v>313062726.00004619</v>
      </c>
      <c r="AO20" s="22">
        <f t="shared" si="3"/>
        <v>204570360.6520462</v>
      </c>
    </row>
    <row r="21" spans="3:41" x14ac:dyDescent="0.25">
      <c r="C21" s="1" t="s">
        <v>17</v>
      </c>
      <c r="D21" s="50">
        <f>MIN('2018'!D21,'2014'!D21,'2016'!D21)</f>
        <v>58781.283000000003</v>
      </c>
      <c r="E21" s="50">
        <f>MIN('2018'!E21,'2014'!E21,'2016'!E21)</f>
        <v>38586.470999999998</v>
      </c>
      <c r="F21" s="50">
        <f>MIN('2018'!F21,'2014'!F21,'2016'!F21)</f>
        <v>3543839.9440000001</v>
      </c>
      <c r="G21" s="50">
        <f>MIN('2018'!G21,'2014'!G21,'2016'!G21)</f>
        <v>3322035.0830000001</v>
      </c>
      <c r="H21" s="50">
        <f>MIN('2018'!H21,'2014'!H21,'2016'!H21)</f>
        <v>1344344.9210000001</v>
      </c>
      <c r="I21" s="50">
        <f>MIN('2018'!I21,'2014'!I21,'2016'!I21)</f>
        <v>3436584.3110000002</v>
      </c>
      <c r="J21" s="50">
        <f>MIN('2018'!J21,'2014'!J21,'2016'!J21)</f>
        <v>7007.3680000000004</v>
      </c>
      <c r="K21" s="50">
        <f>MIN('2018'!K21,'2014'!K21,'2016'!K21)</f>
        <v>8800351.2259999998</v>
      </c>
      <c r="L21" s="50">
        <f>MIN('2018'!L21,'2014'!L21,'2016'!L21)</f>
        <v>2350370.5520000001</v>
      </c>
      <c r="M21" s="50">
        <f>MIN('2018'!M21,'2014'!M21,'2016'!M21)</f>
        <v>309183.34299999999</v>
      </c>
      <c r="N21" s="50">
        <f>MIN('2018'!N21,'2014'!N21,'2016'!N21)</f>
        <v>2498022.415</v>
      </c>
      <c r="O21" s="50">
        <f>MIN('2018'!O21,'2014'!O21,'2016'!O21)</f>
        <v>4947818.9359999998</v>
      </c>
      <c r="P21" s="50">
        <f>MIN('2018'!P21,'2014'!P21,'2016'!P21)</f>
        <v>469130.03600000002</v>
      </c>
      <c r="Q21" s="50">
        <f>MIN('2018'!Q21,'2014'!Q21,'2016'!Q21)</f>
        <v>629298.321</v>
      </c>
      <c r="R21" s="50">
        <f>MIN('2018'!R21,'2014'!R21,'2016'!R21)</f>
        <v>93272.654999999999</v>
      </c>
      <c r="S21" s="50">
        <f>MIN('2018'!S21,'2014'!S21,'2016'!S21)</f>
        <v>4832124.2029999997</v>
      </c>
      <c r="T21" s="50">
        <f>MIN('2018'!T21,'2014'!T21,'2016'!T21)</f>
        <v>21260720.076000001</v>
      </c>
      <c r="U21" s="50">
        <f>MIN('2018'!U21,'2014'!U21,'2016'!U21)</f>
        <v>89886504.449000001</v>
      </c>
      <c r="V21" s="50">
        <f>MIN('2018'!V21,'2014'!V21,'2016'!V21)</f>
        <v>2518536.0980000002</v>
      </c>
      <c r="W21" s="50">
        <f>MIN('2018'!W21,'2014'!W21,'2016'!W21)</f>
        <v>1717662.395</v>
      </c>
      <c r="X21" s="50">
        <f>MIN('2018'!X21,'2014'!X21,'2016'!X21)</f>
        <v>1157685.409</v>
      </c>
      <c r="Y21" s="50">
        <f>MIN('2018'!Y21,'2014'!Y21,'2016'!Y21)</f>
        <v>3775414.3160000001</v>
      </c>
      <c r="Z21" s="50">
        <f>MIN('2018'!Z21,'2014'!Z21,'2016'!Z21)</f>
        <v>3711220.4539999999</v>
      </c>
      <c r="AA21" s="50">
        <f>MIN('2018'!AA21,'2014'!AA21,'2016'!AA21)</f>
        <v>2983668.4019999998</v>
      </c>
      <c r="AB21" s="50">
        <f>MIN('2018'!AB21,'2014'!AB21,'2016'!AB21)</f>
        <v>954657.41500000004</v>
      </c>
      <c r="AC21" s="50">
        <f>MIN('2018'!AC21,'2014'!AC21,'2016'!AC21)</f>
        <v>2806219.8870000001</v>
      </c>
      <c r="AD21" s="50">
        <f>MIN('2018'!AD21,'2014'!AD21,'2016'!AD21)</f>
        <v>180127.927</v>
      </c>
      <c r="AE21" s="50">
        <f t="shared" si="0"/>
        <v>167633167.896</v>
      </c>
      <c r="AF21" s="50">
        <f>MIN('2018'!AF21,'2014'!AF21,'2016'!AF21)</f>
        <v>121253741.45941323</v>
      </c>
      <c r="AG21" s="50">
        <f>MIN('2018'!AG21,'2014'!AG21,'2016'!AG21)</f>
        <v>779302.41350328375</v>
      </c>
      <c r="AH21" s="50">
        <f t="shared" si="1"/>
        <v>122033043.87291652</v>
      </c>
      <c r="AI21" s="50">
        <f>MIN('2018'!AI21,'2014'!AI21,'2016'!AI21)</f>
        <v>9705025.0929506794</v>
      </c>
      <c r="AJ21" s="50">
        <f>MIN('2018'!AJ21,'2014'!AJ21,'2016'!AJ21)</f>
        <v>0</v>
      </c>
      <c r="AK21" s="50">
        <f t="shared" si="4"/>
        <v>9705025.0929506794</v>
      </c>
      <c r="AL21" s="50">
        <f>MIN('2018'!AL21,'2014'!AL21,'2016'!AL21)</f>
        <v>22338708.341051929</v>
      </c>
      <c r="AM21" s="50">
        <f t="shared" si="2"/>
        <v>321709945.20291913</v>
      </c>
      <c r="AO21" s="22">
        <f t="shared" si="3"/>
        <v>154076777.30691913</v>
      </c>
    </row>
    <row r="22" spans="3:41" x14ac:dyDescent="0.25">
      <c r="C22" s="1" t="s">
        <v>18</v>
      </c>
      <c r="D22" s="50">
        <f>MIN('2018'!D22,'2014'!D22,'2016'!D22)</f>
        <v>170838.97899999999</v>
      </c>
      <c r="E22" s="50">
        <f>MIN('2018'!E22,'2014'!E22,'2016'!E22)</f>
        <v>945.01099999999997</v>
      </c>
      <c r="F22" s="50">
        <f>MIN('2018'!F22,'2014'!F22,'2016'!F22)</f>
        <v>1317067.6100000001</v>
      </c>
      <c r="G22" s="50">
        <f>MIN('2018'!G22,'2014'!G22,'2016'!G22)</f>
        <v>450659.75699999998</v>
      </c>
      <c r="H22" s="50">
        <f>MIN('2018'!H22,'2014'!H22,'2016'!H22)</f>
        <v>85338.134999999995</v>
      </c>
      <c r="I22" s="50">
        <f>MIN('2018'!I22,'2014'!I22,'2016'!I22)</f>
        <v>44289.650999999998</v>
      </c>
      <c r="J22" s="50">
        <f>MIN('2018'!J22,'2014'!J22,'2016'!J22)</f>
        <v>2401.5010000000002</v>
      </c>
      <c r="K22" s="50">
        <f>MIN('2018'!K22,'2014'!K22,'2016'!K22)</f>
        <v>53460.512999999999</v>
      </c>
      <c r="L22" s="50">
        <f>MIN('2018'!L22,'2014'!L22,'2016'!L22)</f>
        <v>17116.981</v>
      </c>
      <c r="M22" s="50">
        <f>MIN('2018'!M22,'2014'!M22,'2016'!M22)</f>
        <v>31695.752</v>
      </c>
      <c r="N22" s="50">
        <f>MIN('2018'!N22,'2014'!N22,'2016'!N22)</f>
        <v>70191.778000000006</v>
      </c>
      <c r="O22" s="50">
        <f>MIN('2018'!O22,'2014'!O22,'2016'!O22)</f>
        <v>312.94200000000001</v>
      </c>
      <c r="P22" s="50">
        <f>MIN('2018'!P22,'2014'!P22,'2016'!P22)</f>
        <v>26824.566999999999</v>
      </c>
      <c r="Q22" s="50">
        <f>MIN('2018'!Q22,'2014'!Q22,'2016'!Q22)</f>
        <v>138932.891</v>
      </c>
      <c r="R22" s="50">
        <f>MIN('2018'!R22,'2014'!R22,'2016'!R22)</f>
        <v>34978.116999999998</v>
      </c>
      <c r="S22" s="50">
        <f>MIN('2018'!S22,'2014'!S22,'2016'!S22)</f>
        <v>427275.603</v>
      </c>
      <c r="T22" s="50">
        <f>MIN('2018'!T22,'2014'!T22,'2016'!T22)</f>
        <v>608460.05099999998</v>
      </c>
      <c r="U22" s="50">
        <f>MIN('2018'!U22,'2014'!U22,'2016'!U22)</f>
        <v>161435.90599999999</v>
      </c>
      <c r="V22" s="50">
        <f>MIN('2018'!V22,'2014'!V22,'2016'!V22)</f>
        <v>419367.48200000002</v>
      </c>
      <c r="W22" s="50">
        <f>MIN('2018'!W22,'2014'!W22,'2016'!W22)</f>
        <v>62049.756000000001</v>
      </c>
      <c r="X22" s="50">
        <f>MIN('2018'!X22,'2014'!X22,'2016'!X22)</f>
        <v>60826.148999999998</v>
      </c>
      <c r="Y22" s="50">
        <f>MIN('2018'!Y22,'2014'!Y22,'2016'!Y22)</f>
        <v>796634.07799999998</v>
      </c>
      <c r="Z22" s="50">
        <f>MIN('2018'!Z22,'2014'!Z22,'2016'!Z22)</f>
        <v>134815.66500000001</v>
      </c>
      <c r="AA22" s="50">
        <f>MIN('2018'!AA22,'2014'!AA22,'2016'!AA22)</f>
        <v>82340.724000000002</v>
      </c>
      <c r="AB22" s="50">
        <f>MIN('2018'!AB22,'2014'!AB22,'2016'!AB22)</f>
        <v>9111.7240000000002</v>
      </c>
      <c r="AC22" s="50">
        <f>MIN('2018'!AC22,'2014'!AC22,'2016'!AC22)</f>
        <v>346837.58799999999</v>
      </c>
      <c r="AD22" s="50">
        <f>MIN('2018'!AD22,'2014'!AD22,'2016'!AD22)</f>
        <v>48264.942999999999</v>
      </c>
      <c r="AE22" s="50">
        <f t="shared" si="0"/>
        <v>5602473.8540000003</v>
      </c>
      <c r="AF22" s="50">
        <f>MIN('2018'!AF22,'2014'!AF22,'2016'!AF22)</f>
        <v>81891198.759353653</v>
      </c>
      <c r="AG22" s="50">
        <f>MIN('2018'!AG22,'2014'!AG22,'2016'!AG22)</f>
        <v>0</v>
      </c>
      <c r="AH22" s="50">
        <f t="shared" si="1"/>
        <v>81891198.759353653</v>
      </c>
      <c r="AI22" s="50">
        <f>MIN('2018'!AI22,'2014'!AI22,'2016'!AI22)</f>
        <v>0</v>
      </c>
      <c r="AJ22" s="50">
        <f>MIN('2018'!AJ22,'2014'!AJ22,'2016'!AJ22)</f>
        <v>0</v>
      </c>
      <c r="AK22" s="50">
        <f t="shared" si="4"/>
        <v>0</v>
      </c>
      <c r="AL22" s="50">
        <f>MIN('2018'!AL22,'2014'!AL22,'2016'!AL22)</f>
        <v>1057684.1608497426</v>
      </c>
      <c r="AM22" s="50">
        <f t="shared" si="2"/>
        <v>88551356.77420339</v>
      </c>
      <c r="AO22" s="22">
        <f t="shared" si="3"/>
        <v>82948882.920203388</v>
      </c>
    </row>
    <row r="23" spans="3:41" x14ac:dyDescent="0.25">
      <c r="C23" s="1" t="s">
        <v>19</v>
      </c>
      <c r="D23" s="50">
        <f>MIN('2018'!D23,'2014'!D23,'2016'!D23)</f>
        <v>6284.7470000000003</v>
      </c>
      <c r="E23" s="50">
        <f>MIN('2018'!E23,'2014'!E23,'2016'!E23)</f>
        <v>289.99799999999999</v>
      </c>
      <c r="F23" s="50">
        <f>MIN('2018'!F23,'2014'!F23,'2016'!F23)</f>
        <v>666577.71200000006</v>
      </c>
      <c r="G23" s="50">
        <f>MIN('2018'!G23,'2014'!G23,'2016'!G23)</f>
        <v>175254.728</v>
      </c>
      <c r="H23" s="50">
        <f>MIN('2018'!H23,'2014'!H23,'2016'!H23)</f>
        <v>885396.14199999999</v>
      </c>
      <c r="I23" s="50">
        <f>MIN('2018'!I23,'2014'!I23,'2016'!I23)</f>
        <v>88417.873999999996</v>
      </c>
      <c r="J23" s="50">
        <f>MIN('2018'!J23,'2014'!J23,'2016'!J23)</f>
        <v>2796.0610000000001</v>
      </c>
      <c r="K23" s="50">
        <f>MIN('2018'!K23,'2014'!K23,'2016'!K23)</f>
        <v>84678.75</v>
      </c>
      <c r="L23" s="50">
        <f>MIN('2018'!L23,'2014'!L23,'2016'!L23)</f>
        <v>93972.698999999993</v>
      </c>
      <c r="M23" s="50">
        <f>MIN('2018'!M23,'2014'!M23,'2016'!M23)</f>
        <v>303732.06300000002</v>
      </c>
      <c r="N23" s="50">
        <f>MIN('2018'!N23,'2014'!N23,'2016'!N23)</f>
        <v>523354.56</v>
      </c>
      <c r="O23" s="50">
        <f>MIN('2018'!O23,'2014'!O23,'2016'!O23)</f>
        <v>473341.69400000002</v>
      </c>
      <c r="P23" s="50">
        <f>MIN('2018'!P23,'2014'!P23,'2016'!P23)</f>
        <v>260068.86499999999</v>
      </c>
      <c r="Q23" s="50">
        <f>MIN('2018'!Q23,'2014'!Q23,'2016'!Q23)</f>
        <v>550046.44099999999</v>
      </c>
      <c r="R23" s="50">
        <f>MIN('2018'!R23,'2014'!R23,'2016'!R23)</f>
        <v>24068.912</v>
      </c>
      <c r="S23" s="50">
        <f>MIN('2018'!S23,'2014'!S23,'2016'!S23)</f>
        <v>611327.37399999995</v>
      </c>
      <c r="T23" s="50">
        <f>MIN('2018'!T23,'2014'!T23,'2016'!T23)</f>
        <v>830444.40399999998</v>
      </c>
      <c r="U23" s="50">
        <f>MIN('2018'!U23,'2014'!U23,'2016'!U23)</f>
        <v>1250387.362</v>
      </c>
      <c r="V23" s="50">
        <f>MIN('2018'!V23,'2014'!V23,'2016'!V23)</f>
        <v>894621.85600000003</v>
      </c>
      <c r="W23" s="50">
        <f>MIN('2018'!W23,'2014'!W23,'2016'!W23)</f>
        <v>15803009.937000001</v>
      </c>
      <c r="X23" s="50">
        <f>MIN('2018'!X23,'2014'!X23,'2016'!X23)</f>
        <v>815036.21</v>
      </c>
      <c r="Y23" s="50">
        <f>MIN('2018'!Y23,'2014'!Y23,'2016'!Y23)</f>
        <v>534351.31299999997</v>
      </c>
      <c r="Z23" s="50">
        <f>MIN('2018'!Z23,'2014'!Z23,'2016'!Z23)</f>
        <v>4268751.4740000004</v>
      </c>
      <c r="AA23" s="50">
        <f>MIN('2018'!AA23,'2014'!AA23,'2016'!AA23)</f>
        <v>926901.429</v>
      </c>
      <c r="AB23" s="50">
        <f>MIN('2018'!AB23,'2014'!AB23,'2016'!AB23)</f>
        <v>271252.52399999998</v>
      </c>
      <c r="AC23" s="50">
        <f>MIN('2018'!AC23,'2014'!AC23,'2016'!AC23)</f>
        <v>3727688.13</v>
      </c>
      <c r="AD23" s="50">
        <f>MIN('2018'!AD23,'2014'!AD23,'2016'!AD23)</f>
        <v>1148759.952</v>
      </c>
      <c r="AE23" s="50">
        <f t="shared" si="0"/>
        <v>35220813.211000003</v>
      </c>
      <c r="AF23" s="50">
        <f>MIN('2018'!AF23,'2014'!AF23,'2016'!AF23)</f>
        <v>32433635.886489056</v>
      </c>
      <c r="AG23" s="50">
        <f>MIN('2018'!AG23,'2014'!AG23,'2016'!AG23)</f>
        <v>2595131.3843319379</v>
      </c>
      <c r="AH23" s="50">
        <f t="shared" si="1"/>
        <v>35028767.27082099</v>
      </c>
      <c r="AI23" s="50">
        <f>MIN('2018'!AI23,'2014'!AI23,'2016'!AI23)</f>
        <v>11619203.307802115</v>
      </c>
      <c r="AJ23" s="50">
        <f>MIN('2018'!AJ23,'2014'!AJ23,'2016'!AJ23)</f>
        <v>-1211042.3992678204</v>
      </c>
      <c r="AK23" s="50">
        <f t="shared" si="4"/>
        <v>10408160.908534294</v>
      </c>
      <c r="AL23" s="50">
        <f>MIN('2018'!AL23,'2014'!AL23,'2016'!AL23)</f>
        <v>250314.91865474652</v>
      </c>
      <c r="AM23" s="50">
        <f t="shared" si="2"/>
        <v>80908056.309010029</v>
      </c>
      <c r="AO23" s="22">
        <f t="shared" si="3"/>
        <v>45687243.098010026</v>
      </c>
    </row>
    <row r="24" spans="3:41" x14ac:dyDescent="0.25">
      <c r="C24" s="1" t="s">
        <v>20</v>
      </c>
      <c r="D24" s="50">
        <f>MIN('2018'!D24,'2014'!D24,'2016'!D24)</f>
        <v>28.806999999999999</v>
      </c>
      <c r="E24" s="50">
        <f>MIN('2018'!E24,'2014'!E24,'2016'!E24)</f>
        <v>307.08699999999999</v>
      </c>
      <c r="F24" s="50">
        <f>MIN('2018'!F24,'2014'!F24,'2016'!F24)</f>
        <v>1354217.541</v>
      </c>
      <c r="G24" s="50">
        <f>MIN('2018'!G24,'2014'!G24,'2016'!G24)</f>
        <v>242217.818</v>
      </c>
      <c r="H24" s="50">
        <f>MIN('2018'!H24,'2014'!H24,'2016'!H24)</f>
        <v>1309874.9990000001</v>
      </c>
      <c r="I24" s="50">
        <f>MIN('2018'!I24,'2014'!I24,'2016'!I24)</f>
        <v>166982.96299999999</v>
      </c>
      <c r="J24" s="50">
        <f>MIN('2018'!J24,'2014'!J24,'2016'!J24)</f>
        <v>4668.7730000000001</v>
      </c>
      <c r="K24" s="50">
        <f>MIN('2018'!K24,'2014'!K24,'2016'!K24)</f>
        <v>32137.922999999999</v>
      </c>
      <c r="L24" s="50">
        <f>MIN('2018'!L24,'2014'!L24,'2016'!L24)</f>
        <v>1046.104</v>
      </c>
      <c r="M24" s="50">
        <f>MIN('2018'!M24,'2014'!M24,'2016'!M24)</f>
        <v>110588.251</v>
      </c>
      <c r="N24" s="50">
        <f>MIN('2018'!N24,'2014'!N24,'2016'!N24)</f>
        <v>1345711.7660000001</v>
      </c>
      <c r="O24" s="50">
        <f>MIN('2018'!O24,'2014'!O24,'2016'!O24)</f>
        <v>0</v>
      </c>
      <c r="P24" s="50">
        <f>MIN('2018'!P24,'2014'!P24,'2016'!P24)</f>
        <v>1784653.3829999999</v>
      </c>
      <c r="Q24" s="50">
        <f>MIN('2018'!Q24,'2014'!Q24,'2016'!Q24)</f>
        <v>648403.353</v>
      </c>
      <c r="R24" s="50">
        <f>MIN('2018'!R24,'2014'!R24,'2016'!R24)</f>
        <v>98147.694000000003</v>
      </c>
      <c r="S24" s="50">
        <f>MIN('2018'!S24,'2014'!S24,'2016'!S24)</f>
        <v>2731498.09</v>
      </c>
      <c r="T24" s="50">
        <f>MIN('2018'!T24,'2014'!T24,'2016'!T24)</f>
        <v>1220030.1540000001</v>
      </c>
      <c r="U24" s="50">
        <f>MIN('2018'!U24,'2014'!U24,'2016'!U24)</f>
        <v>1688354.56</v>
      </c>
      <c r="V24" s="50">
        <f>MIN('2018'!V24,'2014'!V24,'2016'!V24)</f>
        <v>1461215.202</v>
      </c>
      <c r="W24" s="50">
        <f>MIN('2018'!W24,'2014'!W24,'2016'!W24)</f>
        <v>2424265.2409999999</v>
      </c>
      <c r="X24" s="50">
        <f>MIN('2018'!X24,'2014'!X24,'2016'!X24)</f>
        <v>15715635.415999999</v>
      </c>
      <c r="Y24" s="50">
        <f>MIN('2018'!Y24,'2014'!Y24,'2016'!Y24)</f>
        <v>10738228.081</v>
      </c>
      <c r="Z24" s="50">
        <f>MIN('2018'!Z24,'2014'!Z24,'2016'!Z24)</f>
        <v>2624184.0649999999</v>
      </c>
      <c r="AA24" s="50">
        <f>MIN('2018'!AA24,'2014'!AA24,'2016'!AA24)</f>
        <v>774771.42099999997</v>
      </c>
      <c r="AB24" s="50">
        <f>MIN('2018'!AB24,'2014'!AB24,'2016'!AB24)</f>
        <v>739464.05900000001</v>
      </c>
      <c r="AC24" s="50">
        <f>MIN('2018'!AC24,'2014'!AC24,'2016'!AC24)</f>
        <v>2044866.804</v>
      </c>
      <c r="AD24" s="50">
        <f>MIN('2018'!AD24,'2014'!AD24,'2016'!AD24)</f>
        <v>25355.826000000001</v>
      </c>
      <c r="AE24" s="50">
        <f t="shared" si="0"/>
        <v>49286855.38099999</v>
      </c>
      <c r="AF24" s="50">
        <f>MIN('2018'!AF24,'2014'!AF24,'2016'!AF24)</f>
        <v>35737341.56209518</v>
      </c>
      <c r="AG24" s="50">
        <f>MIN('2018'!AG24,'2014'!AG24,'2016'!AG24)</f>
        <v>0</v>
      </c>
      <c r="AH24" s="50">
        <f t="shared" si="1"/>
        <v>35737341.56209518</v>
      </c>
      <c r="AI24" s="50">
        <f>MIN('2018'!AI24,'2014'!AI24,'2016'!AI24)</f>
        <v>0</v>
      </c>
      <c r="AJ24" s="50">
        <f>MIN('2018'!AJ24,'2014'!AJ24,'2016'!AJ24)</f>
        <v>0</v>
      </c>
      <c r="AK24" s="50">
        <f t="shared" si="4"/>
        <v>0</v>
      </c>
      <c r="AL24" s="50">
        <f>MIN('2018'!AL24,'2014'!AL24,'2016'!AL24)</f>
        <v>1988096.6993832171</v>
      </c>
      <c r="AM24" s="50">
        <f t="shared" si="2"/>
        <v>87012293.642478392</v>
      </c>
      <c r="AO24" s="22">
        <f t="shared" si="3"/>
        <v>37725438.261478402</v>
      </c>
    </row>
    <row r="25" spans="3:41" x14ac:dyDescent="0.25">
      <c r="C25" s="1" t="s">
        <v>21</v>
      </c>
      <c r="D25" s="50">
        <f>MIN('2018'!D25,'2014'!D25,'2016'!D25)</f>
        <v>78820.271999999997</v>
      </c>
      <c r="E25" s="50">
        <f>MIN('2018'!E25,'2014'!E25,'2016'!E25)</f>
        <v>54606.055</v>
      </c>
      <c r="F25" s="50">
        <f>MIN('2018'!F25,'2014'!F25,'2016'!F25)</f>
        <v>14350.018</v>
      </c>
      <c r="G25" s="50">
        <f>MIN('2018'!G25,'2014'!G25,'2016'!G25)</f>
        <v>69775.292000000001</v>
      </c>
      <c r="H25" s="50">
        <f>MIN('2018'!H25,'2014'!H25,'2016'!H25)</f>
        <v>31976.402999999998</v>
      </c>
      <c r="I25" s="50">
        <f>MIN('2018'!I25,'2014'!I25,'2016'!I25)</f>
        <v>242970.62700000001</v>
      </c>
      <c r="J25" s="50">
        <f>MIN('2018'!J25,'2014'!J25,'2016'!J25)</f>
        <v>72370.038</v>
      </c>
      <c r="K25" s="50">
        <f>MIN('2018'!K25,'2014'!K25,'2016'!K25)</f>
        <v>1798477.31</v>
      </c>
      <c r="L25" s="50">
        <f>MIN('2018'!L25,'2014'!L25,'2016'!L25)</f>
        <v>423322.83500000002</v>
      </c>
      <c r="M25" s="50">
        <f>MIN('2018'!M25,'2014'!M25,'2016'!M25)</f>
        <v>147059.35699999999</v>
      </c>
      <c r="N25" s="50">
        <f>MIN('2018'!N25,'2014'!N25,'2016'!N25)</f>
        <v>441442.52899999998</v>
      </c>
      <c r="O25" s="50">
        <f>MIN('2018'!O25,'2014'!O25,'2016'!O25)</f>
        <v>13328.236000000001</v>
      </c>
      <c r="P25" s="50">
        <f>MIN('2018'!P25,'2014'!P25,'2016'!P25)</f>
        <v>480795.46</v>
      </c>
      <c r="Q25" s="50">
        <f>MIN('2018'!Q25,'2014'!Q25,'2016'!Q25)</f>
        <v>305589.48499999999</v>
      </c>
      <c r="R25" s="50">
        <f>MIN('2018'!R25,'2014'!R25,'2016'!R25)</f>
        <v>346121.17499999999</v>
      </c>
      <c r="S25" s="50">
        <f>MIN('2018'!S25,'2014'!S25,'2016'!S25)</f>
        <v>1342216.0490000001</v>
      </c>
      <c r="T25" s="50">
        <f>MIN('2018'!T25,'2014'!T25,'2016'!T25)</f>
        <v>1163074.689</v>
      </c>
      <c r="U25" s="50">
        <f>MIN('2018'!U25,'2014'!U25,'2016'!U25)</f>
        <v>375002.15600000002</v>
      </c>
      <c r="V25" s="50">
        <f>MIN('2018'!V25,'2014'!V25,'2016'!V25)</f>
        <v>187190.77299999999</v>
      </c>
      <c r="W25" s="50">
        <f>MIN('2018'!W25,'2014'!W25,'2016'!W25)</f>
        <v>82962.377999999997</v>
      </c>
      <c r="X25" s="50">
        <f>MIN('2018'!X25,'2014'!X25,'2016'!X25)</f>
        <v>780216.147</v>
      </c>
      <c r="Y25" s="50">
        <f>MIN('2018'!Y25,'2014'!Y25,'2016'!Y25)</f>
        <v>2306152.531</v>
      </c>
      <c r="Z25" s="50">
        <f>MIN('2018'!Z25,'2014'!Z25,'2016'!Z25)</f>
        <v>403394.26199999999</v>
      </c>
      <c r="AA25" s="50">
        <f>MIN('2018'!AA25,'2014'!AA25,'2016'!AA25)</f>
        <v>754221.10900000005</v>
      </c>
      <c r="AB25" s="50">
        <f>MIN('2018'!AB25,'2014'!AB25,'2016'!AB25)</f>
        <v>33984.773000000001</v>
      </c>
      <c r="AC25" s="50">
        <f>MIN('2018'!AC25,'2014'!AC25,'2016'!AC25)</f>
        <v>99182.006999999998</v>
      </c>
      <c r="AD25" s="50">
        <f>MIN('2018'!AD25,'2014'!AD25,'2016'!AD25)</f>
        <v>26886.456999999999</v>
      </c>
      <c r="AE25" s="50">
        <f t="shared" si="0"/>
        <v>12075488.423</v>
      </c>
      <c r="AF25" s="50">
        <f>MIN('2018'!AF25,'2014'!AF25,'2016'!AF25)</f>
        <v>163880581.13115504</v>
      </c>
      <c r="AG25" s="50">
        <f>MIN('2018'!AG25,'2014'!AG25,'2016'!AG25)</f>
        <v>0</v>
      </c>
      <c r="AH25" s="50">
        <f t="shared" si="1"/>
        <v>163880581.13115504</v>
      </c>
      <c r="AI25" s="50">
        <f>MIN('2018'!AI25,'2014'!AI25,'2016'!AI25)</f>
        <v>0</v>
      </c>
      <c r="AJ25" s="50">
        <f>MIN('2018'!AJ25,'2014'!AJ25,'2016'!AJ25)</f>
        <v>0</v>
      </c>
      <c r="AK25" s="50">
        <f t="shared" si="4"/>
        <v>0</v>
      </c>
      <c r="AL25" s="50">
        <f>MIN('2018'!AL25,'2014'!AL25,'2016'!AL25)</f>
        <v>0</v>
      </c>
      <c r="AM25" s="50">
        <f t="shared" si="2"/>
        <v>175956069.55415505</v>
      </c>
      <c r="AO25" s="22">
        <f t="shared" si="3"/>
        <v>163880581.13115504</v>
      </c>
    </row>
    <row r="26" spans="3:41" x14ac:dyDescent="0.25">
      <c r="C26" s="1" t="s">
        <v>22</v>
      </c>
      <c r="D26" s="50">
        <f>MIN('2018'!D26,'2014'!D26,'2016'!D26)</f>
        <v>401508.03200000001</v>
      </c>
      <c r="E26" s="50">
        <f>MIN('2018'!E26,'2014'!E26,'2016'!E26)</f>
        <v>15899.012000000001</v>
      </c>
      <c r="F26" s="50">
        <f>MIN('2018'!F26,'2014'!F26,'2016'!F26)</f>
        <v>3148758.1660000002</v>
      </c>
      <c r="G26" s="50">
        <f>MIN('2018'!G26,'2014'!G26,'2016'!G26)</f>
        <v>1234710.6299999999</v>
      </c>
      <c r="H26" s="50">
        <f>MIN('2018'!H26,'2014'!H26,'2016'!H26)</f>
        <v>2025113.2720000001</v>
      </c>
      <c r="I26" s="50">
        <f>MIN('2018'!I26,'2014'!I26,'2016'!I26)</f>
        <v>546486.06400000001</v>
      </c>
      <c r="J26" s="50">
        <f>MIN('2018'!J26,'2014'!J26,'2016'!J26)</f>
        <v>33308.307000000001</v>
      </c>
      <c r="K26" s="50">
        <f>MIN('2018'!K26,'2014'!K26,'2016'!K26)</f>
        <v>601506.92299999995</v>
      </c>
      <c r="L26" s="50">
        <f>MIN('2018'!L26,'2014'!L26,'2016'!L26)</f>
        <v>213472.71900000001</v>
      </c>
      <c r="M26" s="50">
        <f>MIN('2018'!M26,'2014'!M26,'2016'!M26)</f>
        <v>659730.26399999997</v>
      </c>
      <c r="N26" s="50">
        <f>MIN('2018'!N26,'2014'!N26,'2016'!N26)</f>
        <v>420713.21</v>
      </c>
      <c r="O26" s="50">
        <f>MIN('2018'!O26,'2014'!O26,'2016'!O26)</f>
        <v>2127.8470000000002</v>
      </c>
      <c r="P26" s="50">
        <f>MIN('2018'!P26,'2014'!P26,'2016'!P26)</f>
        <v>1378025.7709999999</v>
      </c>
      <c r="Q26" s="50">
        <f>MIN('2018'!Q26,'2014'!Q26,'2016'!Q26)</f>
        <v>654778.53399999999</v>
      </c>
      <c r="R26" s="50">
        <f>MIN('2018'!R26,'2014'!R26,'2016'!R26)</f>
        <v>35316.987000000001</v>
      </c>
      <c r="S26" s="50">
        <f>MIN('2018'!S26,'2014'!S26,'2016'!S26)</f>
        <v>9504022.068</v>
      </c>
      <c r="T26" s="50">
        <f>MIN('2018'!T26,'2014'!T26,'2016'!T26)</f>
        <v>2047472.476</v>
      </c>
      <c r="U26" s="50">
        <f>MIN('2018'!U26,'2014'!U26,'2016'!U26)</f>
        <v>3066407.8369999998</v>
      </c>
      <c r="V26" s="50">
        <f>MIN('2018'!V26,'2014'!V26,'2016'!V26)</f>
        <v>1851440.871</v>
      </c>
      <c r="W26" s="50">
        <f>MIN('2018'!W26,'2014'!W26,'2016'!W26)</f>
        <v>7258547.6160000004</v>
      </c>
      <c r="X26" s="50">
        <f>MIN('2018'!X26,'2014'!X26,'2016'!X26)</f>
        <v>1014063.601</v>
      </c>
      <c r="Y26" s="50">
        <f>MIN('2018'!Y26,'2014'!Y26,'2016'!Y26)</f>
        <v>3083512.1150000002</v>
      </c>
      <c r="Z26" s="50">
        <f>MIN('2018'!Z26,'2014'!Z26,'2016'!Z26)</f>
        <v>16594162.548</v>
      </c>
      <c r="AA26" s="50">
        <f>MIN('2018'!AA26,'2014'!AA26,'2016'!AA26)</f>
        <v>1179929.074</v>
      </c>
      <c r="AB26" s="50">
        <f>MIN('2018'!AB26,'2014'!AB26,'2016'!AB26)</f>
        <v>248757.18700000001</v>
      </c>
      <c r="AC26" s="50">
        <f>MIN('2018'!AC26,'2014'!AC26,'2016'!AC26)</f>
        <v>4533440.8389999997</v>
      </c>
      <c r="AD26" s="50">
        <f>MIN('2018'!AD26,'2014'!AD26,'2016'!AD26)</f>
        <v>1394512.5290000001</v>
      </c>
      <c r="AE26" s="50">
        <f t="shared" si="0"/>
        <v>63147724.499000005</v>
      </c>
      <c r="AF26" s="50">
        <f>MIN('2018'!AF26,'2014'!AF26,'2016'!AF26)</f>
        <v>6521664.4022985278</v>
      </c>
      <c r="AG26" s="50">
        <f>MIN('2018'!AG26,'2014'!AG26,'2016'!AG26)</f>
        <v>1108659.5962265744</v>
      </c>
      <c r="AH26" s="50">
        <f t="shared" si="1"/>
        <v>7630323.9985251017</v>
      </c>
      <c r="AI26" s="50">
        <f>MIN('2018'!AI26,'2014'!AI26,'2016'!AI26)</f>
        <v>24727886.272471696</v>
      </c>
      <c r="AJ26" s="50">
        <f>MIN('2018'!AJ26,'2014'!AJ26,'2016'!AJ26)</f>
        <v>0</v>
      </c>
      <c r="AK26" s="50">
        <f t="shared" si="4"/>
        <v>24727886.272471696</v>
      </c>
      <c r="AL26" s="50">
        <f>MIN('2018'!AL26,'2014'!AL26,'2016'!AL26)</f>
        <v>103508.83424505846</v>
      </c>
      <c r="AM26" s="50">
        <f t="shared" si="2"/>
        <v>95609443.604241863</v>
      </c>
      <c r="AO26" s="22">
        <f t="shared" si="3"/>
        <v>32461719.105241857</v>
      </c>
    </row>
    <row r="27" spans="3:41" x14ac:dyDescent="0.25">
      <c r="C27" s="1" t="s">
        <v>23</v>
      </c>
      <c r="D27" s="50">
        <f>MIN('2018'!D27,'2014'!D27,'2016'!D27)</f>
        <v>519107.81800000003</v>
      </c>
      <c r="E27" s="50">
        <f>MIN('2018'!E27,'2014'!E27,'2016'!E27)</f>
        <v>1569.2629999999999</v>
      </c>
      <c r="F27" s="50">
        <f>MIN('2018'!F27,'2014'!F27,'2016'!F27)</f>
        <v>1834511.9739999999</v>
      </c>
      <c r="G27" s="50">
        <f>MIN('2018'!G27,'2014'!G27,'2016'!G27)</f>
        <v>1286407.0859999999</v>
      </c>
      <c r="H27" s="50">
        <f>MIN('2018'!H27,'2014'!H27,'2016'!H27)</f>
        <v>602178.84900000005</v>
      </c>
      <c r="I27" s="50">
        <f>MIN('2018'!I27,'2014'!I27,'2016'!I27)</f>
        <v>48226.646999999997</v>
      </c>
      <c r="J27" s="50">
        <f>MIN('2018'!J27,'2014'!J27,'2016'!J27)</f>
        <v>13067.333000000001</v>
      </c>
      <c r="K27" s="50">
        <f>MIN('2018'!K27,'2014'!K27,'2016'!K27)</f>
        <v>574771.24399999995</v>
      </c>
      <c r="L27" s="50">
        <f>MIN('2018'!L27,'2014'!L27,'2016'!L27)</f>
        <v>480772.35100000002</v>
      </c>
      <c r="M27" s="50">
        <f>MIN('2018'!M27,'2014'!M27,'2016'!M27)</f>
        <v>156216.353</v>
      </c>
      <c r="N27" s="50">
        <f>MIN('2018'!N27,'2014'!N27,'2016'!N27)</f>
        <v>167471.60399999999</v>
      </c>
      <c r="O27" s="50">
        <f>MIN('2018'!O27,'2014'!O27,'2016'!O27)</f>
        <v>168788.93900000001</v>
      </c>
      <c r="P27" s="50">
        <f>MIN('2018'!P27,'2014'!P27,'2016'!P27)</f>
        <v>694495.54500000004</v>
      </c>
      <c r="Q27" s="50">
        <f>MIN('2018'!Q27,'2014'!Q27,'2016'!Q27)</f>
        <v>367259.451</v>
      </c>
      <c r="R27" s="50">
        <f>MIN('2018'!R27,'2014'!R27,'2016'!R27)</f>
        <v>127958.988</v>
      </c>
      <c r="S27" s="50">
        <f>MIN('2018'!S27,'2014'!S27,'2016'!S27)</f>
        <v>2969716.3190000001</v>
      </c>
      <c r="T27" s="50">
        <f>MIN('2018'!T27,'2014'!T27,'2016'!T27)</f>
        <v>1888288.1040000001</v>
      </c>
      <c r="U27" s="50">
        <f>MIN('2018'!U27,'2014'!U27,'2016'!U27)</f>
        <v>2360185.7960000001</v>
      </c>
      <c r="V27" s="50">
        <f>MIN('2018'!V27,'2014'!V27,'2016'!V27)</f>
        <v>933656.63800000004</v>
      </c>
      <c r="W27" s="50">
        <f>MIN('2018'!W27,'2014'!W27,'2016'!W27)</f>
        <v>793373.71499999997</v>
      </c>
      <c r="X27" s="50">
        <f>MIN('2018'!X27,'2014'!X27,'2016'!X27)</f>
        <v>398009.478</v>
      </c>
      <c r="Y27" s="50">
        <f>MIN('2018'!Y27,'2014'!Y27,'2016'!Y27)</f>
        <v>1131891.2720000001</v>
      </c>
      <c r="Z27" s="50">
        <f>MIN('2018'!Z27,'2014'!Z27,'2016'!Z27)</f>
        <v>1060303.2590000001</v>
      </c>
      <c r="AA27" s="50">
        <f>MIN('2018'!AA27,'2014'!AA27,'2016'!AA27)</f>
        <v>2757173.0809999998</v>
      </c>
      <c r="AB27" s="50">
        <f>MIN('2018'!AB27,'2014'!AB27,'2016'!AB27)</f>
        <v>1079378.23</v>
      </c>
      <c r="AC27" s="50">
        <f>MIN('2018'!AC27,'2014'!AC27,'2016'!AC27)</f>
        <v>2551114.1030000001</v>
      </c>
      <c r="AD27" s="50">
        <f>MIN('2018'!AD27,'2014'!AD27,'2016'!AD27)</f>
        <v>98869.115000000005</v>
      </c>
      <c r="AE27" s="50">
        <f t="shared" si="0"/>
        <v>25064762.555</v>
      </c>
      <c r="AF27" s="50">
        <f>MIN('2018'!AF27,'2014'!AF27,'2016'!AF27)</f>
        <v>27672388.098620635</v>
      </c>
      <c r="AG27" s="50">
        <f>MIN('2018'!AG27,'2014'!AG27,'2016'!AG27)</f>
        <v>101689313.23309985</v>
      </c>
      <c r="AH27" s="50">
        <f t="shared" si="1"/>
        <v>129361701.33172049</v>
      </c>
      <c r="AI27" s="50">
        <f>MIN('2018'!AI27,'2014'!AI27,'2016'!AI27)</f>
        <v>0</v>
      </c>
      <c r="AJ27" s="50">
        <f>MIN('2018'!AJ27,'2014'!AJ27,'2016'!AJ27)</f>
        <v>0</v>
      </c>
      <c r="AK27" s="50">
        <f t="shared" si="4"/>
        <v>0</v>
      </c>
      <c r="AL27" s="50">
        <f>MIN('2018'!AL27,'2014'!AL27,'2016'!AL27)</f>
        <v>997202.98497678235</v>
      </c>
      <c r="AM27" s="50">
        <f t="shared" si="2"/>
        <v>155423666.87169725</v>
      </c>
      <c r="AO27" s="22">
        <f t="shared" si="3"/>
        <v>130358904.31669724</v>
      </c>
    </row>
    <row r="28" spans="3:41" x14ac:dyDescent="0.25">
      <c r="C28" s="1" t="s">
        <v>24</v>
      </c>
      <c r="D28" s="50">
        <f>MIN('2018'!D28,'2014'!D28,'2016'!D28)</f>
        <v>5311.6059999999998</v>
      </c>
      <c r="E28" s="50">
        <f>MIN('2018'!E28,'2014'!E28,'2016'!E28)</f>
        <v>135.239</v>
      </c>
      <c r="F28" s="50">
        <f>MIN('2018'!F28,'2014'!F28,'2016'!F28)</f>
        <v>295515.28399999999</v>
      </c>
      <c r="G28" s="50">
        <f>MIN('2018'!G28,'2014'!G28,'2016'!G28)</f>
        <v>83516.172999999995</v>
      </c>
      <c r="H28" s="50">
        <f>MIN('2018'!H28,'2014'!H28,'2016'!H28)</f>
        <v>102705.376</v>
      </c>
      <c r="I28" s="50">
        <f>MIN('2018'!I28,'2014'!I28,'2016'!I28)</f>
        <v>63109.281999999999</v>
      </c>
      <c r="J28" s="50">
        <f>MIN('2018'!J28,'2014'!J28,'2016'!J28)</f>
        <v>1257.866</v>
      </c>
      <c r="K28" s="50">
        <f>MIN('2018'!K28,'2014'!K28,'2016'!K28)</f>
        <v>3675.6849999999999</v>
      </c>
      <c r="L28" s="50">
        <f>MIN('2018'!L28,'2014'!L28,'2016'!L28)</f>
        <v>2264.9830000000002</v>
      </c>
      <c r="M28" s="50">
        <f>MIN('2018'!M28,'2014'!M28,'2016'!M28)</f>
        <v>14673.406000000001</v>
      </c>
      <c r="N28" s="50">
        <f>MIN('2018'!N28,'2014'!N28,'2016'!N28)</f>
        <v>33201.516000000003</v>
      </c>
      <c r="O28" s="50">
        <f>MIN('2018'!O28,'2014'!O28,'2016'!O28)</f>
        <v>10.452999999999999</v>
      </c>
      <c r="P28" s="50">
        <f>MIN('2018'!P28,'2014'!P28,'2016'!P28)</f>
        <v>65160.082999999999</v>
      </c>
      <c r="Q28" s="50">
        <f>MIN('2018'!Q28,'2014'!Q28,'2016'!Q28)</f>
        <v>54182.351000000002</v>
      </c>
      <c r="R28" s="50">
        <f>MIN('2018'!R28,'2014'!R28,'2016'!R28)</f>
        <v>43968.41</v>
      </c>
      <c r="S28" s="50">
        <f>MIN('2018'!S28,'2014'!S28,'2016'!S28)</f>
        <v>38270.6</v>
      </c>
      <c r="T28" s="50">
        <f>MIN('2018'!T28,'2014'!T28,'2016'!T28)</f>
        <v>87938.717999999993</v>
      </c>
      <c r="U28" s="50">
        <f>MIN('2018'!U28,'2014'!U28,'2016'!U28)</f>
        <v>440663.47499999998</v>
      </c>
      <c r="V28" s="50">
        <f>MIN('2018'!V28,'2014'!V28,'2016'!V28)</f>
        <v>92430.823999999993</v>
      </c>
      <c r="W28" s="50">
        <f>MIN('2018'!W28,'2014'!W28,'2016'!W28)</f>
        <v>124223.821</v>
      </c>
      <c r="X28" s="50">
        <f>MIN('2018'!X28,'2014'!X28,'2016'!X28)</f>
        <v>74348.421000000002</v>
      </c>
      <c r="Y28" s="50">
        <f>MIN('2018'!Y28,'2014'!Y28,'2016'!Y28)</f>
        <v>146641.91899999999</v>
      </c>
      <c r="Z28" s="50">
        <f>MIN('2018'!Z28,'2014'!Z28,'2016'!Z28)</f>
        <v>43750.667999999998</v>
      </c>
      <c r="AA28" s="50">
        <f>MIN('2018'!AA28,'2014'!AA28,'2016'!AA28)</f>
        <v>229921.554</v>
      </c>
      <c r="AB28" s="50">
        <f>MIN('2018'!AB28,'2014'!AB28,'2016'!AB28)</f>
        <v>835941.848</v>
      </c>
      <c r="AC28" s="50">
        <f>MIN('2018'!AC28,'2014'!AC28,'2016'!AC28)</f>
        <v>84041.148000000001</v>
      </c>
      <c r="AD28" s="50">
        <f>MIN('2018'!AD28,'2014'!AD28,'2016'!AD28)</f>
        <v>8199.3209999999999</v>
      </c>
      <c r="AE28" s="50">
        <f t="shared" si="0"/>
        <v>2975060.0300000003</v>
      </c>
      <c r="AF28" s="50">
        <f>MIN('2018'!AF28,'2014'!AF28,'2016'!AF28)</f>
        <v>20723886.267252233</v>
      </c>
      <c r="AG28" s="50">
        <f>MIN('2018'!AG28,'2014'!AG28,'2016'!AG28)</f>
        <v>71211900.914690912</v>
      </c>
      <c r="AH28" s="50">
        <f t="shared" si="1"/>
        <v>91935787.181943148</v>
      </c>
      <c r="AI28" s="50">
        <f>MIN('2018'!AI28,'2014'!AI28,'2016'!AI28)</f>
        <v>0</v>
      </c>
      <c r="AJ28" s="50">
        <f>MIN('2018'!AJ28,'2014'!AJ28,'2016'!AJ28)</f>
        <v>0</v>
      </c>
      <c r="AK28" s="50">
        <f t="shared" si="4"/>
        <v>0</v>
      </c>
      <c r="AL28" s="50">
        <f>MIN('2018'!AL28,'2014'!AL28,'2016'!AL28)</f>
        <v>0</v>
      </c>
      <c r="AM28" s="50">
        <f t="shared" si="2"/>
        <v>94910847.21194315</v>
      </c>
      <c r="AO28" s="22">
        <f t="shared" si="3"/>
        <v>91935787.181943148</v>
      </c>
    </row>
    <row r="29" spans="3:41" x14ac:dyDescent="0.25">
      <c r="C29" s="1" t="s">
        <v>25</v>
      </c>
      <c r="D29" s="50">
        <f>MIN('2018'!D29,'2014'!D29,'2016'!D29)</f>
        <v>9956.6419999999998</v>
      </c>
      <c r="E29" s="50">
        <f>MIN('2018'!E29,'2014'!E29,'2016'!E29)</f>
        <v>842.62400000000002</v>
      </c>
      <c r="F29" s="50">
        <f>MIN('2018'!F29,'2014'!F29,'2016'!F29)</f>
        <v>313837.31300000002</v>
      </c>
      <c r="G29" s="50">
        <f>MIN('2018'!G29,'2014'!G29,'2016'!G29)</f>
        <v>342740.29200000002</v>
      </c>
      <c r="H29" s="50">
        <f>MIN('2018'!H29,'2014'!H29,'2016'!H29)</f>
        <v>57348.120999999999</v>
      </c>
      <c r="I29" s="50">
        <f>MIN('2018'!I29,'2014'!I29,'2016'!I29)</f>
        <v>26121.484</v>
      </c>
      <c r="J29" s="50">
        <f>MIN('2018'!J29,'2014'!J29,'2016'!J29)</f>
        <v>7174.9660000000003</v>
      </c>
      <c r="K29" s="50">
        <f>MIN('2018'!K29,'2014'!K29,'2016'!K29)</f>
        <v>86485.49</v>
      </c>
      <c r="L29" s="50">
        <f>MIN('2018'!L29,'2014'!L29,'2016'!L29)</f>
        <v>10685.833000000001</v>
      </c>
      <c r="M29" s="50">
        <f>MIN('2018'!M29,'2014'!M29,'2016'!M29)</f>
        <v>37537.771000000001</v>
      </c>
      <c r="N29" s="50">
        <f>MIN('2018'!N29,'2014'!N29,'2016'!N29)</f>
        <v>67049.48</v>
      </c>
      <c r="O29" s="50">
        <f>MIN('2018'!O29,'2014'!O29,'2016'!O29)</f>
        <v>10182.175999999999</v>
      </c>
      <c r="P29" s="50">
        <f>MIN('2018'!P29,'2014'!P29,'2016'!P29)</f>
        <v>131101.80600000001</v>
      </c>
      <c r="Q29" s="50">
        <f>MIN('2018'!Q29,'2014'!Q29,'2016'!Q29)</f>
        <v>51666.205000000002</v>
      </c>
      <c r="R29" s="50">
        <f>MIN('2018'!R29,'2014'!R29,'2016'!R29)</f>
        <v>14710.707</v>
      </c>
      <c r="S29" s="50">
        <f>MIN('2018'!S29,'2014'!S29,'2016'!S29)</f>
        <v>150852.198</v>
      </c>
      <c r="T29" s="50">
        <f>MIN('2018'!T29,'2014'!T29,'2016'!T29)</f>
        <v>141765.60800000001</v>
      </c>
      <c r="U29" s="50">
        <f>MIN('2018'!U29,'2014'!U29,'2016'!U29)</f>
        <v>68286.320999999996</v>
      </c>
      <c r="V29" s="50">
        <f>MIN('2018'!V29,'2014'!V29,'2016'!V29)</f>
        <v>278483.08600000001</v>
      </c>
      <c r="W29" s="50">
        <f>MIN('2018'!W29,'2014'!W29,'2016'!W29)</f>
        <v>162532.84899999999</v>
      </c>
      <c r="X29" s="50">
        <f>MIN('2018'!X29,'2014'!X29,'2016'!X29)</f>
        <v>36399.063000000002</v>
      </c>
      <c r="Y29" s="50">
        <f>MIN('2018'!Y29,'2014'!Y29,'2016'!Y29)</f>
        <v>98337.119000000006</v>
      </c>
      <c r="Z29" s="50">
        <f>MIN('2018'!Z29,'2014'!Z29,'2016'!Z29)</f>
        <v>169392.65100000001</v>
      </c>
      <c r="AA29" s="50">
        <f>MIN('2018'!AA29,'2014'!AA29,'2016'!AA29)</f>
        <v>176381.84899999999</v>
      </c>
      <c r="AB29" s="50">
        <f>MIN('2018'!AB29,'2014'!AB29,'2016'!AB29)</f>
        <v>22384.201000000001</v>
      </c>
      <c r="AC29" s="50">
        <f>MIN('2018'!AC29,'2014'!AC29,'2016'!AC29)</f>
        <v>3949038.5980000002</v>
      </c>
      <c r="AD29" s="50">
        <f>MIN('2018'!AD29,'2014'!AD29,'2016'!AD29)</f>
        <v>7401.076</v>
      </c>
      <c r="AE29" s="50">
        <f t="shared" si="0"/>
        <v>6428695.5290000001</v>
      </c>
      <c r="AF29" s="50">
        <f>MIN('2018'!AF29,'2014'!AF29,'2016'!AF29)</f>
        <v>35190386.96609576</v>
      </c>
      <c r="AG29" s="50">
        <f>MIN('2018'!AG29,'2014'!AG29,'2016'!AG29)</f>
        <v>78736470.92025052</v>
      </c>
      <c r="AH29" s="50">
        <f t="shared" si="1"/>
        <v>113926857.88634628</v>
      </c>
      <c r="AI29" s="50">
        <f>MIN('2018'!AI29,'2014'!AI29,'2016'!AI29)</f>
        <v>0</v>
      </c>
      <c r="AJ29" s="50">
        <f>MIN('2018'!AJ29,'2014'!AJ29,'2016'!AJ29)</f>
        <v>0</v>
      </c>
      <c r="AK29" s="50">
        <f t="shared" si="4"/>
        <v>0</v>
      </c>
      <c r="AL29" s="50">
        <f>MIN('2018'!AL29,'2014'!AL29,'2016'!AL29)</f>
        <v>72964.680335540688</v>
      </c>
      <c r="AM29" s="50">
        <f t="shared" si="2"/>
        <v>120428518.09568182</v>
      </c>
      <c r="AO29" s="22">
        <f t="shared" si="3"/>
        <v>113999822.56668182</v>
      </c>
    </row>
    <row r="30" spans="3:41" x14ac:dyDescent="0.25">
      <c r="C30" s="1" t="s">
        <v>26</v>
      </c>
      <c r="D30" s="50">
        <f>MIN('2018'!D30,'2014'!D30,'2016'!D30)</f>
        <v>631.35799999999995</v>
      </c>
      <c r="E30" s="50">
        <f>MIN('2018'!E30,'2014'!E30,'2016'!E30)</f>
        <v>38.058999999999997</v>
      </c>
      <c r="F30" s="50">
        <f>MIN('2018'!F30,'2014'!F30,'2016'!F30)</f>
        <v>90503.048999999999</v>
      </c>
      <c r="G30" s="50">
        <f>MIN('2018'!G30,'2014'!G30,'2016'!G30)</f>
        <v>1330.538</v>
      </c>
      <c r="H30" s="50">
        <f>MIN('2018'!H30,'2014'!H30,'2016'!H30)</f>
        <v>24080.764999999999</v>
      </c>
      <c r="I30" s="50">
        <f>MIN('2018'!I30,'2014'!I30,'2016'!I30)</f>
        <v>4507.1180000000004</v>
      </c>
      <c r="J30" s="50">
        <f>MIN('2018'!J30,'2014'!J30,'2016'!J30)</f>
        <v>1769.4349999999999</v>
      </c>
      <c r="K30" s="50">
        <f>MIN('2018'!K30,'2014'!K30,'2016'!K30)</f>
        <v>5115.6679999999997</v>
      </c>
      <c r="L30" s="50">
        <f>MIN('2018'!L30,'2014'!L30,'2016'!L30)</f>
        <v>4954.5789999999997</v>
      </c>
      <c r="M30" s="50">
        <f>MIN('2018'!M30,'2014'!M30,'2016'!M30)</f>
        <v>2534.4369999999999</v>
      </c>
      <c r="N30" s="50">
        <f>MIN('2018'!N30,'2014'!N30,'2016'!N30)</f>
        <v>5627.0659999999998</v>
      </c>
      <c r="O30" s="50">
        <f>MIN('2018'!O30,'2014'!O30,'2016'!O30)</f>
        <v>1103.346</v>
      </c>
      <c r="P30" s="50">
        <f>MIN('2018'!P30,'2014'!P30,'2016'!P30)</f>
        <v>5577.98</v>
      </c>
      <c r="Q30" s="50">
        <f>MIN('2018'!Q30,'2014'!Q30,'2016'!Q30)</f>
        <v>4961.1790000000001</v>
      </c>
      <c r="R30" s="50">
        <f>MIN('2018'!R30,'2014'!R30,'2016'!R30)</f>
        <v>964.47</v>
      </c>
      <c r="S30" s="50">
        <f>MIN('2018'!S30,'2014'!S30,'2016'!S30)</f>
        <v>1550.7940000000001</v>
      </c>
      <c r="T30" s="50">
        <f>MIN('2018'!T30,'2014'!T30,'2016'!T30)</f>
        <v>39727.718999999997</v>
      </c>
      <c r="U30" s="50">
        <f>MIN('2018'!U30,'2014'!U30,'2016'!U30)</f>
        <v>61799.724000000002</v>
      </c>
      <c r="V30" s="50">
        <f>MIN('2018'!V30,'2014'!V30,'2016'!V30)</f>
        <v>143468.06599999999</v>
      </c>
      <c r="W30" s="50">
        <f>MIN('2018'!W30,'2014'!W30,'2016'!W30)</f>
        <v>42095.358</v>
      </c>
      <c r="X30" s="50">
        <f>MIN('2018'!X30,'2014'!X30,'2016'!X30)</f>
        <v>4749.0929999999998</v>
      </c>
      <c r="Y30" s="50">
        <f>MIN('2018'!Y30,'2014'!Y30,'2016'!Y30)</f>
        <v>22800.346000000001</v>
      </c>
      <c r="Z30" s="50">
        <f>MIN('2018'!Z30,'2014'!Z30,'2016'!Z30)</f>
        <v>182193.34099999999</v>
      </c>
      <c r="AA30" s="50">
        <f>MIN('2018'!AA30,'2014'!AA30,'2016'!AA30)</f>
        <v>34140.593000000001</v>
      </c>
      <c r="AB30" s="50">
        <f>MIN('2018'!AB30,'2014'!AB30,'2016'!AB30)</f>
        <v>14466.165999999999</v>
      </c>
      <c r="AC30" s="50">
        <f>MIN('2018'!AC30,'2014'!AC30,'2016'!AC30)</f>
        <v>61326.017</v>
      </c>
      <c r="AD30" s="50">
        <f>MIN('2018'!AD30,'2014'!AD30,'2016'!AD30)</f>
        <v>966267.277</v>
      </c>
      <c r="AE30" s="50">
        <f t="shared" si="0"/>
        <v>1728283.541</v>
      </c>
      <c r="AF30" s="50">
        <f>MIN('2018'!AF30,'2014'!AF30,'2016'!AF30)</f>
        <v>14972764.102341991</v>
      </c>
      <c r="AG30" s="50">
        <f>MIN('2018'!AG30,'2014'!AG30,'2016'!AG30)</f>
        <v>5341807.2724373527</v>
      </c>
      <c r="AH30" s="50">
        <f t="shared" si="1"/>
        <v>20314571.374779344</v>
      </c>
      <c r="AI30" s="50">
        <f>MIN('2018'!AI30,'2014'!AI30,'2016'!AI30)</f>
        <v>340804.84861740499</v>
      </c>
      <c r="AJ30" s="50">
        <f>MIN('2018'!AJ30,'2014'!AJ30,'2016'!AJ30)</f>
        <v>-2028.2614429403436</v>
      </c>
      <c r="AK30" s="50">
        <f t="shared" si="4"/>
        <v>338776.58717446466</v>
      </c>
      <c r="AL30" s="50">
        <f>MIN('2018'!AL30,'2014'!AL30,'2016'!AL30)</f>
        <v>207489.12121605218</v>
      </c>
      <c r="AM30" s="50">
        <f t="shared" si="2"/>
        <v>22589120.62416986</v>
      </c>
      <c r="AO30" s="22">
        <f t="shared" si="3"/>
        <v>20860837.083169859</v>
      </c>
    </row>
    <row r="31" spans="3:41" x14ac:dyDescent="0.25">
      <c r="C31" s="3" t="s">
        <v>36</v>
      </c>
      <c r="D31" s="50">
        <f>SUM(D4:D30)</f>
        <v>80883823.106000021</v>
      </c>
      <c r="E31" s="50">
        <f t="shared" ref="E31:AD31" si="5">SUM(E4:E30)</f>
        <v>20925895.289999999</v>
      </c>
      <c r="F31" s="50">
        <f t="shared" si="5"/>
        <v>136391546.33299997</v>
      </c>
      <c r="G31" s="50">
        <f t="shared" si="5"/>
        <v>119962160.506</v>
      </c>
      <c r="H31" s="50">
        <f t="shared" si="5"/>
        <v>37362244.811999999</v>
      </c>
      <c r="I31" s="50">
        <f t="shared" si="5"/>
        <v>23428439.205000002</v>
      </c>
      <c r="J31" s="50">
        <f t="shared" si="5"/>
        <v>3871016.7030000002</v>
      </c>
      <c r="K31" s="50">
        <f t="shared" si="5"/>
        <v>70034778.724999979</v>
      </c>
      <c r="L31" s="50">
        <f t="shared" si="5"/>
        <v>45068312.100000016</v>
      </c>
      <c r="M31" s="50">
        <f t="shared" si="5"/>
        <v>6579269.569000002</v>
      </c>
      <c r="N31" s="50">
        <f t="shared" si="5"/>
        <v>18745975.134</v>
      </c>
      <c r="O31" s="50">
        <f t="shared" si="5"/>
        <v>20441297.611000001</v>
      </c>
      <c r="P31" s="50">
        <f t="shared" si="5"/>
        <v>16319392.568000004</v>
      </c>
      <c r="Q31" s="50">
        <f t="shared" si="5"/>
        <v>100819213.26200001</v>
      </c>
      <c r="R31" s="50">
        <f t="shared" si="5"/>
        <v>8901072.7420000006</v>
      </c>
      <c r="S31" s="50">
        <f t="shared" si="5"/>
        <v>64021846.347000003</v>
      </c>
      <c r="T31" s="50">
        <f t="shared" si="5"/>
        <v>59726066.322000012</v>
      </c>
      <c r="U31" s="50">
        <f t="shared" si="5"/>
        <v>143026277.72900003</v>
      </c>
      <c r="V31" s="50">
        <f t="shared" si="5"/>
        <v>20786236.615000002</v>
      </c>
      <c r="W31" s="50">
        <f t="shared" si="5"/>
        <v>32682398.146999996</v>
      </c>
      <c r="X31" s="50">
        <f t="shared" si="5"/>
        <v>22383025.871999998</v>
      </c>
      <c r="Y31" s="50">
        <f t="shared" si="5"/>
        <v>44145950.263000011</v>
      </c>
      <c r="Z31" s="50">
        <f t="shared" si="5"/>
        <v>39982912.996999994</v>
      </c>
      <c r="AA31" s="50">
        <f t="shared" si="5"/>
        <v>15148608.538999997</v>
      </c>
      <c r="AB31" s="50">
        <f t="shared" si="5"/>
        <v>5623965.1380000003</v>
      </c>
      <c r="AC31" s="50">
        <f t="shared" si="5"/>
        <v>35404674.795999996</v>
      </c>
      <c r="AD31" s="50">
        <f t="shared" si="5"/>
        <v>4873772.591</v>
      </c>
      <c r="AE31" s="92">
        <f>SUM(D31:AD31)</f>
        <v>1197540173.0220001</v>
      </c>
      <c r="AF31" s="50">
        <f>SUM(AF4:AF30)</f>
        <v>1106173801.8479278</v>
      </c>
      <c r="AG31" s="50">
        <f t="shared" ref="AG31:AL31" si="6">SUM(AG4:AG30)</f>
        <v>287523332.1206944</v>
      </c>
      <c r="AH31" s="50">
        <f t="shared" si="6"/>
        <v>1393697133.9686227</v>
      </c>
      <c r="AI31" s="50">
        <f t="shared" si="6"/>
        <v>563146478.72311342</v>
      </c>
      <c r="AJ31" s="50">
        <f t="shared" si="6"/>
        <v>-58454723.285380833</v>
      </c>
      <c r="AK31" s="50">
        <f t="shared" si="6"/>
        <v>504691755.43773252</v>
      </c>
      <c r="AL31" s="50">
        <f t="shared" si="6"/>
        <v>457567701.88092774</v>
      </c>
      <c r="AM31" s="65">
        <f t="shared" si="2"/>
        <v>3553496764.3092828</v>
      </c>
    </row>
    <row r="32" spans="3:41" x14ac:dyDescent="0.25">
      <c r="C32" s="1" t="s">
        <v>37</v>
      </c>
      <c r="D32" s="50">
        <f>MIN('2018'!D32,'2014'!D32,'2016'!D32)</f>
        <v>3195058.9792120308</v>
      </c>
      <c r="E32" s="50">
        <f>MIN('2018'!E32,'2014'!E32,'2016'!E32)</f>
        <v>1853585.8928312734</v>
      </c>
      <c r="F32" s="50">
        <f>MIN('2018'!F32,'2014'!F32,'2016'!F32)</f>
        <v>2055494.3986850083</v>
      </c>
      <c r="G32" s="50">
        <f>MIN('2018'!G32,'2014'!G32,'2016'!G32)</f>
        <v>3322382.7083342075</v>
      </c>
      <c r="H32" s="50">
        <f>MIN('2018'!H32,'2014'!H32,'2016'!H32)</f>
        <v>1786870.9045455009</v>
      </c>
      <c r="I32" s="50">
        <f>MIN('2018'!I32,'2014'!I32,'2016'!I32)</f>
        <v>8484940.5784121826</v>
      </c>
      <c r="J32" s="50">
        <f>MIN('2018'!J32,'2014'!J32,'2016'!J32)</f>
        <v>2310000.3973964248</v>
      </c>
      <c r="K32" s="50">
        <f>MIN('2018'!K32,'2014'!K32,'2016'!K32)</f>
        <v>4822486.3155747354</v>
      </c>
      <c r="L32" s="50">
        <f>MIN('2018'!L32,'2014'!L32,'2016'!L32)</f>
        <v>6097054.9869221896</v>
      </c>
      <c r="M32" s="50">
        <f>MIN('2018'!M32,'2014'!M32,'2016'!M32)</f>
        <v>1975138.8063224107</v>
      </c>
      <c r="N32" s="50">
        <f>MIN('2018'!N32,'2014'!N32,'2016'!N32)</f>
        <v>1837560.8386971354</v>
      </c>
      <c r="O32" s="50">
        <f>MIN('2018'!O32,'2014'!O32,'2016'!O32)</f>
        <v>1868660.5835263655</v>
      </c>
      <c r="P32" s="50">
        <f>MIN('2018'!P32,'2014'!P32,'2016'!P32)</f>
        <v>1139590.5246438682</v>
      </c>
      <c r="Q32" s="50">
        <f>MIN('2018'!Q32,'2014'!Q32,'2016'!Q32)</f>
        <v>6515901.2783411741</v>
      </c>
      <c r="R32" s="50">
        <f>MIN('2018'!R32,'2014'!R32,'2016'!R32)</f>
        <v>997302.59138147533</v>
      </c>
      <c r="S32" s="50">
        <f>MIN('2018'!S32,'2014'!S32,'2016'!S32)</f>
        <v>6362642.8984827399</v>
      </c>
      <c r="T32" s="50">
        <f>MIN('2018'!T32,'2014'!T32,'2016'!T32)</f>
        <v>6935002.2291359752</v>
      </c>
      <c r="U32" s="50">
        <f>MIN('2018'!U32,'2014'!U32,'2016'!U32)</f>
        <v>22902455.681643844</v>
      </c>
      <c r="V32" s="50">
        <f>MIN('2018'!V32,'2014'!V32,'2016'!V32)</f>
        <v>3077142.1330669373</v>
      </c>
      <c r="W32" s="50">
        <f>MIN('2018'!W32,'2014'!W32,'2016'!W32)</f>
        <v>1847451.199538067</v>
      </c>
      <c r="X32" s="50">
        <f>MIN('2018'!X32,'2014'!X32,'2016'!X32)</f>
        <v>1932940.6849748269</v>
      </c>
      <c r="Y32" s="50">
        <f>MIN('2018'!Y32,'2014'!Y32,'2016'!Y32)</f>
        <v>2014451.1678289622</v>
      </c>
      <c r="Z32" s="50">
        <f>MIN('2018'!Z32,'2014'!Z32,'2016'!Z32)</f>
        <v>1281767.3473217562</v>
      </c>
      <c r="AA32" s="50">
        <f>MIN('2018'!AA32,'2014'!AA32,'2016'!AA32)</f>
        <v>2889128.3043760955</v>
      </c>
      <c r="AB32" s="50">
        <f>MIN('2018'!AB32,'2014'!AB32,'2016'!AB32)</f>
        <v>591784.99773449078</v>
      </c>
      <c r="AC32" s="50">
        <f>MIN('2018'!AC32,'2014'!AC32,'2016'!AC32)</f>
        <v>1948690.4816833809</v>
      </c>
      <c r="AD32" s="50">
        <f>MIN('2018'!AD32,'2014'!AD32,'2016'!AD32)</f>
        <v>246446.87554578483</v>
      </c>
      <c r="AE32" s="50">
        <f>SUM(D32:AD32)</f>
        <v>100291933.78615884</v>
      </c>
      <c r="AF32" s="50"/>
      <c r="AG32" s="50"/>
      <c r="AH32" s="50"/>
      <c r="AI32" s="50"/>
      <c r="AJ32" s="50"/>
      <c r="AK32" s="50"/>
      <c r="AL32" s="50"/>
      <c r="AM32" s="50"/>
    </row>
    <row r="33" spans="2:39" x14ac:dyDescent="0.25">
      <c r="C33" s="3" t="s">
        <v>38</v>
      </c>
      <c r="D33" s="50">
        <f>D31+D32</f>
        <v>84078882.085212052</v>
      </c>
      <c r="E33" s="50">
        <f t="shared" ref="E33:AD33" si="7">E31+E32</f>
        <v>22779481.182831272</v>
      </c>
      <c r="F33" s="50">
        <f t="shared" si="7"/>
        <v>138447040.73168498</v>
      </c>
      <c r="G33" s="50">
        <f t="shared" si="7"/>
        <v>123284543.2143342</v>
      </c>
      <c r="H33" s="50">
        <f t="shared" si="7"/>
        <v>39149115.7165455</v>
      </c>
      <c r="I33" s="50">
        <f t="shared" si="7"/>
        <v>31913379.783412185</v>
      </c>
      <c r="J33" s="50">
        <f t="shared" si="7"/>
        <v>6181017.1003964245</v>
      </c>
      <c r="K33" s="50">
        <f t="shared" si="7"/>
        <v>74857265.040574715</v>
      </c>
      <c r="L33" s="50">
        <f t="shared" si="7"/>
        <v>51165367.086922206</v>
      </c>
      <c r="M33" s="50">
        <f t="shared" si="7"/>
        <v>8554408.3753224127</v>
      </c>
      <c r="N33" s="50">
        <f t="shared" si="7"/>
        <v>20583535.972697135</v>
      </c>
      <c r="O33" s="50">
        <f t="shared" si="7"/>
        <v>22309958.194526367</v>
      </c>
      <c r="P33" s="50">
        <f t="shared" si="7"/>
        <v>17458983.092643872</v>
      </c>
      <c r="Q33" s="50">
        <f t="shared" si="7"/>
        <v>107335114.54034118</v>
      </c>
      <c r="R33" s="50">
        <f t="shared" si="7"/>
        <v>9898375.3333814759</v>
      </c>
      <c r="S33" s="50">
        <f t="shared" si="7"/>
        <v>70384489.245482743</v>
      </c>
      <c r="T33" s="50">
        <f t="shared" si="7"/>
        <v>66661068.551135987</v>
      </c>
      <c r="U33" s="50">
        <f t="shared" si="7"/>
        <v>165928733.41064388</v>
      </c>
      <c r="V33" s="50">
        <f t="shared" si="7"/>
        <v>23863378.748066939</v>
      </c>
      <c r="W33" s="50">
        <f t="shared" si="7"/>
        <v>34529849.346538067</v>
      </c>
      <c r="X33" s="50">
        <f t="shared" si="7"/>
        <v>24315966.556974825</v>
      </c>
      <c r="Y33" s="50">
        <f t="shared" si="7"/>
        <v>46160401.430828974</v>
      </c>
      <c r="Z33" s="50">
        <f t="shared" si="7"/>
        <v>41264680.34432175</v>
      </c>
      <c r="AA33" s="50">
        <f t="shared" si="7"/>
        <v>18037736.843376093</v>
      </c>
      <c r="AB33" s="50">
        <f t="shared" si="7"/>
        <v>6215750.1357344911</v>
      </c>
      <c r="AC33" s="50">
        <f t="shared" si="7"/>
        <v>37353365.277683377</v>
      </c>
      <c r="AD33" s="50">
        <f t="shared" si="7"/>
        <v>5120219.4665457848</v>
      </c>
      <c r="AE33" s="50">
        <f t="shared" ref="AE33:AE41" si="8">SUM(D33:AD33)</f>
        <v>1297832106.8081591</v>
      </c>
      <c r="AF33" s="50"/>
      <c r="AG33" s="50"/>
      <c r="AH33" s="50"/>
      <c r="AI33" s="50"/>
      <c r="AJ33" s="50"/>
      <c r="AK33" s="50"/>
      <c r="AL33" s="50"/>
      <c r="AM33" s="50"/>
    </row>
    <row r="34" spans="2:39" x14ac:dyDescent="0.25">
      <c r="C34" s="1" t="s">
        <v>39</v>
      </c>
      <c r="D34" s="50">
        <f>MIN('2018'!D34,'2014'!D34,'2016'!D34)</f>
        <v>5796636.7821750185</v>
      </c>
      <c r="E34" s="50">
        <f>MIN('2018'!E34,'2014'!E34,'2016'!E34)</f>
        <v>6245479.9519289834</v>
      </c>
      <c r="F34" s="50">
        <f>MIN('2018'!F34,'2014'!F34,'2016'!F34)</f>
        <v>20232863.599288862</v>
      </c>
      <c r="G34" s="50">
        <f>MIN('2018'!G34,'2014'!G34,'2016'!G34)</f>
        <v>19197027.598003034</v>
      </c>
      <c r="H34" s="50">
        <f>MIN('2018'!H34,'2014'!H34,'2016'!H34)</f>
        <v>5301216.7451963304</v>
      </c>
      <c r="I34" s="50">
        <f>MIN('2018'!I34,'2014'!I34,'2016'!I34)</f>
        <v>5410833.8892469909</v>
      </c>
      <c r="J34" s="50">
        <f>MIN('2018'!J34,'2014'!J34,'2016'!J34)</f>
        <v>9740664.3240781426</v>
      </c>
      <c r="K34" s="50">
        <f>MIN('2018'!K34,'2014'!K34,'2016'!K34)</f>
        <v>11715413.094969802</v>
      </c>
      <c r="L34" s="50">
        <f>MIN('2018'!L34,'2014'!L34,'2016'!L34)</f>
        <v>18820205.255714405</v>
      </c>
      <c r="M34" s="50">
        <f>MIN('2018'!M34,'2014'!M34,'2016'!M34)</f>
        <v>7744038.7963533355</v>
      </c>
      <c r="N34" s="50">
        <f>MIN('2018'!N34,'2014'!N34,'2016'!N34)</f>
        <v>8787195.7875925023</v>
      </c>
      <c r="O34" s="50">
        <f>MIN('2018'!O34,'2014'!O34,'2016'!O34)</f>
        <v>8639452.7114592753</v>
      </c>
      <c r="P34" s="50">
        <f>MIN('2018'!P34,'2014'!P34,'2016'!P34)</f>
        <v>5518854.4711218961</v>
      </c>
      <c r="Q34" s="50">
        <f>MIN('2018'!Q34,'2014'!Q34,'2016'!Q34)</f>
        <v>4413677.0529156663</v>
      </c>
      <c r="R34" s="50">
        <f>MIN('2018'!R34,'2014'!R34,'2016'!R34)</f>
        <v>4901570.6191043509</v>
      </c>
      <c r="S34" s="50">
        <f>MIN('2018'!S34,'2014'!S34,'2016'!S34)</f>
        <v>40737022.996221162</v>
      </c>
      <c r="T34" s="50">
        <f>MIN('2018'!T34,'2014'!T34,'2016'!T34)</f>
        <v>75707378.241655365</v>
      </c>
      <c r="U34" s="50">
        <f>MIN('2018'!U34,'2014'!U34,'2016'!U34)</f>
        <v>31215489.459788397</v>
      </c>
      <c r="V34" s="50">
        <f>MIN('2018'!V34,'2014'!V34,'2016'!V34)</f>
        <v>25844388.709574044</v>
      </c>
      <c r="W34" s="50">
        <f>MIN('2018'!W34,'2014'!W34,'2016'!W34)</f>
        <v>13536439.925431844</v>
      </c>
      <c r="X34" s="50">
        <f>MIN('2018'!X34,'2014'!X34,'2016'!X34)</f>
        <v>25719731.908805452</v>
      </c>
      <c r="Y34" s="50">
        <f>MIN('2018'!Y34,'2014'!Y34,'2016'!Y34)</f>
        <v>2895008.7606419236</v>
      </c>
      <c r="Z34" s="50">
        <f>MIN('2018'!Z34,'2014'!Z34,'2016'!Z34)</f>
        <v>15699389.332363388</v>
      </c>
      <c r="AA34" s="50">
        <f>MIN('2018'!AA34,'2014'!AA34,'2016'!AA34)</f>
        <v>100731487.69581479</v>
      </c>
      <c r="AB34" s="50">
        <f>MIN('2018'!AB34,'2014'!AB34,'2016'!AB34)</f>
        <v>61659123.494633704</v>
      </c>
      <c r="AC34" s="50">
        <f>MIN('2018'!AC34,'2014'!AC34,'2016'!AC34)</f>
        <v>48404096.481457569</v>
      </c>
      <c r="AD34" s="50">
        <f>MIN('2018'!AD34,'2014'!AD34,'2016'!AD34)</f>
        <v>5575803.5283033531</v>
      </c>
      <c r="AE34" s="50">
        <f t="shared" si="8"/>
        <v>590190491.21383965</v>
      </c>
      <c r="AF34" s="48"/>
      <c r="AG34" s="48"/>
      <c r="AH34" s="48"/>
      <c r="AI34" s="48"/>
      <c r="AJ34" s="48"/>
      <c r="AK34" s="48"/>
      <c r="AL34" s="48"/>
      <c r="AM34" s="48"/>
    </row>
    <row r="35" spans="2:39" x14ac:dyDescent="0.25">
      <c r="C35" s="1" t="s">
        <v>40</v>
      </c>
      <c r="D35" s="50">
        <f>MIN('2018'!D35,'2014'!D35,'2016'!D35)</f>
        <v>5388.0681396524651</v>
      </c>
      <c r="E35" s="50">
        <f>MIN('2018'!E35,'2014'!E35,'2016'!E35)</f>
        <v>80266.578524335215</v>
      </c>
      <c r="F35" s="50">
        <f>MIN('2018'!F35,'2014'!F35,'2016'!F35)</f>
        <v>265721.69189901208</v>
      </c>
      <c r="G35" s="50">
        <f>MIN('2018'!G35,'2014'!G35,'2016'!G35)</f>
        <v>252117.87880350684</v>
      </c>
      <c r="H35" s="50">
        <f>MIN('2018'!H35,'2014'!H35,'2016'!H35)</f>
        <v>69621.795043705715</v>
      </c>
      <c r="I35" s="50">
        <f>MIN('2018'!I35,'2014'!I35,'2016'!I35)</f>
        <v>75887.837513820588</v>
      </c>
      <c r="J35" s="50">
        <f>MIN('2018'!J35,'2014'!J35,'2016'!J35)</f>
        <v>127925.82679721936</v>
      </c>
      <c r="K35" s="50">
        <f>MIN('2018'!K35,'2014'!K35,'2016'!K35)</f>
        <v>153860.54344777146</v>
      </c>
      <c r="L35" s="50">
        <f>MIN('2018'!L35,'2014'!L35,'2016'!L35)</f>
        <v>247169.0059043784</v>
      </c>
      <c r="M35" s="50">
        <f>MIN('2018'!M35,'2014'!M35,'2016'!M35)</f>
        <v>101703.79892102485</v>
      </c>
      <c r="N35" s="50">
        <f>MIN('2018'!N35,'2014'!N35,'2016'!N35)</f>
        <v>115403.75984193457</v>
      </c>
      <c r="O35" s="50">
        <f>MIN('2018'!O35,'2014'!O35,'2016'!O35)</f>
        <v>113463.42450759934</v>
      </c>
      <c r="P35" s="50">
        <f>MIN('2018'!P35,'2014'!P35,'2016'!P35)</f>
        <v>72480.068884687251</v>
      </c>
      <c r="Q35" s="50">
        <f>MIN('2018'!Q35,'2014'!Q35,'2016'!Q35)</f>
        <v>248511.49456752764</v>
      </c>
      <c r="R35" s="50">
        <f>MIN('2018'!R35,'2014'!R35,'2016'!R35)</f>
        <v>34585.810553211377</v>
      </c>
      <c r="S35" s="50">
        <f>MIN('2018'!S35,'2014'!S35,'2016'!S35)</f>
        <v>1627159.0701611172</v>
      </c>
      <c r="T35" s="50">
        <f>MIN('2018'!T35,'2014'!T35,'2016'!T35)</f>
        <v>1388464.058934527</v>
      </c>
      <c r="U35" s="50">
        <f>MIN('2018'!U35,'2014'!U35,'2016'!U35)</f>
        <v>1096644.2439886315</v>
      </c>
      <c r="V35" s="50">
        <f>MIN('2018'!V35,'2014'!V35,'2016'!V35)</f>
        <v>313540.46236968099</v>
      </c>
      <c r="W35" s="50">
        <f>MIN('2018'!W35,'2014'!W35,'2016'!W35)</f>
        <v>599943.33723266807</v>
      </c>
      <c r="X35" s="50">
        <f>MIN('2018'!X35,'2014'!X35,'2016'!X35)</f>
        <v>2959772.2337660068</v>
      </c>
      <c r="Y35" s="50">
        <f>MIN('2018'!Y35,'2014'!Y35,'2016'!Y35)</f>
        <v>2251090.0266667008</v>
      </c>
      <c r="Z35" s="50">
        <f>MIN('2018'!Z35,'2014'!Z35,'2016'!Z35)</f>
        <v>589875.94403268129</v>
      </c>
      <c r="AA35" s="50">
        <f>MIN('2018'!AA35,'2014'!AA35,'2016'!AA35)</f>
        <v>1041789.1789377157</v>
      </c>
      <c r="AB35" s="50">
        <f>MIN('2018'!AB35,'2014'!AB35,'2016'!AB35)</f>
        <v>47626.286368393594</v>
      </c>
      <c r="AC35" s="50">
        <f>MIN('2018'!AC35,'2014'!AC35,'2016'!AC35)</f>
        <v>236556.42154493835</v>
      </c>
      <c r="AD35" s="50">
        <f>MIN('2018'!AD35,'2014'!AD35,'2016'!AD35)</f>
        <v>22649.525751176276</v>
      </c>
      <c r="AE35" s="50">
        <f t="shared" si="8"/>
        <v>14139218.373103628</v>
      </c>
      <c r="AF35" s="48"/>
      <c r="AG35" s="48"/>
      <c r="AH35" s="48"/>
      <c r="AI35" s="48"/>
      <c r="AJ35" s="48"/>
      <c r="AK35" s="48"/>
      <c r="AL35" s="48"/>
      <c r="AM35" s="48"/>
    </row>
    <row r="36" spans="2:39" x14ac:dyDescent="0.25">
      <c r="C36" s="1" t="s">
        <v>41</v>
      </c>
      <c r="D36" s="50">
        <f>MIN('2018'!D36,'2014'!D36,'2016'!D36)</f>
        <v>-7180902.4363699993</v>
      </c>
      <c r="E36" s="50">
        <f>MIN('2018'!E36,'2014'!E36,'2016'!E36)</f>
        <v>-1302348.2668399999</v>
      </c>
      <c r="F36" s="50">
        <f>MIN('2018'!F36,'2014'!F36,'2016'!F36)</f>
        <v>-5240153.1995855328</v>
      </c>
      <c r="G36" s="50">
        <f>MIN('2018'!G36,'2014'!G36,'2016'!G36)</f>
        <v>-4452092.7402492361</v>
      </c>
      <c r="H36" s="50">
        <f>MIN('2018'!H36,'2014'!H36,'2016'!H36)</f>
        <v>-1209435.4740152007</v>
      </c>
      <c r="I36" s="50">
        <f>MIN('2018'!I36,'2014'!I36,'2016'!I36)</f>
        <v>-998711.28571487439</v>
      </c>
      <c r="J36" s="50">
        <f>MIN('2018'!J36,'2014'!J36,'2016'!J36)</f>
        <v>-1683549.97510005</v>
      </c>
      <c r="K36" s="50">
        <f>MIN('2018'!K36,'2014'!K36,'2016'!K36)</f>
        <v>-2629215.1942384839</v>
      </c>
      <c r="L36" s="50">
        <f>MIN('2018'!L36,'2014'!L36,'2016'!L36)</f>
        <v>-3764006.4020864186</v>
      </c>
      <c r="M36" s="50">
        <f>MIN('2018'!M36,'2014'!M36,'2016'!M36)</f>
        <v>-1338458.6398842304</v>
      </c>
      <c r="N36" s="50">
        <f>MIN('2018'!N36,'2014'!N36,'2016'!N36)</f>
        <v>-1910230.2848837283</v>
      </c>
      <c r="O36" s="50">
        <f>MIN('2018'!O36,'2014'!O36,'2016'!O36)</f>
        <v>-1493219.5498515815</v>
      </c>
      <c r="P36" s="50">
        <f>MIN('2018'!P36,'2014'!P36,'2016'!P36)</f>
        <v>-1309387.8560755893</v>
      </c>
      <c r="Q36" s="50">
        <f>MIN('2018'!Q36,'2014'!Q36,'2016'!Q36)</f>
        <v>0</v>
      </c>
      <c r="R36" s="50">
        <f>MIN('2018'!R36,'2014'!R36,'2016'!R36)</f>
        <v>-2790339.0441700001</v>
      </c>
      <c r="S36" s="50">
        <f>MIN('2018'!S36,'2014'!S36,'2016'!S36)</f>
        <v>0</v>
      </c>
      <c r="T36" s="50">
        <f>MIN('2018'!T36,'2014'!T36,'2016'!T36)</f>
        <v>0</v>
      </c>
      <c r="U36" s="50">
        <f>MIN('2018'!U36,'2014'!U36,'2016'!U36)</f>
        <v>-3766560.9627776584</v>
      </c>
      <c r="V36" s="50">
        <f>MIN('2018'!V36,'2014'!V36,'2016'!V36)</f>
        <v>-1058523.1636023929</v>
      </c>
      <c r="W36" s="50">
        <f>MIN('2018'!W36,'2014'!W36,'2016'!W36)</f>
        <v>0</v>
      </c>
      <c r="X36" s="50">
        <f>MIN('2018'!X36,'2014'!X36,'2016'!X36)</f>
        <v>-6306291.6007299991</v>
      </c>
      <c r="Y36" s="50">
        <f>MIN('2018'!Y36,'2014'!Y36,'2016'!Y36)</f>
        <v>0</v>
      </c>
      <c r="Z36" s="50">
        <f>MIN('2018'!Z36,'2014'!Z36,'2016'!Z36)</f>
        <v>-66200.711518251468</v>
      </c>
      <c r="AA36" s="50">
        <f>MIN('2018'!AA36,'2014'!AA36,'2016'!AA36)</f>
        <v>0</v>
      </c>
      <c r="AB36" s="50">
        <f>MIN('2018'!AB36,'2014'!AB36,'2016'!AB36)</f>
        <v>0</v>
      </c>
      <c r="AC36" s="50">
        <f>MIN('2018'!AC36,'2014'!AC36,'2016'!AC36)</f>
        <v>0</v>
      </c>
      <c r="AD36" s="50">
        <f>MIN('2018'!AD36,'2014'!AD36,'2016'!AD36)</f>
        <v>0</v>
      </c>
      <c r="AE36" s="50">
        <f t="shared" si="8"/>
        <v>-48499626.787693232</v>
      </c>
      <c r="AF36" s="48"/>
      <c r="AG36" s="48"/>
      <c r="AH36" s="48"/>
      <c r="AI36" s="48"/>
      <c r="AJ36" s="48"/>
      <c r="AK36" s="48"/>
      <c r="AL36" s="48"/>
      <c r="AM36" s="48"/>
    </row>
    <row r="37" spans="2:39" x14ac:dyDescent="0.25">
      <c r="C37" s="1" t="s">
        <v>42</v>
      </c>
      <c r="D37" s="50">
        <f>MIN('2018'!D37,'2014'!D37,'2016'!D37)</f>
        <v>0</v>
      </c>
      <c r="E37" s="50">
        <f>MIN('2018'!E37,'2014'!E37,'2016'!E37)</f>
        <v>5499.9678575033977</v>
      </c>
      <c r="F37" s="50">
        <f>MIN('2018'!F37,'2014'!F37,'2016'!F37)</f>
        <v>117.67894857033261</v>
      </c>
      <c r="G37" s="50">
        <f>MIN('2018'!G37,'2014'!G37,'2016'!G37)</f>
        <v>0.614355003252544</v>
      </c>
      <c r="H37" s="50">
        <f>MIN('2018'!H37,'2014'!H37,'2016'!H37)</f>
        <v>46649.055163783727</v>
      </c>
      <c r="I37" s="50">
        <f>MIN('2018'!I37,'2014'!I37,'2016'!I37)</f>
        <v>0</v>
      </c>
      <c r="J37" s="50">
        <f>MIN('2018'!J37,'2014'!J37,'2016'!J37)</f>
        <v>2863.7661264929629</v>
      </c>
      <c r="K37" s="50">
        <f>MIN('2018'!K37,'2014'!K37,'2016'!K37)</f>
        <v>548.90815840570735</v>
      </c>
      <c r="L37" s="50">
        <f>MIN('2018'!L37,'2014'!L37,'2016'!L37)</f>
        <v>3201.3772526534503</v>
      </c>
      <c r="M37" s="50">
        <f>MIN('2018'!M37,'2014'!M37,'2016'!M37)</f>
        <v>76.914109724604032</v>
      </c>
      <c r="N37" s="50">
        <f>MIN('2018'!N37,'2014'!N37,'2016'!N37)</f>
        <v>9.3149075743342937</v>
      </c>
      <c r="O37" s="50">
        <f>MIN('2018'!O37,'2014'!O37,'2016'!O37)</f>
        <v>1.1707914492896319</v>
      </c>
      <c r="P37" s="50">
        <f>MIN('2018'!P37,'2014'!P37,'2016'!P37)</f>
        <v>298.47184277104441</v>
      </c>
      <c r="Q37" s="50">
        <f>MIN('2018'!Q37,'2014'!Q37,'2016'!Q37)</f>
        <v>468.89312747084432</v>
      </c>
      <c r="R37" s="50">
        <f>MIN('2018'!R37,'2014'!R37,'2016'!R37)</f>
        <v>2598797.2176125273</v>
      </c>
      <c r="S37" s="50">
        <f>MIN('2018'!S37,'2014'!S37,'2016'!S37)</f>
        <v>48.444792757371097</v>
      </c>
      <c r="T37" s="50">
        <f>MIN('2018'!T37,'2014'!T37,'2016'!T37)</f>
        <v>1381.2235588721062</v>
      </c>
      <c r="U37" s="50">
        <f>MIN('2018'!U37,'2014'!U37,'2016'!U37)</f>
        <v>254.26113480397711</v>
      </c>
      <c r="V37" s="50">
        <f>MIN('2018'!V37,'2014'!V37,'2016'!V37)</f>
        <v>22809.982933410873</v>
      </c>
      <c r="W37" s="50">
        <f>MIN('2018'!W37,'2014'!W37,'2016'!W37)</f>
        <v>402505.579771046</v>
      </c>
      <c r="X37" s="50">
        <f>MIN('2018'!X37,'2014'!X37,'2016'!X37)</f>
        <v>698.19099201779466</v>
      </c>
      <c r="Y37" s="50">
        <f>MIN('2018'!Y37,'2014'!Y37,'2016'!Y37)</f>
        <v>131.20575630028281</v>
      </c>
      <c r="Z37" s="50">
        <f>MIN('2018'!Z37,'2014'!Z37,'2016'!Z37)</f>
        <v>1155902.7616130225</v>
      </c>
      <c r="AA37" s="50">
        <f>MIN('2018'!AA37,'2014'!AA37,'2016'!AA37)</f>
        <v>6249221.1564056994</v>
      </c>
      <c r="AB37" s="50">
        <f>MIN('2018'!AB37,'2014'!AB37,'2016'!AB37)</f>
        <v>13953266.986951686</v>
      </c>
      <c r="AC37" s="50">
        <f>MIN('2018'!AC37,'2014'!AC37,'2016'!AC37)</f>
        <v>5715194.4155614143</v>
      </c>
      <c r="AD37" s="50">
        <f>MIN('2018'!AD37,'2014'!AD37,'2016'!AD37)</f>
        <v>3115591.2620498412</v>
      </c>
      <c r="AE37" s="50">
        <f t="shared" si="8"/>
        <v>33275538.821774803</v>
      </c>
      <c r="AF37" s="48"/>
      <c r="AG37" s="49"/>
      <c r="AH37" s="48"/>
      <c r="AI37" s="48"/>
      <c r="AJ37" s="48"/>
      <c r="AK37" s="48"/>
      <c r="AL37" s="48"/>
      <c r="AM37" s="48"/>
    </row>
    <row r="38" spans="2:39" x14ac:dyDescent="0.25">
      <c r="C38" s="1" t="s">
        <v>43</v>
      </c>
      <c r="D38" s="50">
        <f>MIN('2018'!D38,'2014'!D38,'2016'!D38)</f>
        <v>132788448.42723133</v>
      </c>
      <c r="E38" s="50">
        <f>MIN('2018'!E38,'2014'!E38,'2016'!E38)</f>
        <v>14212593.752854595</v>
      </c>
      <c r="F38" s="50">
        <f>MIN('2018'!F38,'2014'!F38,'2016'!F38)</f>
        <v>38324724.198518448</v>
      </c>
      <c r="G38" s="50">
        <f>MIN('2018'!G38,'2014'!G38,'2016'!G38)</f>
        <v>36362662.384116113</v>
      </c>
      <c r="H38" s="50">
        <f>MIN('2018'!H38,'2014'!H38,'2016'!H38)</f>
        <v>10041468.85482675</v>
      </c>
      <c r="I38" s="50">
        <f>MIN('2018'!I38,'2014'!I38,'2016'!I38)</f>
        <v>10945212.722205944</v>
      </c>
      <c r="J38" s="50">
        <f>MIN('2018'!J38,'2014'!J38,'2016'!J38)</f>
        <v>18450590.145023458</v>
      </c>
      <c r="K38" s="50">
        <f>MIN('2018'!K38,'2014'!K38,'2016'!K38)</f>
        <v>22191123.541810956</v>
      </c>
      <c r="L38" s="50">
        <f>MIN('2018'!L38,'2014'!L38,'2016'!L38)</f>
        <v>35648892.32041841</v>
      </c>
      <c r="M38" s="50">
        <f>MIN('2018'!M38,'2014'!M38,'2016'!M38)</f>
        <v>14668618.191213414</v>
      </c>
      <c r="N38" s="50">
        <f>MIN('2018'!N38,'2014'!N38,'2016'!N38)</f>
        <v>16644547.292341866</v>
      </c>
      <c r="O38" s="50">
        <f>MIN('2018'!O38,'2014'!O38,'2016'!O38)</f>
        <v>16364695.030339487</v>
      </c>
      <c r="P38" s="50">
        <f>MIN('2018'!P38,'2014'!P38,'2016'!P38)</f>
        <v>10453714.298006788</v>
      </c>
      <c r="Q38" s="50">
        <f>MIN('2018'!Q38,'2014'!Q38,'2016'!Q38)</f>
        <v>23614672.103133168</v>
      </c>
      <c r="R38" s="50">
        <f>MIN('2018'!R38,'2014'!R38,'2016'!R38)</f>
        <v>14858345.876615711</v>
      </c>
      <c r="S38" s="50">
        <f>MIN('2018'!S38,'2014'!S38,'2016'!S38)</f>
        <v>123290438.2249413</v>
      </c>
      <c r="T38" s="50">
        <f>MIN('2018'!T38,'2014'!T38,'2016'!T38)</f>
        <v>157037424.9567757</v>
      </c>
      <c r="U38" s="50">
        <f>MIN('2018'!U38,'2014'!U38,'2016'!U38)</f>
        <v>130385545.68514538</v>
      </c>
      <c r="V38" s="50">
        <f>MIN('2018'!V38,'2014'!V38,'2016'!V38)</f>
        <v>31288507.035177272</v>
      </c>
      <c r="W38" s="50">
        <f>MIN('2018'!W38,'2014'!W38,'2016'!W38)</f>
        <v>35251214.372484632</v>
      </c>
      <c r="X38" s="50">
        <f>MIN('2018'!X38,'2014'!X38,'2016'!X38)</f>
        <v>31875756.044670813</v>
      </c>
      <c r="Y38" s="50">
        <f>MIN('2018'!Y38,'2014'!Y38,'2016'!Y38)</f>
        <v>158705920.64409065</v>
      </c>
      <c r="Z38" s="50">
        <f>MIN('2018'!Z38,'2014'!Z38,'2016'!Z38)</f>
        <v>27814755.337388065</v>
      </c>
      <c r="AA38" s="50">
        <f>MIN('2018'!AA38,'2014'!AA38,'2016'!AA38)</f>
        <v>45694385.609353989</v>
      </c>
      <c r="AB38" s="50">
        <f>MIN('2018'!AB38,'2014'!AB38,'2016'!AB38)</f>
        <v>22782137.873154707</v>
      </c>
      <c r="AC38" s="50">
        <f>MIN('2018'!AC38,'2014'!AC38,'2016'!AC38)</f>
        <v>25288381.678344756</v>
      </c>
      <c r="AD38" s="50">
        <f>MIN('2018'!AD38,'2014'!AD38,'2016'!AD38)</f>
        <v>13923432.347602438</v>
      </c>
      <c r="AE38" s="50">
        <f t="shared" si="8"/>
        <v>1218908208.9477859</v>
      </c>
      <c r="AF38" s="48"/>
      <c r="AG38" s="48"/>
      <c r="AH38" s="48"/>
      <c r="AI38" s="48"/>
      <c r="AJ38" s="48"/>
      <c r="AK38" s="48"/>
      <c r="AL38" s="48"/>
      <c r="AM38" s="48"/>
    </row>
    <row r="39" spans="2:39" x14ac:dyDescent="0.25">
      <c r="C39" s="3" t="s">
        <v>44</v>
      </c>
      <c r="D39" s="50">
        <f>SUM(D34:D38)</f>
        <v>131409570.841176</v>
      </c>
      <c r="E39" s="50">
        <f t="shared" ref="E39:AD39" si="9">SUM(E34:E38)</f>
        <v>19241491.984325416</v>
      </c>
      <c r="F39" s="50">
        <f t="shared" si="9"/>
        <v>53583273.969069362</v>
      </c>
      <c r="G39" s="50">
        <f t="shared" si="9"/>
        <v>51359715.735028423</v>
      </c>
      <c r="H39" s="50">
        <f t="shared" si="9"/>
        <v>14249520.97621537</v>
      </c>
      <c r="I39" s="50">
        <f t="shared" si="9"/>
        <v>15433223.163251881</v>
      </c>
      <c r="J39" s="50">
        <f t="shared" si="9"/>
        <v>26638494.086925261</v>
      </c>
      <c r="K39" s="50">
        <f t="shared" si="9"/>
        <v>31431730.894148454</v>
      </c>
      <c r="L39" s="50">
        <f t="shared" si="9"/>
        <v>50955461.557203427</v>
      </c>
      <c r="M39" s="50">
        <f t="shared" si="9"/>
        <v>21175979.060713269</v>
      </c>
      <c r="N39" s="50">
        <f t="shared" si="9"/>
        <v>23636925.869800147</v>
      </c>
      <c r="O39" s="50">
        <f t="shared" si="9"/>
        <v>23624392.787246227</v>
      </c>
      <c r="P39" s="50">
        <f t="shared" si="9"/>
        <v>14735959.453780554</v>
      </c>
      <c r="Q39" s="50">
        <f t="shared" si="9"/>
        <v>28277329.543743834</v>
      </c>
      <c r="R39" s="50">
        <f t="shared" si="9"/>
        <v>19602960.479715802</v>
      </c>
      <c r="S39" s="50">
        <f t="shared" si="9"/>
        <v>165654668.73611635</v>
      </c>
      <c r="T39" s="50">
        <f t="shared" si="9"/>
        <v>234134648.48092446</v>
      </c>
      <c r="U39" s="50">
        <f t="shared" si="9"/>
        <v>158931372.68727955</v>
      </c>
      <c r="V39" s="50">
        <f t="shared" si="9"/>
        <v>56410723.026452012</v>
      </c>
      <c r="W39" s="50">
        <f t="shared" si="9"/>
        <v>49790103.214920193</v>
      </c>
      <c r="X39" s="50">
        <f t="shared" si="9"/>
        <v>54249666.777504295</v>
      </c>
      <c r="Y39" s="50">
        <f t="shared" si="9"/>
        <v>163852150.63715556</v>
      </c>
      <c r="Z39" s="50">
        <f t="shared" si="9"/>
        <v>45193722.663878903</v>
      </c>
      <c r="AA39" s="50">
        <f t="shared" si="9"/>
        <v>153716883.6405122</v>
      </c>
      <c r="AB39" s="50">
        <f t="shared" si="9"/>
        <v>98442154.641108483</v>
      </c>
      <c r="AC39" s="50">
        <f t="shared" si="9"/>
        <v>79644228.99690868</v>
      </c>
      <c r="AD39" s="50">
        <f t="shared" si="9"/>
        <v>22637476.663706809</v>
      </c>
      <c r="AE39" s="50">
        <f t="shared" si="8"/>
        <v>1808013830.5688109</v>
      </c>
      <c r="AF39" s="48"/>
      <c r="AG39" s="49"/>
      <c r="AH39" s="48"/>
      <c r="AI39" s="48"/>
      <c r="AJ39" s="48"/>
      <c r="AK39" s="48"/>
      <c r="AL39" s="48"/>
      <c r="AM39" s="48"/>
    </row>
    <row r="40" spans="2:39" x14ac:dyDescent="0.25">
      <c r="C40" s="3" t="s">
        <v>45</v>
      </c>
      <c r="D40" s="50">
        <f>D39+D33</f>
        <v>215488452.92638806</v>
      </c>
      <c r="E40" s="50">
        <f t="shared" ref="E40:AD40" si="10">E39+E33</f>
        <v>42020973.167156689</v>
      </c>
      <c r="F40" s="50">
        <f t="shared" si="10"/>
        <v>192030314.70075434</v>
      </c>
      <c r="G40" s="50">
        <f t="shared" si="10"/>
        <v>174644258.94936264</v>
      </c>
      <c r="H40" s="50">
        <f t="shared" si="10"/>
        <v>53398636.69276087</v>
      </c>
      <c r="I40" s="50">
        <f t="shared" si="10"/>
        <v>47346602.946664065</v>
      </c>
      <c r="J40" s="50">
        <f t="shared" si="10"/>
        <v>32819511.187321685</v>
      </c>
      <c r="K40" s="50">
        <f t="shared" si="10"/>
        <v>106288995.93472317</v>
      </c>
      <c r="L40" s="50">
        <f t="shared" si="10"/>
        <v>102120828.64412564</v>
      </c>
      <c r="M40" s="50">
        <f t="shared" si="10"/>
        <v>29730387.436035682</v>
      </c>
      <c r="N40" s="50">
        <f t="shared" si="10"/>
        <v>44220461.842497282</v>
      </c>
      <c r="O40" s="50">
        <f t="shared" si="10"/>
        <v>45934350.981772594</v>
      </c>
      <c r="P40" s="50">
        <f t="shared" si="10"/>
        <v>32194942.546424426</v>
      </c>
      <c r="Q40" s="50">
        <f t="shared" si="10"/>
        <v>135612444.08408502</v>
      </c>
      <c r="R40" s="50">
        <f t="shared" si="10"/>
        <v>29501335.813097276</v>
      </c>
      <c r="S40" s="50">
        <f t="shared" si="10"/>
        <v>236039157.98159909</v>
      </c>
      <c r="T40" s="50">
        <f t="shared" si="10"/>
        <v>300795717.03206044</v>
      </c>
      <c r="U40" s="50">
        <f t="shared" si="10"/>
        <v>324860106.0979234</v>
      </c>
      <c r="V40" s="50">
        <f t="shared" si="10"/>
        <v>80274101.774518952</v>
      </c>
      <c r="W40" s="50">
        <f t="shared" si="10"/>
        <v>84319952.56145826</v>
      </c>
      <c r="X40" s="50">
        <f t="shared" si="10"/>
        <v>78565633.334479123</v>
      </c>
      <c r="Y40" s="50">
        <f t="shared" si="10"/>
        <v>210012552.06798452</v>
      </c>
      <c r="Z40" s="50">
        <f t="shared" si="10"/>
        <v>86458403.008200645</v>
      </c>
      <c r="AA40" s="50">
        <f t="shared" si="10"/>
        <v>171754620.4838883</v>
      </c>
      <c r="AB40" s="50">
        <f t="shared" si="10"/>
        <v>104657904.77684298</v>
      </c>
      <c r="AC40" s="50">
        <f t="shared" si="10"/>
        <v>116997594.27459206</v>
      </c>
      <c r="AD40" s="50">
        <f t="shared" si="10"/>
        <v>27757696.130252592</v>
      </c>
      <c r="AE40" s="50">
        <f t="shared" si="8"/>
        <v>3105845937.3769693</v>
      </c>
      <c r="AF40" s="48"/>
      <c r="AG40" s="48"/>
      <c r="AH40" s="48"/>
      <c r="AI40" s="48"/>
      <c r="AJ40" s="48"/>
      <c r="AK40" s="48"/>
      <c r="AL40" s="48"/>
      <c r="AM40" s="48"/>
    </row>
    <row r="41" spans="2:39" x14ac:dyDescent="0.25">
      <c r="C41" s="1" t="s">
        <v>46</v>
      </c>
      <c r="D41" s="50">
        <f>MIN('2018'!D41,'2014'!D41,'2016'!D41)</f>
        <v>18855700.778086405</v>
      </c>
      <c r="E41" s="50">
        <f>MIN('2018'!E41,'2014'!E41,'2016'!E41)</f>
        <v>91466661.125034258</v>
      </c>
      <c r="F41" s="50">
        <f>MIN('2018'!F41,'2014'!F41,'2016'!F41)</f>
        <v>14259437.658270707</v>
      </c>
      <c r="G41" s="50">
        <f>MIN('2018'!G41,'2014'!G41,'2016'!G41)</f>
        <v>22642371.126856633</v>
      </c>
      <c r="H41" s="50">
        <f>MIN('2018'!H41,'2014'!H41,'2016'!H41)</f>
        <v>11986619.797242086</v>
      </c>
      <c r="I41" s="50">
        <f>MIN('2018'!I41,'2014'!I41,'2016'!I41)</f>
        <v>45556524.851591162</v>
      </c>
      <c r="J41" s="50">
        <f>MIN('2018'!J41,'2014'!J41,'2016'!J41)</f>
        <v>77391565.580658823</v>
      </c>
      <c r="K41" s="50">
        <f>MIN('2018'!K41,'2014'!K41,'2016'!K41)</f>
        <v>15592148.584915726</v>
      </c>
      <c r="L41" s="50">
        <f>MIN('2018'!L41,'2014'!L41,'2016'!L41)</f>
        <v>71899815.905009747</v>
      </c>
      <c r="M41" s="50">
        <f>MIN('2018'!M41,'2014'!M41,'2016'!M41)</f>
        <v>53874614.030077487</v>
      </c>
      <c r="N41" s="50">
        <f>MIN('2018'!N41,'2014'!N41,'2016'!N41)</f>
        <v>48563734.183942609</v>
      </c>
      <c r="O41" s="50">
        <f>MIN('2018'!O41,'2014'!O41,'2016'!O41)</f>
        <v>50789790.945365392</v>
      </c>
      <c r="P41" s="50">
        <f>MIN('2018'!P41,'2014'!P41,'2016'!P41)</f>
        <v>10647304.514891353</v>
      </c>
      <c r="Q41" s="50">
        <f>MIN('2018'!Q41,'2014'!Q41,'2016'!Q41)</f>
        <v>697380.82235071552</v>
      </c>
      <c r="R41" s="50">
        <f>MIN('2018'!R41,'2014'!R41,'2016'!R41)</f>
        <v>19443361.794077348</v>
      </c>
      <c r="S41" s="50">
        <f>MIN('2018'!S41,'2014'!S41,'2016'!S41)</f>
        <v>389046.68782707886</v>
      </c>
      <c r="T41" s="50">
        <f>MIN('2018'!T41,'2014'!T41,'2016'!T41)</f>
        <v>0</v>
      </c>
      <c r="U41" s="50">
        <f>MIN('2018'!U41,'2014'!U41,'2016'!U41)</f>
        <v>1944336.1794077351</v>
      </c>
      <c r="V41" s="50">
        <f>MIN('2018'!V41,'2014'!V41,'2016'!V41)</f>
        <v>648112.0598025783</v>
      </c>
      <c r="W41" s="50">
        <f>MIN('2018'!W41,'2014'!W41,'2016'!W41)</f>
        <v>648112.0598025783</v>
      </c>
      <c r="X41" s="50">
        <f>MIN('2018'!X41,'2014'!X41,'2016'!X41)</f>
        <v>1296224.1196051566</v>
      </c>
      <c r="Y41" s="50">
        <f>MIN('2018'!Y41,'2014'!Y41,'2016'!Y41)</f>
        <v>0</v>
      </c>
      <c r="Z41" s="50">
        <f>MIN('2018'!Z41,'2014'!Z41,'2016'!Z41)</f>
        <v>648112.0598025783</v>
      </c>
      <c r="AA41" s="50">
        <f>MIN('2018'!AA41,'2014'!AA41,'2016'!AA41)</f>
        <v>648112.0598025783</v>
      </c>
      <c r="AB41" s="50">
        <f>MIN('2018'!AB41,'2014'!AB41,'2016'!AB41)</f>
        <v>0</v>
      </c>
      <c r="AC41" s="50">
        <f>MIN('2018'!AC41,'2014'!AC41,'2016'!AC41)</f>
        <v>6481.1205980257837</v>
      </c>
      <c r="AD41" s="50">
        <f>MIN('2018'!AD41,'2014'!AD41,'2016'!AD41)</f>
        <v>552799.50943902379</v>
      </c>
      <c r="AE41" s="50">
        <f t="shared" si="8"/>
        <v>560448367.55445766</v>
      </c>
      <c r="AF41" s="48"/>
      <c r="AG41" s="48"/>
      <c r="AH41" s="48"/>
      <c r="AI41" s="48"/>
      <c r="AJ41" s="48"/>
      <c r="AK41" s="48"/>
      <c r="AL41" s="48"/>
      <c r="AM41" s="48"/>
    </row>
    <row r="42" spans="2:39" x14ac:dyDescent="0.25">
      <c r="C42" s="3" t="s">
        <v>47</v>
      </c>
      <c r="D42" s="22">
        <f>D40+D41</f>
        <v>234344153.70447445</v>
      </c>
      <c r="E42" s="22">
        <f t="shared" ref="E42:AD42" si="11">E40+E41</f>
        <v>133487634.29219094</v>
      </c>
      <c r="F42" s="22">
        <f t="shared" si="11"/>
        <v>206289752.35902506</v>
      </c>
      <c r="G42" s="22">
        <f t="shared" si="11"/>
        <v>197286630.07621926</v>
      </c>
      <c r="H42" s="22">
        <f t="shared" si="11"/>
        <v>65385256.49000296</v>
      </c>
      <c r="I42" s="22">
        <f t="shared" si="11"/>
        <v>92903127.798255235</v>
      </c>
      <c r="J42" s="22">
        <f t="shared" si="11"/>
        <v>110211076.76798052</v>
      </c>
      <c r="K42" s="22">
        <f t="shared" si="11"/>
        <v>121881144.5196389</v>
      </c>
      <c r="L42" s="22">
        <f t="shared" si="11"/>
        <v>174020644.54913539</v>
      </c>
      <c r="M42" s="22">
        <f t="shared" si="11"/>
        <v>83605001.466113165</v>
      </c>
      <c r="N42" s="22">
        <f t="shared" si="11"/>
        <v>92784196.02643989</v>
      </c>
      <c r="O42" s="22">
        <f t="shared" si="11"/>
        <v>96724141.927137986</v>
      </c>
      <c r="P42" s="22">
        <f t="shared" si="11"/>
        <v>42842247.061315775</v>
      </c>
      <c r="Q42" s="22">
        <f t="shared" si="11"/>
        <v>136309824.90643573</v>
      </c>
      <c r="R42" s="22">
        <f t="shared" si="11"/>
        <v>48944697.60717462</v>
      </c>
      <c r="S42" s="22">
        <f t="shared" si="11"/>
        <v>236428204.66942617</v>
      </c>
      <c r="T42" s="22">
        <f t="shared" si="11"/>
        <v>300795717.03206044</v>
      </c>
      <c r="U42" s="22">
        <f t="shared" si="11"/>
        <v>326804442.27733111</v>
      </c>
      <c r="V42" s="22">
        <f t="shared" si="11"/>
        <v>80922213.834321529</v>
      </c>
      <c r="W42" s="22">
        <f t="shared" si="11"/>
        <v>84968064.621260837</v>
      </c>
      <c r="X42" s="22">
        <f t="shared" si="11"/>
        <v>79861857.454084277</v>
      </c>
      <c r="Y42" s="22">
        <f t="shared" si="11"/>
        <v>210012552.06798452</v>
      </c>
      <c r="Z42" s="22">
        <f t="shared" si="11"/>
        <v>87106515.068003222</v>
      </c>
      <c r="AA42" s="22">
        <f t="shared" si="11"/>
        <v>172402732.54369089</v>
      </c>
      <c r="AB42" s="22">
        <f t="shared" si="11"/>
        <v>104657904.77684298</v>
      </c>
      <c r="AC42" s="22">
        <f t="shared" si="11"/>
        <v>117004075.39519009</v>
      </c>
      <c r="AD42" s="22">
        <f t="shared" si="11"/>
        <v>28310495.639691617</v>
      </c>
      <c r="AE42" s="65">
        <f t="shared" si="0"/>
        <v>3666294304.9314275</v>
      </c>
      <c r="AF42" s="48"/>
      <c r="AG42" s="48"/>
      <c r="AH42" s="48"/>
      <c r="AI42" s="48"/>
      <c r="AJ42" s="48"/>
      <c r="AK42" s="48"/>
      <c r="AL42" s="48"/>
      <c r="AM42" s="48"/>
    </row>
    <row r="47" spans="2:39" x14ac:dyDescent="0.25">
      <c r="B47" t="s">
        <v>68</v>
      </c>
    </row>
    <row r="48" spans="2:39" x14ac:dyDescent="0.25">
      <c r="C48" s="1" t="s">
        <v>0</v>
      </c>
      <c r="D48" s="52">
        <f>D4/D42</f>
        <v>0.27100847009432943</v>
      </c>
      <c r="E48" s="52">
        <f>E4/$E$42</f>
        <v>1.7928817996439744E-4</v>
      </c>
      <c r="F48" s="52">
        <f>F4/$F$42</f>
        <v>0.29173538982324088</v>
      </c>
      <c r="G48" s="52">
        <f>G4/$G$42</f>
        <v>5.0826795845851386E-3</v>
      </c>
      <c r="H48" s="52">
        <f>H4/$H$42</f>
        <v>3.3895648177794577E-3</v>
      </c>
      <c r="I48" s="52">
        <f>I4/$I$42</f>
        <v>9.6235295967806032E-6</v>
      </c>
      <c r="J48" s="52">
        <f>J4/$J$42</f>
        <v>6.849291397353545E-4</v>
      </c>
      <c r="K48" s="52">
        <f>K4/$K$42</f>
        <v>6.8291494002657898E-3</v>
      </c>
      <c r="L48" s="52">
        <f>L4/$L$42</f>
        <v>7.7074648440420572E-6</v>
      </c>
      <c r="M48" s="52">
        <f>M4/$M$42</f>
        <v>4.6576352272158326E-5</v>
      </c>
      <c r="N48" s="52">
        <f>N4/$N$42</f>
        <v>1.4845009807570026E-4</v>
      </c>
      <c r="O48" s="52">
        <f>O4/$O$42</f>
        <v>6.420423977168027E-7</v>
      </c>
      <c r="P48" s="52">
        <f>P4/$P$42</f>
        <v>1.9874659907109212E-3</v>
      </c>
      <c r="Q48" s="52">
        <f>Q4/$Q$42</f>
        <v>2.3537701718876741E-6</v>
      </c>
      <c r="R48" s="52">
        <f>R4/$R$42</f>
        <v>7.4028705398904572E-4</v>
      </c>
      <c r="S48" s="52">
        <f>S4/$S$42</f>
        <v>5.0752027308997643E-4</v>
      </c>
      <c r="T48" s="52">
        <f>T4/$T$42</f>
        <v>5.3114256604581685E-4</v>
      </c>
      <c r="U48" s="52">
        <f>U4/$U$42</f>
        <v>6.7539779588641938E-5</v>
      </c>
      <c r="V48" s="52">
        <f>V4/$V$42</f>
        <v>1.2261834457860015E-3</v>
      </c>
      <c r="W48" s="52">
        <f>W4/$W$42</f>
        <v>5.4032429954291619E-5</v>
      </c>
      <c r="X48" s="52">
        <f>X4/$X$42</f>
        <v>7.5931116471795463E-8</v>
      </c>
      <c r="Y48" s="52">
        <f>Y4/$Y$42</f>
        <v>3.5807969694904771E-4</v>
      </c>
      <c r="Z48" s="52">
        <f>Z4/$Z$42</f>
        <v>2.810544593695132E-3</v>
      </c>
      <c r="AA48" s="52">
        <f>AA4/$AA$42</f>
        <v>1.2785496073511424E-3</v>
      </c>
      <c r="AB48" s="52">
        <f>AB4/$AB$42</f>
        <v>2.4088749009217923E-5</v>
      </c>
      <c r="AC48" s="52">
        <f>AC4/$AC$42</f>
        <v>1.17612664802663E-3</v>
      </c>
      <c r="AD48" s="52">
        <f>AD4/$AD$42</f>
        <v>2.5197121557980972E-5</v>
      </c>
    </row>
    <row r="49" spans="3:30" x14ac:dyDescent="0.25">
      <c r="C49" s="1" t="s">
        <v>1</v>
      </c>
      <c r="D49" s="52">
        <f t="shared" ref="D49:D86" si="12">D5/$D$42</f>
        <v>3.7812193732703354E-3</v>
      </c>
      <c r="E49" s="52">
        <f>E5/$E$42</f>
        <v>9.0198094930987634E-3</v>
      </c>
      <c r="F49" s="52">
        <f t="shared" ref="F49:F86" si="13">F5/$F$42</f>
        <v>7.2125429886139777E-3</v>
      </c>
      <c r="G49" s="52">
        <f t="shared" ref="G49:G86" si="14">G5/$G$42</f>
        <v>9.1830563546048422E-3</v>
      </c>
      <c r="H49" s="52">
        <f t="shared" ref="H49:H86" si="15">H5/$H$42</f>
        <v>1.1456260573276617E-2</v>
      </c>
      <c r="I49" s="52">
        <f t="shared" ref="I49:I86" si="16">I5/$I$42</f>
        <v>0.12808551700046722</v>
      </c>
      <c r="J49" s="52">
        <f t="shared" ref="J49:J86" si="17">J5/$J$42</f>
        <v>1.7045996147510682E-3</v>
      </c>
      <c r="K49" s="52">
        <f t="shared" ref="K49:K86" si="18">K5/$K$42</f>
        <v>5.8021612258986617E-2</v>
      </c>
      <c r="L49" s="52">
        <f t="shared" ref="L49:L86" si="19">L5/$L$42</f>
        <v>3.5861276173114867E-2</v>
      </c>
      <c r="M49" s="52">
        <f t="shared" ref="M49:M86" si="20">M5/$M$42</f>
        <v>7.6464615607849064E-4</v>
      </c>
      <c r="N49" s="52">
        <f t="shared" ref="N49:N86" si="21">N5/$N$42</f>
        <v>1.2503649432597389E-3</v>
      </c>
      <c r="O49" s="52">
        <f t="shared" ref="O49:O86" si="22">O5/$O$42</f>
        <v>2.3039900024946548E-3</v>
      </c>
      <c r="P49" s="52">
        <f t="shared" ref="P49:P86" si="23">P5/$P$42</f>
        <v>1.5579910853991989E-3</v>
      </c>
      <c r="Q49" s="52">
        <f t="shared" ref="Q49:Q86" si="24">Q5/$Q$42</f>
        <v>4.0082420021816348E-2</v>
      </c>
      <c r="R49" s="52">
        <f t="shared" ref="R49:R86" si="25">R5/$R$42</f>
        <v>9.7936155178070705E-4</v>
      </c>
      <c r="S49" s="52">
        <f t="shared" ref="S49:S86" si="26">S5/$S$42</f>
        <v>2.0445048659734139E-2</v>
      </c>
      <c r="T49" s="52">
        <f t="shared" ref="T49:T86" si="27">T5/$T$42</f>
        <v>2.5203952186566374E-3</v>
      </c>
      <c r="U49" s="52">
        <f t="shared" ref="U49:U51" si="28">U5/$U$42</f>
        <v>1.6946049329709949E-3</v>
      </c>
      <c r="V49" s="52">
        <f t="shared" ref="V49:V86" si="29">V5/$V$42</f>
        <v>2.0818003489735154E-3</v>
      </c>
      <c r="W49" s="52">
        <f t="shared" ref="W49:W86" si="30">W5/$W$42</f>
        <v>7.8147702076039933E-5</v>
      </c>
      <c r="X49" s="52">
        <f t="shared" ref="X49:X86" si="31">X5/$X$42</f>
        <v>3.0128037046763542E-5</v>
      </c>
      <c r="Y49" s="52">
        <f t="shared" ref="Y49:Y86" si="32">Y5/$Y$42</f>
        <v>1.2472998014671185E-2</v>
      </c>
      <c r="Z49" s="52">
        <f t="shared" ref="Z49:Z86" si="33">Z5/$Z$42</f>
        <v>3.5050539418509056E-3</v>
      </c>
      <c r="AA49" s="52">
        <f t="shared" ref="AA49:AA86" si="34">AA5/$AA$42</f>
        <v>1.314855029589237E-4</v>
      </c>
      <c r="AB49" s="52">
        <f t="shared" ref="AB49:AB86" si="35">AB5/$AB$42</f>
        <v>9.5372098469608695E-5</v>
      </c>
      <c r="AC49" s="52">
        <f t="shared" ref="AC49:AC86" si="36">AC5/$AC$42</f>
        <v>3.1198193461815607E-3</v>
      </c>
      <c r="AD49" s="52">
        <f t="shared" ref="AD49:AD86" si="37">AD5/$AD$42</f>
        <v>6.0452399766556771E-4</v>
      </c>
    </row>
    <row r="50" spans="3:30" x14ac:dyDescent="0.25">
      <c r="C50" s="1" t="s">
        <v>2</v>
      </c>
      <c r="D50" s="52">
        <f t="shared" si="12"/>
        <v>4.6529363304495391E-2</v>
      </c>
      <c r="E50" s="52">
        <f t="shared" ref="E50:E86" si="38">E6/$E$42</f>
        <v>6.7916845242423828E-5</v>
      </c>
      <c r="F50" s="52">
        <f t="shared" si="13"/>
        <v>0.17892189012260076</v>
      </c>
      <c r="G50" s="52">
        <f t="shared" si="14"/>
        <v>3.2374157425328139E-3</v>
      </c>
      <c r="H50" s="52">
        <f t="shared" si="15"/>
        <v>3.6551331573737959E-3</v>
      </c>
      <c r="I50" s="52">
        <f t="shared" si="16"/>
        <v>1.9364547164727285E-4</v>
      </c>
      <c r="J50" s="52">
        <f t="shared" si="17"/>
        <v>1.6206888203808352E-4</v>
      </c>
      <c r="K50" s="52">
        <f t="shared" si="18"/>
        <v>9.2338457637198949E-4</v>
      </c>
      <c r="L50" s="52">
        <f t="shared" si="19"/>
        <v>1.7536187202997933E-4</v>
      </c>
      <c r="M50" s="52">
        <f t="shared" si="20"/>
        <v>1.1122986468422261E-4</v>
      </c>
      <c r="N50" s="52">
        <f t="shared" si="21"/>
        <v>8.3045599681698845E-4</v>
      </c>
      <c r="O50" s="52">
        <f t="shared" si="22"/>
        <v>5.9243947641496102E-6</v>
      </c>
      <c r="P50" s="52">
        <f t="shared" si="23"/>
        <v>6.8148743361229564E-4</v>
      </c>
      <c r="Q50" s="52">
        <f t="shared" si="24"/>
        <v>1.8349185040160003E-4</v>
      </c>
      <c r="R50" s="52">
        <f t="shared" si="25"/>
        <v>5.0331827969836884E-4</v>
      </c>
      <c r="S50" s="52">
        <f t="shared" si="26"/>
        <v>4.1010997032089137E-4</v>
      </c>
      <c r="T50" s="52">
        <f t="shared" si="27"/>
        <v>3.7703438373064371E-3</v>
      </c>
      <c r="U50" s="52">
        <f t="shared" si="28"/>
        <v>7.61603031664985E-4</v>
      </c>
      <c r="V50" s="52">
        <f t="shared" si="29"/>
        <v>2.1326634408857922E-3</v>
      </c>
      <c r="W50" s="52">
        <f t="shared" si="30"/>
        <v>9.2821476341200984E-4</v>
      </c>
      <c r="X50" s="52">
        <f t="shared" si="31"/>
        <v>6.5015815628696695E-4</v>
      </c>
      <c r="Y50" s="52">
        <f t="shared" si="32"/>
        <v>3.7475602874690263E-5</v>
      </c>
      <c r="Z50" s="52">
        <f t="shared" si="33"/>
        <v>3.4440175314762126E-3</v>
      </c>
      <c r="AA50" s="52">
        <f t="shared" si="34"/>
        <v>1.0193570682266498E-3</v>
      </c>
      <c r="AB50" s="52">
        <f t="shared" si="35"/>
        <v>3.0235286161587281E-4</v>
      </c>
      <c r="AC50" s="52">
        <f t="shared" si="36"/>
        <v>2.1986454585544743E-3</v>
      </c>
      <c r="AD50" s="52">
        <f t="shared" si="37"/>
        <v>8.1486203186272759E-4</v>
      </c>
    </row>
    <row r="51" spans="3:30" x14ac:dyDescent="0.25">
      <c r="C51" s="1" t="s">
        <v>3</v>
      </c>
      <c r="D51" s="52">
        <f t="shared" si="12"/>
        <v>1.151488807099896E-3</v>
      </c>
      <c r="E51" s="52">
        <f t="shared" si="38"/>
        <v>5.714943590431345E-5</v>
      </c>
      <c r="F51" s="52">
        <f t="shared" si="13"/>
        <v>3.2310749485993037E-3</v>
      </c>
      <c r="G51" s="52">
        <f t="shared" si="14"/>
        <v>0.41321701989387166</v>
      </c>
      <c r="H51" s="52">
        <f t="shared" si="15"/>
        <v>2.475500207370872E-3</v>
      </c>
      <c r="I51" s="52">
        <f t="shared" si="16"/>
        <v>1.2382138548639951E-4</v>
      </c>
      <c r="J51" s="52">
        <f t="shared" si="17"/>
        <v>4.3977660341742905E-4</v>
      </c>
      <c r="K51" s="52">
        <f t="shared" si="18"/>
        <v>2.0031413633522332E-3</v>
      </c>
      <c r="L51" s="52">
        <f t="shared" si="19"/>
        <v>3.1458608340312571E-4</v>
      </c>
      <c r="M51" s="52">
        <f t="shared" si="20"/>
        <v>2.5152078980015619E-4</v>
      </c>
      <c r="N51" s="52">
        <f t="shared" si="21"/>
        <v>1.7167235458354355E-3</v>
      </c>
      <c r="O51" s="52">
        <f t="shared" si="22"/>
        <v>3.4485702675064286E-7</v>
      </c>
      <c r="P51" s="52">
        <f t="shared" si="23"/>
        <v>4.5355184013084367E-2</v>
      </c>
      <c r="Q51" s="52">
        <f t="shared" si="24"/>
        <v>5.864520041374197E-5</v>
      </c>
      <c r="R51" s="52">
        <f t="shared" si="25"/>
        <v>5.9148037305998917E-4</v>
      </c>
      <c r="S51" s="52">
        <f t="shared" si="26"/>
        <v>6.7076488704779244E-4</v>
      </c>
      <c r="T51" s="52">
        <f t="shared" si="27"/>
        <v>3.2583169589995753E-3</v>
      </c>
      <c r="U51" s="52">
        <f t="shared" si="28"/>
        <v>1.2070512146381631E-3</v>
      </c>
      <c r="V51" s="52">
        <f t="shared" si="29"/>
        <v>1.5879050375843854E-3</v>
      </c>
      <c r="W51" s="52">
        <f t="shared" si="30"/>
        <v>6.4318854670399625E-4</v>
      </c>
      <c r="X51" s="52">
        <f t="shared" si="31"/>
        <v>2.6966426384938301E-4</v>
      </c>
      <c r="Y51" s="52">
        <f t="shared" si="32"/>
        <v>4.8022602462043345E-4</v>
      </c>
      <c r="Z51" s="52">
        <f t="shared" si="33"/>
        <v>1.2967503970491392E-3</v>
      </c>
      <c r="AA51" s="52">
        <f t="shared" si="34"/>
        <v>4.9396914273628495E-4</v>
      </c>
      <c r="AB51" s="52">
        <f t="shared" si="35"/>
        <v>6.4567449677200011E-5</v>
      </c>
      <c r="AC51" s="52">
        <f t="shared" si="36"/>
        <v>1.5903242461556969E-3</v>
      </c>
      <c r="AD51" s="52">
        <f t="shared" si="37"/>
        <v>8.278731781417622E-6</v>
      </c>
    </row>
    <row r="52" spans="3:30" x14ac:dyDescent="0.25">
      <c r="C52" s="1" t="s">
        <v>4</v>
      </c>
      <c r="D52" s="52">
        <f t="shared" si="12"/>
        <v>2.5148284848752664E-3</v>
      </c>
      <c r="E52" s="52">
        <f t="shared" si="38"/>
        <v>2.5514950639882959E-4</v>
      </c>
      <c r="F52" s="52">
        <f t="shared" si="13"/>
        <v>1.0764584554521372E-2</v>
      </c>
      <c r="G52" s="52">
        <f t="shared" si="14"/>
        <v>1.3993375247645698E-2</v>
      </c>
      <c r="H52" s="52">
        <f t="shared" si="15"/>
        <v>0.2924588481032222</v>
      </c>
      <c r="I52" s="52">
        <f t="shared" si="16"/>
        <v>1.2185138399842554E-3</v>
      </c>
      <c r="J52" s="52">
        <f t="shared" si="17"/>
        <v>1.8305630424492294E-3</v>
      </c>
      <c r="K52" s="52">
        <f t="shared" si="18"/>
        <v>1.8834795612131007E-2</v>
      </c>
      <c r="L52" s="52">
        <f t="shared" si="19"/>
        <v>3.1214494889807536E-3</v>
      </c>
      <c r="M52" s="52">
        <f t="shared" si="20"/>
        <v>6.9074621119894614E-4</v>
      </c>
      <c r="N52" s="52">
        <f t="shared" si="21"/>
        <v>8.7829613220744996E-3</v>
      </c>
      <c r="O52" s="52">
        <f t="shared" si="22"/>
        <v>1.4909144410775029E-4</v>
      </c>
      <c r="P52" s="52">
        <f t="shared" si="23"/>
        <v>1.4782537645460034E-2</v>
      </c>
      <c r="Q52" s="52">
        <f t="shared" si="24"/>
        <v>1.0828573516349005E-3</v>
      </c>
      <c r="R52" s="52">
        <f t="shared" si="25"/>
        <v>4.4368985736294945E-3</v>
      </c>
      <c r="S52" s="52">
        <f t="shared" si="26"/>
        <v>5.59422238919973E-3</v>
      </c>
      <c r="T52" s="52">
        <f t="shared" si="27"/>
        <v>1.1441412550542344E-2</v>
      </c>
      <c r="U52" s="52">
        <f t="shared" ref="U52:U86" si="39">U8/$U$42</f>
        <v>4.2402311527456292E-3</v>
      </c>
      <c r="V52" s="52">
        <f t="shared" si="29"/>
        <v>8.9916621348215316E-3</v>
      </c>
      <c r="W52" s="52">
        <f t="shared" si="30"/>
        <v>5.8582175576051589E-3</v>
      </c>
      <c r="X52" s="52">
        <f t="shared" si="31"/>
        <v>5.5341332156480802E-3</v>
      </c>
      <c r="Y52" s="52">
        <f t="shared" si="32"/>
        <v>1.1093961084982114E-3</v>
      </c>
      <c r="Z52" s="52">
        <f t="shared" si="33"/>
        <v>1.3721835721092401E-2</v>
      </c>
      <c r="AA52" s="52">
        <f t="shared" si="34"/>
        <v>2.4968466372243293E-3</v>
      </c>
      <c r="AB52" s="52">
        <f t="shared" si="35"/>
        <v>7.8412968590365001E-4</v>
      </c>
      <c r="AC52" s="52">
        <f t="shared" si="36"/>
        <v>7.9130399763670204E-3</v>
      </c>
      <c r="AD52" s="52">
        <f t="shared" si="37"/>
        <v>1.6179002156282607E-3</v>
      </c>
    </row>
    <row r="53" spans="3:30" x14ac:dyDescent="0.25">
      <c r="C53" s="1" t="s">
        <v>5</v>
      </c>
      <c r="D53" s="52">
        <f t="shared" si="12"/>
        <v>6.1964310909637789E-5</v>
      </c>
      <c r="E53" s="52">
        <f t="shared" si="38"/>
        <v>9.8552387078820247E-2</v>
      </c>
      <c r="F53" s="52">
        <f t="shared" si="13"/>
        <v>7.5728128524831934E-3</v>
      </c>
      <c r="G53" s="52">
        <f t="shared" si="14"/>
        <v>2.6972341703764662E-3</v>
      </c>
      <c r="H53" s="52">
        <f t="shared" si="15"/>
        <v>9.9266767134153153E-3</v>
      </c>
      <c r="I53" s="52">
        <f t="shared" si="16"/>
        <v>4.0371106128360493E-2</v>
      </c>
      <c r="J53" s="52">
        <f t="shared" si="17"/>
        <v>1.978350056945871E-4</v>
      </c>
      <c r="K53" s="52">
        <f t="shared" si="18"/>
        <v>6.239287159610379E-4</v>
      </c>
      <c r="L53" s="52">
        <f t="shared" si="19"/>
        <v>3.4696748570513208E-3</v>
      </c>
      <c r="M53" s="52">
        <f t="shared" si="20"/>
        <v>1.2189417524417611E-3</v>
      </c>
      <c r="N53" s="52">
        <f t="shared" si="21"/>
        <v>9.2879299698240443E-3</v>
      </c>
      <c r="O53" s="52">
        <f t="shared" si="22"/>
        <v>2.2073827252025081E-5</v>
      </c>
      <c r="P53" s="52">
        <f t="shared" si="23"/>
        <v>4.4561805949805996E-4</v>
      </c>
      <c r="Q53" s="52">
        <f t="shared" si="24"/>
        <v>1.8482056753643841E-3</v>
      </c>
      <c r="R53" s="52">
        <f t="shared" si="25"/>
        <v>5.9114588738941867E-3</v>
      </c>
      <c r="S53" s="52">
        <f t="shared" si="26"/>
        <v>1.0767161784099922E-3</v>
      </c>
      <c r="T53" s="52">
        <f t="shared" si="27"/>
        <v>2.6978239710557666E-2</v>
      </c>
      <c r="U53" s="52">
        <f t="shared" si="39"/>
        <v>5.1059825942756071E-2</v>
      </c>
      <c r="V53" s="52">
        <f t="shared" si="29"/>
        <v>1.2595633543674736E-2</v>
      </c>
      <c r="W53" s="52">
        <f t="shared" si="30"/>
        <v>4.127547456368035E-3</v>
      </c>
      <c r="X53" s="52">
        <f t="shared" si="31"/>
        <v>2.7630308514532934E-3</v>
      </c>
      <c r="Y53" s="52">
        <f t="shared" si="32"/>
        <v>1.5110180385659719E-2</v>
      </c>
      <c r="Z53" s="52">
        <f t="shared" si="33"/>
        <v>2.3512231713105416E-2</v>
      </c>
      <c r="AA53" s="52">
        <f t="shared" si="34"/>
        <v>1.8687824273223234E-3</v>
      </c>
      <c r="AB53" s="52">
        <f t="shared" si="35"/>
        <v>4.740866483596797E-3</v>
      </c>
      <c r="AC53" s="52">
        <f t="shared" si="36"/>
        <v>1.6754397104364344E-2</v>
      </c>
      <c r="AD53" s="52">
        <f t="shared" si="37"/>
        <v>8.7049768445058729E-3</v>
      </c>
    </row>
    <row r="54" spans="3:30" x14ac:dyDescent="0.25">
      <c r="C54" s="1" t="s">
        <v>6</v>
      </c>
      <c r="D54" s="52">
        <f t="shared" si="12"/>
        <v>6.611952188719847E-3</v>
      </c>
      <c r="E54" s="52">
        <f t="shared" si="38"/>
        <v>3.4287064373181046E-3</v>
      </c>
      <c r="F54" s="52">
        <f t="shared" si="13"/>
        <v>1.9167136684126302E-2</v>
      </c>
      <c r="G54" s="52">
        <f t="shared" si="14"/>
        <v>6.593624835081012E-2</v>
      </c>
      <c r="H54" s="52">
        <f t="shared" si="15"/>
        <v>3.4653942457906192E-2</v>
      </c>
      <c r="I54" s="52">
        <f t="shared" si="16"/>
        <v>7.4497582202285998E-4</v>
      </c>
      <c r="J54" s="52">
        <f t="shared" si="17"/>
        <v>2.193718308450841E-2</v>
      </c>
      <c r="K54" s="52">
        <f t="shared" si="18"/>
        <v>4.736656982302765E-2</v>
      </c>
      <c r="L54" s="52">
        <f t="shared" si="19"/>
        <v>7.7691404689531549E-3</v>
      </c>
      <c r="M54" s="52">
        <f t="shared" si="20"/>
        <v>1.8300838026061846E-3</v>
      </c>
      <c r="N54" s="52">
        <f t="shared" si="21"/>
        <v>8.5440817181203516E-3</v>
      </c>
      <c r="O54" s="52">
        <f t="shared" si="22"/>
        <v>2.0474231774439457E-4</v>
      </c>
      <c r="P54" s="52">
        <f t="shared" si="23"/>
        <v>2.2001628757962976E-2</v>
      </c>
      <c r="Q54" s="52">
        <f t="shared" si="24"/>
        <v>4.599065404348573E-5</v>
      </c>
      <c r="R54" s="52">
        <f t="shared" si="25"/>
        <v>1.0866105972673122E-2</v>
      </c>
      <c r="S54" s="52">
        <f t="shared" si="26"/>
        <v>7.3628830047327747E-3</v>
      </c>
      <c r="T54" s="52">
        <f t="shared" si="27"/>
        <v>3.2085823612213581E-3</v>
      </c>
      <c r="U54" s="52">
        <f t="shared" si="39"/>
        <v>4.150981671322581E-4</v>
      </c>
      <c r="V54" s="52">
        <f t="shared" si="29"/>
        <v>7.1358788722990394E-3</v>
      </c>
      <c r="W54" s="52">
        <f t="shared" si="30"/>
        <v>9.797217268753735E-4</v>
      </c>
      <c r="X54" s="52">
        <f t="shared" si="31"/>
        <v>6.1783807155209834E-4</v>
      </c>
      <c r="Y54" s="52">
        <f t="shared" si="32"/>
        <v>8.5471347656349943E-3</v>
      </c>
      <c r="Z54" s="52">
        <f t="shared" si="33"/>
        <v>9.9046609237719036E-3</v>
      </c>
      <c r="AA54" s="52">
        <f t="shared" si="34"/>
        <v>1.4768336687208587E-3</v>
      </c>
      <c r="AB54" s="52">
        <f t="shared" si="35"/>
        <v>1.1965097931877153E-3</v>
      </c>
      <c r="AC54" s="52">
        <f t="shared" si="36"/>
        <v>1.8316989778016768E-2</v>
      </c>
      <c r="AD54" s="52">
        <f t="shared" si="37"/>
        <v>5.8093283174250887E-3</v>
      </c>
    </row>
    <row r="55" spans="3:30" x14ac:dyDescent="0.25">
      <c r="C55" s="1" t="s">
        <v>7</v>
      </c>
      <c r="D55" s="52">
        <f t="shared" si="12"/>
        <v>6.3840171659952753E-3</v>
      </c>
      <c r="E55" s="52">
        <f t="shared" si="38"/>
        <v>6.7981048043270834E-3</v>
      </c>
      <c r="F55" s="52">
        <f t="shared" si="13"/>
        <v>6.3167571491002895E-3</v>
      </c>
      <c r="G55" s="52">
        <f t="shared" si="14"/>
        <v>1.4267047822311E-2</v>
      </c>
      <c r="H55" s="52">
        <f t="shared" si="15"/>
        <v>3.7484893285915886E-2</v>
      </c>
      <c r="I55" s="52">
        <f t="shared" si="16"/>
        <v>9.35135469159431E-5</v>
      </c>
      <c r="J55" s="52">
        <f t="shared" si="17"/>
        <v>4.7351619120703254E-3</v>
      </c>
      <c r="K55" s="52">
        <f t="shared" si="18"/>
        <v>0.27336280018794423</v>
      </c>
      <c r="L55" s="52">
        <f t="shared" si="19"/>
        <v>7.1340549405301467E-3</v>
      </c>
      <c r="M55" s="52">
        <f t="shared" si="20"/>
        <v>3.1734921756749164E-3</v>
      </c>
      <c r="N55" s="52">
        <f t="shared" si="21"/>
        <v>3.5163698342229273E-2</v>
      </c>
      <c r="O55" s="52">
        <f t="shared" si="22"/>
        <v>1.9597803322235056E-3</v>
      </c>
      <c r="P55" s="52">
        <f t="shared" si="23"/>
        <v>2.0230881815314867E-2</v>
      </c>
      <c r="Q55" s="52">
        <f t="shared" si="24"/>
        <v>2.8038107250327447E-3</v>
      </c>
      <c r="R55" s="52">
        <f t="shared" si="25"/>
        <v>9.6728148327675269E-3</v>
      </c>
      <c r="S55" s="52">
        <f t="shared" si="26"/>
        <v>9.832094940830911E-3</v>
      </c>
      <c r="T55" s="52">
        <f t="shared" si="27"/>
        <v>8.2214494654404158E-3</v>
      </c>
      <c r="U55" s="52">
        <f t="shared" si="39"/>
        <v>1.8762259561932886E-2</v>
      </c>
      <c r="V55" s="52">
        <f t="shared" si="29"/>
        <v>5.7172484424020458E-3</v>
      </c>
      <c r="W55" s="52">
        <f t="shared" si="30"/>
        <v>1.0678734346185885E-3</v>
      </c>
      <c r="X55" s="52">
        <f t="shared" si="31"/>
        <v>1.5306607421481701E-4</v>
      </c>
      <c r="Y55" s="52">
        <f t="shared" si="32"/>
        <v>1.0518792373347689E-2</v>
      </c>
      <c r="Z55" s="52">
        <f t="shared" si="33"/>
        <v>6.4374953533869374E-3</v>
      </c>
      <c r="AA55" s="52">
        <f t="shared" si="34"/>
        <v>2.3379160008258825E-3</v>
      </c>
      <c r="AB55" s="52">
        <f t="shared" si="35"/>
        <v>1.2583730801874431E-4</v>
      </c>
      <c r="AC55" s="52">
        <f t="shared" si="36"/>
        <v>1.4833433520481866E-2</v>
      </c>
      <c r="AD55" s="52">
        <f t="shared" si="37"/>
        <v>2.6826424011284914E-3</v>
      </c>
    </row>
    <row r="56" spans="3:30" x14ac:dyDescent="0.25">
      <c r="C56" s="1" t="s">
        <v>8</v>
      </c>
      <c r="D56" s="52">
        <f t="shared" si="12"/>
        <v>2.0670091075148135E-5</v>
      </c>
      <c r="E56" s="52">
        <f t="shared" si="38"/>
        <v>5.0890404313633161E-3</v>
      </c>
      <c r="F56" s="52">
        <f t="shared" si="13"/>
        <v>2.8563306963232263E-3</v>
      </c>
      <c r="G56" s="52">
        <f t="shared" si="14"/>
        <v>3.1559989329203509E-3</v>
      </c>
      <c r="H56" s="52">
        <f t="shared" si="15"/>
        <v>8.7503717001932661E-3</v>
      </c>
      <c r="I56" s="52">
        <f t="shared" si="16"/>
        <v>7.507144339795825E-4</v>
      </c>
      <c r="J56" s="52">
        <f t="shared" si="17"/>
        <v>1.0939833049070505E-3</v>
      </c>
      <c r="K56" s="52">
        <f t="shared" si="18"/>
        <v>1.9825325422757681E-2</v>
      </c>
      <c r="L56" s="52">
        <f t="shared" si="19"/>
        <v>0.16434214080229423</v>
      </c>
      <c r="M56" s="52">
        <f t="shared" si="20"/>
        <v>3.8661047465086175E-3</v>
      </c>
      <c r="N56" s="52">
        <f t="shared" si="21"/>
        <v>1.8826899933499654E-2</v>
      </c>
      <c r="O56" s="52">
        <f t="shared" si="22"/>
        <v>1.8799277654690937E-5</v>
      </c>
      <c r="P56" s="52">
        <f t="shared" si="23"/>
        <v>2.0476251718180953E-2</v>
      </c>
      <c r="Q56" s="52">
        <f t="shared" si="24"/>
        <v>7.47212543702645E-4</v>
      </c>
      <c r="R56" s="52">
        <f t="shared" si="25"/>
        <v>1.6810526149402358E-2</v>
      </c>
      <c r="S56" s="52">
        <f t="shared" si="26"/>
        <v>1.4454829273767856E-2</v>
      </c>
      <c r="T56" s="52">
        <f t="shared" si="27"/>
        <v>3.9774273310962133E-3</v>
      </c>
      <c r="U56" s="52">
        <f t="shared" si="39"/>
        <v>4.9434716209549607E-3</v>
      </c>
      <c r="V56" s="52">
        <f t="shared" si="29"/>
        <v>1.8058916343934605E-3</v>
      </c>
      <c r="W56" s="52">
        <f t="shared" si="30"/>
        <v>1.842844764064681E-3</v>
      </c>
      <c r="X56" s="52">
        <f t="shared" si="31"/>
        <v>6.2271028480137959E-6</v>
      </c>
      <c r="Y56" s="52">
        <f t="shared" si="32"/>
        <v>6.2824486727483348E-3</v>
      </c>
      <c r="Z56" s="52">
        <f t="shared" si="33"/>
        <v>3.4084920142679513E-3</v>
      </c>
      <c r="AA56" s="52">
        <f t="shared" si="34"/>
        <v>2.8743965521220208E-3</v>
      </c>
      <c r="AB56" s="52">
        <f t="shared" si="35"/>
        <v>1.0212579759541421E-4</v>
      </c>
      <c r="AC56" s="52">
        <f t="shared" si="36"/>
        <v>2.8792131202452862E-3</v>
      </c>
      <c r="AD56" s="52">
        <f t="shared" si="37"/>
        <v>1.1487550558600625E-3</v>
      </c>
    </row>
    <row r="57" spans="3:30" x14ac:dyDescent="0.25">
      <c r="C57" s="1" t="s">
        <v>9</v>
      </c>
      <c r="D57" s="52">
        <f t="shared" si="12"/>
        <v>2.4622355236036888E-5</v>
      </c>
      <c r="E57" s="52">
        <f t="shared" si="38"/>
        <v>1.8566281537172957E-5</v>
      </c>
      <c r="F57" s="52">
        <f t="shared" si="13"/>
        <v>3.5713141422449759E-4</v>
      </c>
      <c r="G57" s="52">
        <f t="shared" si="14"/>
        <v>1.1138885180161486E-3</v>
      </c>
      <c r="H57" s="52">
        <f t="shared" si="15"/>
        <v>8.5478953513848138E-4</v>
      </c>
      <c r="I57" s="52">
        <f t="shared" si="16"/>
        <v>1.135972517837898E-4</v>
      </c>
      <c r="J57" s="52">
        <f t="shared" si="17"/>
        <v>1.1375727710558445E-4</v>
      </c>
      <c r="K57" s="52">
        <f t="shared" si="18"/>
        <v>1.690676928019797E-3</v>
      </c>
      <c r="L57" s="52">
        <f t="shared" si="19"/>
        <v>8.6503775681336505E-4</v>
      </c>
      <c r="M57" s="52">
        <f t="shared" si="20"/>
        <v>2.3424893363512413E-2</v>
      </c>
      <c r="N57" s="52">
        <f t="shared" si="21"/>
        <v>8.085645779440891E-3</v>
      </c>
      <c r="O57" s="52">
        <f t="shared" si="22"/>
        <v>7.1120638166860073E-4</v>
      </c>
      <c r="P57" s="52">
        <f t="shared" si="23"/>
        <v>4.2515192711370811E-3</v>
      </c>
      <c r="Q57" s="52">
        <f t="shared" si="24"/>
        <v>4.9048250957619264E-4</v>
      </c>
      <c r="R57" s="52">
        <f t="shared" si="25"/>
        <v>1.1515238780786389E-3</v>
      </c>
      <c r="S57" s="52">
        <f t="shared" si="26"/>
        <v>5.7075163764270663E-4</v>
      </c>
      <c r="T57" s="52">
        <f t="shared" si="27"/>
        <v>2.6635027782480258E-3</v>
      </c>
      <c r="U57" s="52">
        <f t="shared" si="39"/>
        <v>5.9751774681902805E-4</v>
      </c>
      <c r="V57" s="52">
        <f t="shared" si="29"/>
        <v>2.7769912901800691E-3</v>
      </c>
      <c r="W57" s="52">
        <f t="shared" si="30"/>
        <v>1.7134784774604601E-3</v>
      </c>
      <c r="X57" s="52">
        <f t="shared" si="31"/>
        <v>4.7744101146059685E-4</v>
      </c>
      <c r="Y57" s="52">
        <f t="shared" si="32"/>
        <v>5.8850874761043098E-4</v>
      </c>
      <c r="Z57" s="52">
        <f t="shared" si="33"/>
        <v>3.8114431364956979E-3</v>
      </c>
      <c r="AA57" s="52">
        <f t="shared" si="34"/>
        <v>5.5227197733580442E-4</v>
      </c>
      <c r="AB57" s="52">
        <f t="shared" si="35"/>
        <v>4.5535661259047777E-4</v>
      </c>
      <c r="AC57" s="52">
        <f t="shared" si="36"/>
        <v>1.1871158208025113E-3</v>
      </c>
      <c r="AD57" s="52">
        <f t="shared" si="37"/>
        <v>1.4518544826312948E-4</v>
      </c>
    </row>
    <row r="58" spans="3:30" x14ac:dyDescent="0.25">
      <c r="C58" s="1" t="s">
        <v>10</v>
      </c>
      <c r="D58" s="52">
        <f t="shared" si="12"/>
        <v>2.219167373195154E-5</v>
      </c>
      <c r="E58" s="52">
        <f t="shared" si="38"/>
        <v>8.5851248025828698E-6</v>
      </c>
      <c r="F58" s="52">
        <f t="shared" si="13"/>
        <v>7.5399534984799815E-4</v>
      </c>
      <c r="G58" s="52">
        <f t="shared" si="14"/>
        <v>3.7339614433851919E-3</v>
      </c>
      <c r="H58" s="52">
        <f t="shared" si="15"/>
        <v>3.607554312126387E-3</v>
      </c>
      <c r="I58" s="52">
        <f t="shared" si="16"/>
        <v>5.4329449606483455E-4</v>
      </c>
      <c r="J58" s="52">
        <f t="shared" si="17"/>
        <v>5.2677908339669896E-5</v>
      </c>
      <c r="K58" s="52">
        <f t="shared" si="18"/>
        <v>5.4469971923592087E-3</v>
      </c>
      <c r="L58" s="52">
        <f t="shared" si="19"/>
        <v>3.706295409208703E-3</v>
      </c>
      <c r="M58" s="52">
        <f t="shared" si="20"/>
        <v>5.0674820114885227E-3</v>
      </c>
      <c r="N58" s="52">
        <f t="shared" si="21"/>
        <v>2.4931438273613056E-2</v>
      </c>
      <c r="O58" s="52">
        <f t="shared" si="22"/>
        <v>2.6283082065644361E-2</v>
      </c>
      <c r="P58" s="52">
        <f t="shared" si="23"/>
        <v>1.4559350099150546E-2</v>
      </c>
      <c r="Q58" s="52">
        <f t="shared" si="24"/>
        <v>9.7174895566714268E-5</v>
      </c>
      <c r="R58" s="52">
        <f t="shared" si="25"/>
        <v>5.2372949988851167E-4</v>
      </c>
      <c r="S58" s="52">
        <f t="shared" si="26"/>
        <v>1.4693022623325032E-3</v>
      </c>
      <c r="T58" s="52">
        <f t="shared" si="27"/>
        <v>3.0876581959476783E-3</v>
      </c>
      <c r="U58" s="52">
        <f t="shared" si="39"/>
        <v>1.9711316453077583E-3</v>
      </c>
      <c r="V58" s="52">
        <f t="shared" si="29"/>
        <v>3.3712243780000791E-3</v>
      </c>
      <c r="W58" s="52">
        <f t="shared" si="30"/>
        <v>1.0501342992538078E-3</v>
      </c>
      <c r="X58" s="52">
        <f t="shared" si="31"/>
        <v>1.6084370949405048E-3</v>
      </c>
      <c r="Y58" s="52">
        <f t="shared" si="32"/>
        <v>1.0090302599218047E-3</v>
      </c>
      <c r="Z58" s="52">
        <f t="shared" si="33"/>
        <v>2.3432631742947188E-3</v>
      </c>
      <c r="AA58" s="52">
        <f t="shared" si="34"/>
        <v>4.8953377220173604E-4</v>
      </c>
      <c r="AB58" s="52">
        <f t="shared" si="35"/>
        <v>2.3412369139480047E-4</v>
      </c>
      <c r="AC58" s="52">
        <f t="shared" si="36"/>
        <v>1.6064229674492753E-3</v>
      </c>
      <c r="AD58" s="52">
        <f t="shared" si="37"/>
        <v>8.2134803628797538E-5</v>
      </c>
    </row>
    <row r="59" spans="3:30" x14ac:dyDescent="0.25">
      <c r="C59" s="1" t="s">
        <v>11</v>
      </c>
      <c r="D59" s="52">
        <f t="shared" si="12"/>
        <v>1.3697802779616387E-8</v>
      </c>
      <c r="E59" s="52">
        <f t="shared" si="38"/>
        <v>2.2576922693852134E-6</v>
      </c>
      <c r="F59" s="52">
        <f t="shared" si="13"/>
        <v>4.1764556413861402E-7</v>
      </c>
      <c r="G59" s="52">
        <f t="shared" si="14"/>
        <v>3.6784043587729928E-8</v>
      </c>
      <c r="H59" s="52">
        <f t="shared" si="15"/>
        <v>4.4437846633579346E-6</v>
      </c>
      <c r="I59" s="52">
        <f t="shared" si="16"/>
        <v>5.7382352202141028E-8</v>
      </c>
      <c r="J59" s="52">
        <f t="shared" si="17"/>
        <v>3.0652998764471678E-7</v>
      </c>
      <c r="K59" s="52">
        <f t="shared" si="18"/>
        <v>2.5147244982640739E-5</v>
      </c>
      <c r="L59" s="52">
        <f t="shared" si="19"/>
        <v>1.0130981899117205E-7</v>
      </c>
      <c r="M59" s="52">
        <f t="shared" si="20"/>
        <v>1.9443908516153696E-5</v>
      </c>
      <c r="N59" s="52">
        <f t="shared" si="21"/>
        <v>2.0576181631793929E-3</v>
      </c>
      <c r="O59" s="52">
        <f t="shared" si="22"/>
        <v>2.0458000201135008E-2</v>
      </c>
      <c r="P59" s="52">
        <f t="shared" si="23"/>
        <v>4.7528055591616853E-4</v>
      </c>
      <c r="Q59" s="52">
        <f t="shared" si="24"/>
        <v>1.3985785700396651E-7</v>
      </c>
      <c r="R59" s="52">
        <f t="shared" si="25"/>
        <v>3.7124062234141762E-5</v>
      </c>
      <c r="S59" s="52">
        <f t="shared" si="26"/>
        <v>1.0281095706828469E-5</v>
      </c>
      <c r="T59" s="52">
        <f t="shared" si="27"/>
        <v>6.4860158224661676E-4</v>
      </c>
      <c r="U59" s="52">
        <f t="shared" si="39"/>
        <v>2.3395809575659361E-4</v>
      </c>
      <c r="V59" s="52">
        <f t="shared" si="29"/>
        <v>6.315694736755159E-7</v>
      </c>
      <c r="W59" s="52">
        <f t="shared" si="30"/>
        <v>9.3149361884130354E-5</v>
      </c>
      <c r="X59" s="52">
        <f t="shared" si="31"/>
        <v>0</v>
      </c>
      <c r="Y59" s="52">
        <f t="shared" si="32"/>
        <v>9.9396011307184188E-6</v>
      </c>
      <c r="Z59" s="52">
        <f t="shared" si="33"/>
        <v>6.8441493674104142E-7</v>
      </c>
      <c r="AA59" s="52">
        <f t="shared" si="34"/>
        <v>1.5516215784584986E-5</v>
      </c>
      <c r="AB59" s="52">
        <f t="shared" si="35"/>
        <v>1.3806888290770813E-8</v>
      </c>
      <c r="AC59" s="52">
        <f t="shared" si="36"/>
        <v>5.5617883206378617E-5</v>
      </c>
      <c r="AD59" s="52">
        <f t="shared" si="37"/>
        <v>2.3334561443488598E-5</v>
      </c>
    </row>
    <row r="60" spans="3:30" x14ac:dyDescent="0.25">
      <c r="C60" s="1" t="s">
        <v>12</v>
      </c>
      <c r="D60" s="52">
        <f t="shared" si="12"/>
        <v>7.9142746711696089E-6</v>
      </c>
      <c r="E60" s="52">
        <f t="shared" si="38"/>
        <v>2.8495523350678807E-7</v>
      </c>
      <c r="F60" s="52">
        <f t="shared" si="13"/>
        <v>2.7920606497097356E-5</v>
      </c>
      <c r="G60" s="52">
        <f t="shared" si="14"/>
        <v>2.8116310911981191E-3</v>
      </c>
      <c r="H60" s="52">
        <f t="shared" si="15"/>
        <v>2.5606677864083789E-4</v>
      </c>
      <c r="I60" s="52">
        <f t="shared" si="16"/>
        <v>5.8131519659141398E-7</v>
      </c>
      <c r="J60" s="52">
        <f t="shared" si="17"/>
        <v>1.3145529854952955E-5</v>
      </c>
      <c r="K60" s="52">
        <f t="shared" si="18"/>
        <v>1.5086953829053588E-4</v>
      </c>
      <c r="L60" s="52">
        <f t="shared" si="19"/>
        <v>6.4132103572624356E-5</v>
      </c>
      <c r="M60" s="52">
        <f t="shared" si="20"/>
        <v>2.8213910156512348E-5</v>
      </c>
      <c r="N60" s="52">
        <f t="shared" si="21"/>
        <v>1.098149193112209E-4</v>
      </c>
      <c r="O60" s="52">
        <f t="shared" si="22"/>
        <v>1.309511539481153E-4</v>
      </c>
      <c r="P60" s="52">
        <f t="shared" si="23"/>
        <v>4.9906585687252564E-2</v>
      </c>
      <c r="Q60" s="52">
        <f t="shared" si="24"/>
        <v>6.2140788500125775E-7</v>
      </c>
      <c r="R60" s="52">
        <f t="shared" si="25"/>
        <v>1.3371397352428739E-5</v>
      </c>
      <c r="S60" s="52">
        <f t="shared" si="26"/>
        <v>1.0614113081426762E-4</v>
      </c>
      <c r="T60" s="52">
        <f t="shared" si="27"/>
        <v>1.5797242550144201E-4</v>
      </c>
      <c r="U60" s="52">
        <f t="shared" si="39"/>
        <v>2.4765752703972384E-5</v>
      </c>
      <c r="V60" s="52">
        <f t="shared" si="29"/>
        <v>7.1032942966298842E-5</v>
      </c>
      <c r="W60" s="52">
        <f t="shared" si="30"/>
        <v>5.5388798379460652E-5</v>
      </c>
      <c r="X60" s="52">
        <f t="shared" si="31"/>
        <v>9.4502009352075589E-5</v>
      </c>
      <c r="Y60" s="52">
        <f t="shared" si="32"/>
        <v>1.2054011891539291E-4</v>
      </c>
      <c r="Z60" s="52">
        <f t="shared" si="33"/>
        <v>1.1702742317313187E-4</v>
      </c>
      <c r="AA60" s="52">
        <f t="shared" si="34"/>
        <v>3.6091359505703517E-5</v>
      </c>
      <c r="AB60" s="52">
        <f t="shared" si="35"/>
        <v>6.2351047576521561E-6</v>
      </c>
      <c r="AC60" s="52">
        <f t="shared" si="36"/>
        <v>6.0945347210471115E-5</v>
      </c>
      <c r="AD60" s="52">
        <f t="shared" si="37"/>
        <v>4.6970565860940361E-6</v>
      </c>
    </row>
    <row r="61" spans="3:30" x14ac:dyDescent="0.25">
      <c r="C61" s="1" t="s">
        <v>13</v>
      </c>
      <c r="D61" s="52">
        <f t="shared" si="12"/>
        <v>4.8313387899908268E-6</v>
      </c>
      <c r="E61" s="52">
        <f t="shared" si="38"/>
        <v>3.1992292204775626E-2</v>
      </c>
      <c r="F61" s="52">
        <f t="shared" si="13"/>
        <v>2.640286886631532E-3</v>
      </c>
      <c r="G61" s="52">
        <f t="shared" si="14"/>
        <v>3.3479731482301663E-4</v>
      </c>
      <c r="H61" s="52">
        <f t="shared" si="15"/>
        <v>3.7001458430768793E-3</v>
      </c>
      <c r="I61" s="52">
        <f t="shared" si="16"/>
        <v>7.6095749061882176E-4</v>
      </c>
      <c r="J61" s="52">
        <f t="shared" si="17"/>
        <v>5.1794158694386527E-6</v>
      </c>
      <c r="K61" s="52">
        <f t="shared" si="18"/>
        <v>7.6172782152567099E-3</v>
      </c>
      <c r="L61" s="52">
        <f t="shared" si="19"/>
        <v>9.0502750066260749E-4</v>
      </c>
      <c r="M61" s="52">
        <f t="shared" si="20"/>
        <v>2.4596700722904772E-3</v>
      </c>
      <c r="N61" s="52">
        <f t="shared" si="21"/>
        <v>4.424483237242441E-4</v>
      </c>
      <c r="O61" s="52">
        <f t="shared" si="22"/>
        <v>1.4982061056603873E-5</v>
      </c>
      <c r="P61" s="52">
        <f t="shared" si="23"/>
        <v>1.7092399447488511E-4</v>
      </c>
      <c r="Q61" s="52">
        <f t="shared" si="24"/>
        <v>0.65810038857855391</v>
      </c>
      <c r="R61" s="52">
        <f t="shared" si="25"/>
        <v>4.2823825714938225E-4</v>
      </c>
      <c r="S61" s="52">
        <f t="shared" si="26"/>
        <v>1.9196478509600212E-3</v>
      </c>
      <c r="T61" s="52">
        <f t="shared" si="27"/>
        <v>6.7431831876243456E-3</v>
      </c>
      <c r="U61" s="52">
        <f t="shared" si="39"/>
        <v>3.2955021893063944E-3</v>
      </c>
      <c r="V61" s="52">
        <f t="shared" si="29"/>
        <v>6.1989663805668395E-3</v>
      </c>
      <c r="W61" s="52">
        <f t="shared" si="30"/>
        <v>1.477788769930167E-2</v>
      </c>
      <c r="X61" s="52">
        <f t="shared" si="31"/>
        <v>7.5855364539736047E-3</v>
      </c>
      <c r="Y61" s="52">
        <f t="shared" si="32"/>
        <v>3.8743353813280893E-3</v>
      </c>
      <c r="Z61" s="52">
        <f t="shared" si="33"/>
        <v>1.6406741825043612E-2</v>
      </c>
      <c r="AA61" s="52">
        <f t="shared" si="34"/>
        <v>3.6693298050811561E-3</v>
      </c>
      <c r="AB61" s="52">
        <f t="shared" si="35"/>
        <v>1.1174066617266718E-3</v>
      </c>
      <c r="AC61" s="52">
        <f t="shared" si="36"/>
        <v>1.4919608416236088E-2</v>
      </c>
      <c r="AD61" s="52">
        <f t="shared" si="37"/>
        <v>9.0037837289794838E-4</v>
      </c>
    </row>
    <row r="62" spans="3:30" x14ac:dyDescent="0.25">
      <c r="C62" s="1" t="s">
        <v>14</v>
      </c>
      <c r="D62" s="52">
        <f t="shared" si="12"/>
        <v>1.47141626769508E-4</v>
      </c>
      <c r="E62" s="52">
        <f t="shared" si="38"/>
        <v>7.668108026841261E-5</v>
      </c>
      <c r="F62" s="52">
        <f t="shared" si="13"/>
        <v>2.854977546218542E-3</v>
      </c>
      <c r="G62" s="52">
        <f t="shared" si="14"/>
        <v>1.4964878252821227E-3</v>
      </c>
      <c r="H62" s="52">
        <f t="shared" si="15"/>
        <v>1.4688435307229251E-3</v>
      </c>
      <c r="I62" s="52">
        <f t="shared" si="16"/>
        <v>1.0676676916131001E-3</v>
      </c>
      <c r="J62" s="52">
        <f t="shared" si="17"/>
        <v>4.2287349299848409E-4</v>
      </c>
      <c r="K62" s="52">
        <f t="shared" si="18"/>
        <v>7.8250089032132885E-3</v>
      </c>
      <c r="L62" s="52">
        <f t="shared" si="19"/>
        <v>1.9726411822539452E-3</v>
      </c>
      <c r="M62" s="52">
        <f t="shared" si="20"/>
        <v>1.6994866755380685E-3</v>
      </c>
      <c r="N62" s="52">
        <f t="shared" si="21"/>
        <v>4.0742370919749915E-3</v>
      </c>
      <c r="O62" s="52">
        <f t="shared" si="22"/>
        <v>3.8658224570415072E-4</v>
      </c>
      <c r="P62" s="52">
        <f t="shared" si="23"/>
        <v>3.9049386172617336E-3</v>
      </c>
      <c r="Q62" s="52">
        <f t="shared" si="24"/>
        <v>2.7516818414040155E-4</v>
      </c>
      <c r="R62" s="52">
        <f t="shared" si="25"/>
        <v>0.10729069056972232</v>
      </c>
      <c r="S62" s="52">
        <f t="shared" si="26"/>
        <v>1.2224414020489101E-3</v>
      </c>
      <c r="T62" s="52">
        <f t="shared" si="27"/>
        <v>2.079842316815034E-3</v>
      </c>
      <c r="U62" s="52">
        <f t="shared" si="39"/>
        <v>5.9672222519701961E-4</v>
      </c>
      <c r="V62" s="52">
        <f t="shared" si="29"/>
        <v>9.9025800584329575E-3</v>
      </c>
      <c r="W62" s="52">
        <f t="shared" si="30"/>
        <v>1.3060774597451722E-3</v>
      </c>
      <c r="X62" s="52">
        <f t="shared" si="31"/>
        <v>1.6156520035134898E-3</v>
      </c>
      <c r="Y62" s="52">
        <f t="shared" si="32"/>
        <v>2.6949212388828409E-3</v>
      </c>
      <c r="Z62" s="52">
        <f t="shared" si="33"/>
        <v>1.5603759591792808E-3</v>
      </c>
      <c r="AA62" s="52">
        <f t="shared" si="34"/>
        <v>1.6054323612872969E-3</v>
      </c>
      <c r="AB62" s="52">
        <f t="shared" si="35"/>
        <v>4.4877838038271496E-4</v>
      </c>
      <c r="AC62" s="52">
        <f t="shared" si="36"/>
        <v>8.2832165864868794E-3</v>
      </c>
      <c r="AD62" s="52">
        <f t="shared" si="37"/>
        <v>4.5373066453809084E-5</v>
      </c>
    </row>
    <row r="63" spans="3:30" x14ac:dyDescent="0.25">
      <c r="C63" s="1" t="s">
        <v>15</v>
      </c>
      <c r="D63" s="52">
        <f t="shared" si="12"/>
        <v>1.6123440419874474E-5</v>
      </c>
      <c r="E63" s="52">
        <f t="shared" si="38"/>
        <v>3.63791374815314E-5</v>
      </c>
      <c r="F63" s="52">
        <f t="shared" si="13"/>
        <v>9.13792167785076E-5</v>
      </c>
      <c r="G63" s="52">
        <f t="shared" si="14"/>
        <v>7.0218564707846603E-5</v>
      </c>
      <c r="H63" s="52">
        <f t="shared" si="15"/>
        <v>1.113862220776565E-3</v>
      </c>
      <c r="I63" s="52">
        <f t="shared" si="16"/>
        <v>1.6144967726567425E-5</v>
      </c>
      <c r="J63" s="52">
        <f t="shared" si="17"/>
        <v>2.6941103263611707E-5</v>
      </c>
      <c r="K63" s="52">
        <f t="shared" si="18"/>
        <v>8.4279183137674345E-4</v>
      </c>
      <c r="L63" s="52">
        <f t="shared" si="19"/>
        <v>5.2038584407398079E-4</v>
      </c>
      <c r="M63" s="52">
        <f t="shared" si="20"/>
        <v>1.0423807005771417E-4</v>
      </c>
      <c r="N63" s="52">
        <f t="shared" si="21"/>
        <v>9.4895348314393729E-4</v>
      </c>
      <c r="O63" s="52">
        <f t="shared" si="22"/>
        <v>1.7113783250172898E-5</v>
      </c>
      <c r="P63" s="52">
        <f t="shared" si="23"/>
        <v>2.5734494468090566E-3</v>
      </c>
      <c r="Q63" s="52">
        <f t="shared" si="24"/>
        <v>4.4684974132869124E-5</v>
      </c>
      <c r="R63" s="52">
        <f t="shared" si="25"/>
        <v>2.9459983828537044E-5</v>
      </c>
      <c r="S63" s="52">
        <f t="shared" si="26"/>
        <v>4.5327319500581692E-2</v>
      </c>
      <c r="T63" s="52">
        <f t="shared" si="27"/>
        <v>8.1897134184840607E-4</v>
      </c>
      <c r="U63" s="52">
        <f t="shared" si="39"/>
        <v>2.8608245453609973E-4</v>
      </c>
      <c r="V63" s="52">
        <f t="shared" si="29"/>
        <v>4.3206093040883917E-4</v>
      </c>
      <c r="W63" s="52">
        <f t="shared" si="30"/>
        <v>1.1910177129617468E-4</v>
      </c>
      <c r="X63" s="52">
        <f t="shared" si="31"/>
        <v>3.6776911953101496E-4</v>
      </c>
      <c r="Y63" s="52">
        <f t="shared" si="32"/>
        <v>1.5493299652616455E-4</v>
      </c>
      <c r="Z63" s="52">
        <f t="shared" si="33"/>
        <v>1.7432696151539531E-3</v>
      </c>
      <c r="AA63" s="52">
        <f t="shared" si="34"/>
        <v>3.8232984493616231E-4</v>
      </c>
      <c r="AB63" s="52">
        <f t="shared" si="35"/>
        <v>9.0358583235199985E-6</v>
      </c>
      <c r="AC63" s="52">
        <f t="shared" si="36"/>
        <v>1.3864742698241843E-4</v>
      </c>
      <c r="AD63" s="52">
        <f t="shared" si="37"/>
        <v>1.1034847428174625E-5</v>
      </c>
    </row>
    <row r="64" spans="3:30" x14ac:dyDescent="0.25">
      <c r="C64" s="1" t="s">
        <v>16</v>
      </c>
      <c r="D64" s="52">
        <f t="shared" si="12"/>
        <v>1.5234723604422623E-3</v>
      </c>
      <c r="E64" s="52">
        <f t="shared" si="38"/>
        <v>3.3204150508039178E-4</v>
      </c>
      <c r="F64" s="52">
        <f t="shared" si="13"/>
        <v>6.568208125733016E-2</v>
      </c>
      <c r="G64" s="52">
        <f t="shared" si="14"/>
        <v>3.1190211559813788E-2</v>
      </c>
      <c r="H64" s="52">
        <f t="shared" si="15"/>
        <v>5.7233225177791613E-2</v>
      </c>
      <c r="I64" s="52">
        <f t="shared" si="16"/>
        <v>2.7845036386908203E-2</v>
      </c>
      <c r="J64" s="52">
        <f t="shared" si="17"/>
        <v>3.7956855360434688E-4</v>
      </c>
      <c r="K64" s="52">
        <f t="shared" si="18"/>
        <v>2.4435706587249102E-2</v>
      </c>
      <c r="L64" s="52">
        <f t="shared" si="19"/>
        <v>8.077956420872159E-3</v>
      </c>
      <c r="M64" s="52">
        <f t="shared" si="20"/>
        <v>1.2731639774343346E-2</v>
      </c>
      <c r="N64" s="52">
        <f t="shared" si="21"/>
        <v>1.6774926858842132E-2</v>
      </c>
      <c r="O64" s="52">
        <f t="shared" si="22"/>
        <v>0.10059621962146373</v>
      </c>
      <c r="P64" s="52">
        <f t="shared" si="23"/>
        <v>5.3944715567611053E-2</v>
      </c>
      <c r="Q64" s="52">
        <f t="shared" si="24"/>
        <v>8.7883962716721262E-3</v>
      </c>
      <c r="R64" s="52">
        <f t="shared" si="25"/>
        <v>5.1298545761818181E-3</v>
      </c>
      <c r="S64" s="52">
        <f t="shared" si="26"/>
        <v>6.4180892936257422E-2</v>
      </c>
      <c r="T64" s="52">
        <f t="shared" si="27"/>
        <v>2.1085038376141521E-2</v>
      </c>
      <c r="U64" s="52">
        <f t="shared" si="39"/>
        <v>4.3461534641401123E-2</v>
      </c>
      <c r="V64" s="52">
        <f t="shared" si="29"/>
        <v>8.2334192124810163E-2</v>
      </c>
      <c r="W64" s="52">
        <f t="shared" si="30"/>
        <v>1.4872735463999177E-2</v>
      </c>
      <c r="X64" s="52">
        <f t="shared" si="31"/>
        <v>7.3523459223019984E-3</v>
      </c>
      <c r="Y64" s="52">
        <f t="shared" si="32"/>
        <v>3.9062971632973266E-2</v>
      </c>
      <c r="Z64" s="52">
        <f t="shared" si="33"/>
        <v>2.9855991988311053E-2</v>
      </c>
      <c r="AA64" s="52">
        <f t="shared" si="34"/>
        <v>9.718435231735047E-3</v>
      </c>
      <c r="AB64" s="52">
        <f t="shared" si="35"/>
        <v>3.8093025639111791E-3</v>
      </c>
      <c r="AC64" s="52">
        <f t="shared" si="36"/>
        <v>3.4884301381931097E-2</v>
      </c>
      <c r="AD64" s="52">
        <f t="shared" si="37"/>
        <v>1.1603513028554604E-2</v>
      </c>
    </row>
    <row r="65" spans="3:30" x14ac:dyDescent="0.25">
      <c r="C65" s="1" t="s">
        <v>17</v>
      </c>
      <c r="D65" s="52">
        <f t="shared" si="12"/>
        <v>2.5083315316723286E-4</v>
      </c>
      <c r="E65" s="52">
        <f t="shared" si="38"/>
        <v>2.8906401109437684E-4</v>
      </c>
      <c r="F65" s="52">
        <f t="shared" si="13"/>
        <v>1.7178943226575448E-2</v>
      </c>
      <c r="G65" s="52">
        <f t="shared" si="14"/>
        <v>1.6838622473892798E-2</v>
      </c>
      <c r="H65" s="52">
        <f t="shared" si="15"/>
        <v>2.0560367782690322E-2</v>
      </c>
      <c r="I65" s="52">
        <f t="shared" si="16"/>
        <v>3.6991050704587157E-2</v>
      </c>
      <c r="J65" s="52">
        <f t="shared" si="17"/>
        <v>6.3581340510374563E-5</v>
      </c>
      <c r="K65" s="52">
        <f t="shared" si="18"/>
        <v>7.220436976272393E-2</v>
      </c>
      <c r="L65" s="52">
        <f t="shared" si="19"/>
        <v>1.3506274258950719E-2</v>
      </c>
      <c r="M65" s="52">
        <f t="shared" si="20"/>
        <v>3.6981441011674212E-3</v>
      </c>
      <c r="N65" s="52">
        <f t="shared" si="21"/>
        <v>2.6922930002951803E-2</v>
      </c>
      <c r="O65" s="52">
        <f t="shared" si="22"/>
        <v>5.1153919150062635E-2</v>
      </c>
      <c r="P65" s="52">
        <f t="shared" si="23"/>
        <v>1.0950173442783748E-2</v>
      </c>
      <c r="Q65" s="52">
        <f t="shared" si="24"/>
        <v>4.6166761745307493E-3</v>
      </c>
      <c r="R65" s="52">
        <f t="shared" si="25"/>
        <v>1.9056743541169107E-3</v>
      </c>
      <c r="S65" s="52">
        <f t="shared" si="26"/>
        <v>2.0438019269977851E-2</v>
      </c>
      <c r="T65" s="52">
        <f t="shared" si="27"/>
        <v>7.0681591765264118E-2</v>
      </c>
      <c r="U65" s="52">
        <f t="shared" si="39"/>
        <v>0.27504676442776432</v>
      </c>
      <c r="V65" s="52">
        <f t="shared" si="29"/>
        <v>3.1122926309905451E-2</v>
      </c>
      <c r="W65" s="52">
        <f t="shared" si="30"/>
        <v>2.0215388012618143E-2</v>
      </c>
      <c r="X65" s="52">
        <f t="shared" si="31"/>
        <v>1.4496099213139374E-2</v>
      </c>
      <c r="Y65" s="52">
        <f t="shared" si="32"/>
        <v>1.7977088887419626E-2</v>
      </c>
      <c r="Z65" s="52">
        <f t="shared" si="33"/>
        <v>4.2605543926337607E-2</v>
      </c>
      <c r="AA65" s="52">
        <f t="shared" si="34"/>
        <v>1.7306386957897366E-2</v>
      </c>
      <c r="AB65" s="52">
        <f t="shared" si="35"/>
        <v>9.1216943147827221E-3</v>
      </c>
      <c r="AC65" s="52">
        <f t="shared" si="36"/>
        <v>2.3983949939536557E-2</v>
      </c>
      <c r="AD65" s="52">
        <f t="shared" si="37"/>
        <v>6.3625847209632996E-3</v>
      </c>
    </row>
    <row r="66" spans="3:30" x14ac:dyDescent="0.25">
      <c r="C66" s="1" t="s">
        <v>18</v>
      </c>
      <c r="D66" s="52">
        <f t="shared" si="12"/>
        <v>7.2900892255857495E-4</v>
      </c>
      <c r="E66" s="52">
        <f t="shared" si="38"/>
        <v>7.0793898252138201E-6</v>
      </c>
      <c r="F66" s="52">
        <f t="shared" si="13"/>
        <v>6.3845518012343432E-3</v>
      </c>
      <c r="G66" s="52">
        <f t="shared" si="14"/>
        <v>2.284289395717759E-3</v>
      </c>
      <c r="H66" s="52">
        <f t="shared" si="15"/>
        <v>1.3051586792054218E-3</v>
      </c>
      <c r="I66" s="52">
        <f t="shared" si="16"/>
        <v>4.7672938521701503E-4</v>
      </c>
      <c r="J66" s="52">
        <f t="shared" si="17"/>
        <v>2.1790014855364385E-5</v>
      </c>
      <c r="K66" s="52">
        <f t="shared" si="18"/>
        <v>4.3862824894449381E-4</v>
      </c>
      <c r="L66" s="52">
        <f t="shared" si="19"/>
        <v>9.8361783708753915E-5</v>
      </c>
      <c r="M66" s="52">
        <f t="shared" si="20"/>
        <v>3.7911310859610405E-4</v>
      </c>
      <c r="N66" s="52">
        <f t="shared" si="21"/>
        <v>7.5650575212181696E-4</v>
      </c>
      <c r="O66" s="52">
        <f t="shared" si="22"/>
        <v>3.2354073529619761E-6</v>
      </c>
      <c r="P66" s="52">
        <f t="shared" si="23"/>
        <v>6.2612418442031554E-4</v>
      </c>
      <c r="Q66" s="52">
        <f t="shared" si="24"/>
        <v>1.0192434118036961E-3</v>
      </c>
      <c r="R66" s="52">
        <f t="shared" si="25"/>
        <v>7.1464568605022268E-4</v>
      </c>
      <c r="S66" s="52">
        <f t="shared" si="26"/>
        <v>1.8072107919502099E-3</v>
      </c>
      <c r="T66" s="52">
        <f t="shared" si="27"/>
        <v>2.0228348229278377E-3</v>
      </c>
      <c r="U66" s="52">
        <f t="shared" si="39"/>
        <v>4.9398320559854289E-4</v>
      </c>
      <c r="V66" s="52">
        <f t="shared" si="29"/>
        <v>5.1823530539908897E-3</v>
      </c>
      <c r="W66" s="52">
        <f t="shared" si="30"/>
        <v>7.3027149996392671E-4</v>
      </c>
      <c r="X66" s="52">
        <f t="shared" si="31"/>
        <v>7.6164205215200937E-4</v>
      </c>
      <c r="Y66" s="52">
        <f t="shared" si="32"/>
        <v>3.7932688791959272E-3</v>
      </c>
      <c r="Z66" s="52">
        <f t="shared" si="33"/>
        <v>1.5477104656838896E-3</v>
      </c>
      <c r="AA66" s="52">
        <f t="shared" si="34"/>
        <v>4.7760683827405655E-4</v>
      </c>
      <c r="AB66" s="52">
        <f t="shared" si="35"/>
        <v>8.7061976058363594E-5</v>
      </c>
      <c r="AC66" s="52">
        <f t="shared" si="36"/>
        <v>2.9643205745486204E-3</v>
      </c>
      <c r="AD66" s="52">
        <f t="shared" si="37"/>
        <v>1.7048427415142825E-3</v>
      </c>
    </row>
    <row r="67" spans="3:30" x14ac:dyDescent="0.25">
      <c r="C67" s="1" t="s">
        <v>19</v>
      </c>
      <c r="D67" s="52">
        <f t="shared" si="12"/>
        <v>2.6818450132643537E-5</v>
      </c>
      <c r="E67" s="52">
        <f t="shared" si="38"/>
        <v>2.1724708924365509E-6</v>
      </c>
      <c r="F67" s="52">
        <f t="shared" si="13"/>
        <v>3.2312691463214005E-3</v>
      </c>
      <c r="G67" s="52">
        <f t="shared" si="14"/>
        <v>8.8832541734983506E-4</v>
      </c>
      <c r="H67" s="52">
        <f t="shared" si="15"/>
        <v>1.3541219986425719E-2</v>
      </c>
      <c r="I67" s="52">
        <f t="shared" si="16"/>
        <v>9.5172117554539993E-4</v>
      </c>
      <c r="J67" s="52">
        <f t="shared" si="17"/>
        <v>2.537005428126201E-5</v>
      </c>
      <c r="K67" s="52">
        <f t="shared" si="18"/>
        <v>6.9476497233216894E-4</v>
      </c>
      <c r="L67" s="52">
        <f t="shared" si="19"/>
        <v>5.400089124107712E-4</v>
      </c>
      <c r="M67" s="52">
        <f t="shared" si="20"/>
        <v>3.6329413034351648E-3</v>
      </c>
      <c r="N67" s="52">
        <f t="shared" si="21"/>
        <v>5.6405571467242578E-3</v>
      </c>
      <c r="O67" s="52">
        <f t="shared" si="22"/>
        <v>4.8937285414903647E-3</v>
      </c>
      <c r="P67" s="52">
        <f t="shared" si="23"/>
        <v>6.0703833911370181E-3</v>
      </c>
      <c r="Q67" s="52">
        <f t="shared" si="24"/>
        <v>4.0352662867666122E-3</v>
      </c>
      <c r="R67" s="52">
        <f t="shared" si="25"/>
        <v>4.917572929589788E-4</v>
      </c>
      <c r="S67" s="52">
        <f t="shared" si="26"/>
        <v>2.5856787046822849E-3</v>
      </c>
      <c r="T67" s="52">
        <f t="shared" si="27"/>
        <v>2.7608252278122918E-3</v>
      </c>
      <c r="U67" s="52">
        <f t="shared" si="39"/>
        <v>3.82610270927377E-3</v>
      </c>
      <c r="V67" s="52">
        <f t="shared" si="29"/>
        <v>1.1055330960564554E-2</v>
      </c>
      <c r="W67" s="52">
        <f t="shared" si="30"/>
        <v>0.18598764144435684</v>
      </c>
      <c r="X67" s="52">
        <f t="shared" si="31"/>
        <v>1.0205575427150518E-2</v>
      </c>
      <c r="Y67" s="52">
        <f t="shared" si="32"/>
        <v>2.5443779799743669E-3</v>
      </c>
      <c r="Z67" s="52">
        <f t="shared" si="33"/>
        <v>4.9006110170604654E-2</v>
      </c>
      <c r="AA67" s="52">
        <f t="shared" si="34"/>
        <v>5.3763731892422385E-3</v>
      </c>
      <c r="AB67" s="52">
        <f t="shared" si="35"/>
        <v>2.5918015899360752E-3</v>
      </c>
      <c r="AC67" s="52">
        <f t="shared" si="36"/>
        <v>3.185947256460471E-2</v>
      </c>
      <c r="AD67" s="52">
        <f t="shared" si="37"/>
        <v>4.0577175568393312E-2</v>
      </c>
    </row>
    <row r="68" spans="3:30" x14ac:dyDescent="0.25">
      <c r="C68" s="1" t="s">
        <v>20</v>
      </c>
      <c r="D68" s="52">
        <f t="shared" si="12"/>
        <v>1.2292604506928637E-7</v>
      </c>
      <c r="E68" s="52">
        <f t="shared" si="38"/>
        <v>2.3004902411246391E-6</v>
      </c>
      <c r="F68" s="52">
        <f t="shared" si="13"/>
        <v>6.5646379692343151E-3</v>
      </c>
      <c r="G68" s="52">
        <f t="shared" si="14"/>
        <v>1.2277457317123929E-3</v>
      </c>
      <c r="H68" s="52">
        <f t="shared" si="15"/>
        <v>2.0033185909430096E-2</v>
      </c>
      <c r="I68" s="52">
        <f t="shared" si="16"/>
        <v>1.7973879562226754E-3</v>
      </c>
      <c r="J68" s="52">
        <f t="shared" si="17"/>
        <v>4.236210312896982E-5</v>
      </c>
      <c r="K68" s="52">
        <f t="shared" si="18"/>
        <v>2.6368248449473302E-4</v>
      </c>
      <c r="L68" s="52">
        <f t="shared" si="19"/>
        <v>6.0113787229688637E-6</v>
      </c>
      <c r="M68" s="52">
        <f t="shared" si="20"/>
        <v>1.3227468340494403E-3</v>
      </c>
      <c r="N68" s="52">
        <f t="shared" si="21"/>
        <v>1.4503674371619544E-2</v>
      </c>
      <c r="O68" s="52">
        <f t="shared" si="22"/>
        <v>0</v>
      </c>
      <c r="P68" s="52">
        <f t="shared" si="23"/>
        <v>4.165639072212543E-2</v>
      </c>
      <c r="Q68" s="52">
        <f t="shared" si="24"/>
        <v>4.7568350516558125E-3</v>
      </c>
      <c r="R68" s="52">
        <f t="shared" si="25"/>
        <v>2.0052773599241298E-3</v>
      </c>
      <c r="S68" s="52">
        <f t="shared" si="26"/>
        <v>1.1553182048728829E-2</v>
      </c>
      <c r="T68" s="52">
        <f t="shared" si="27"/>
        <v>4.0560090616914022E-3</v>
      </c>
      <c r="U68" s="52">
        <f t="shared" si="39"/>
        <v>5.1662533967859504E-3</v>
      </c>
      <c r="V68" s="52">
        <f t="shared" si="29"/>
        <v>1.8057034437931493E-2</v>
      </c>
      <c r="W68" s="52">
        <f t="shared" si="30"/>
        <v>2.8531487115847482E-2</v>
      </c>
      <c r="X68" s="52">
        <f t="shared" si="31"/>
        <v>0.19678524788927601</v>
      </c>
      <c r="Y68" s="52">
        <f t="shared" si="32"/>
        <v>5.1131363222155689E-2</v>
      </c>
      <c r="Z68" s="52">
        <f t="shared" si="33"/>
        <v>3.0126151447470082E-2</v>
      </c>
      <c r="AA68" s="52">
        <f t="shared" si="34"/>
        <v>4.493962535098768E-3</v>
      </c>
      <c r="AB68" s="52">
        <f t="shared" si="35"/>
        <v>7.0655347111785172E-3</v>
      </c>
      <c r="AC68" s="52">
        <f t="shared" si="36"/>
        <v>1.747688528876715E-2</v>
      </c>
      <c r="AD68" s="52">
        <f t="shared" si="37"/>
        <v>8.9563341888125982E-4</v>
      </c>
    </row>
    <row r="69" spans="3:30" x14ac:dyDescent="0.25">
      <c r="C69" s="1" t="s">
        <v>21</v>
      </c>
      <c r="D69" s="52">
        <f t="shared" si="12"/>
        <v>3.3634409373573822E-4</v>
      </c>
      <c r="E69" s="52">
        <f t="shared" si="38"/>
        <v>4.0907201097348738E-4</v>
      </c>
      <c r="F69" s="52">
        <f t="shared" si="13"/>
        <v>6.9562437473992127E-5</v>
      </c>
      <c r="G69" s="52">
        <f t="shared" si="14"/>
        <v>3.5367471162664786E-4</v>
      </c>
      <c r="H69" s="52">
        <f t="shared" si="15"/>
        <v>4.8904607424594276E-4</v>
      </c>
      <c r="I69" s="52">
        <f t="shared" si="16"/>
        <v>2.6153115913128936E-3</v>
      </c>
      <c r="J69" s="52">
        <f t="shared" si="17"/>
        <v>6.5664940514423482E-4</v>
      </c>
      <c r="K69" s="52">
        <f t="shared" si="18"/>
        <v>1.4755992955991717E-2</v>
      </c>
      <c r="L69" s="52">
        <f t="shared" si="19"/>
        <v>2.4326012358865459E-3</v>
      </c>
      <c r="M69" s="52">
        <f t="shared" si="20"/>
        <v>1.758977984823147E-3</v>
      </c>
      <c r="N69" s="52">
        <f t="shared" si="21"/>
        <v>4.7577340528359591E-3</v>
      </c>
      <c r="O69" s="52">
        <f t="shared" si="22"/>
        <v>1.3779637362965828E-4</v>
      </c>
      <c r="P69" s="52">
        <f t="shared" si="23"/>
        <v>1.1222461308154217E-2</v>
      </c>
      <c r="Q69" s="52">
        <f t="shared" si="24"/>
        <v>2.2418742391442387E-3</v>
      </c>
      <c r="R69" s="52">
        <f t="shared" si="25"/>
        <v>7.0716786888323398E-3</v>
      </c>
      <c r="S69" s="52">
        <f t="shared" si="26"/>
        <v>5.6770555394466838E-3</v>
      </c>
      <c r="T69" s="52">
        <f t="shared" si="27"/>
        <v>3.8666597399591072E-3</v>
      </c>
      <c r="U69" s="52">
        <f t="shared" si="39"/>
        <v>1.1474818193620746E-3</v>
      </c>
      <c r="V69" s="52">
        <f t="shared" si="29"/>
        <v>2.313218634666255E-3</v>
      </c>
      <c r="W69" s="52">
        <f t="shared" si="30"/>
        <v>9.7639481809782245E-4</v>
      </c>
      <c r="X69" s="52">
        <f t="shared" si="31"/>
        <v>9.7695717564367564E-3</v>
      </c>
      <c r="Y69" s="52">
        <f t="shared" si="32"/>
        <v>1.0981022364098791E-2</v>
      </c>
      <c r="Z69" s="52">
        <f t="shared" si="33"/>
        <v>4.6310458142548114E-3</v>
      </c>
      <c r="AA69" s="52">
        <f t="shared" si="34"/>
        <v>4.374763078705048E-3</v>
      </c>
      <c r="AB69" s="52">
        <f t="shared" si="35"/>
        <v>3.2472246671155991E-4</v>
      </c>
      <c r="AC69" s="52">
        <f t="shared" si="36"/>
        <v>8.4767993478009453E-4</v>
      </c>
      <c r="AD69" s="52">
        <f t="shared" si="37"/>
        <v>9.4969926850397136E-4</v>
      </c>
    </row>
    <row r="70" spans="3:30" x14ac:dyDescent="0.25">
      <c r="C70" s="1" t="s">
        <v>22</v>
      </c>
      <c r="D70" s="52">
        <f t="shared" si="12"/>
        <v>1.7133264288996591E-3</v>
      </c>
      <c r="E70" s="52">
        <f t="shared" si="38"/>
        <v>1.1910475516555092E-4</v>
      </c>
      <c r="F70" s="52">
        <f t="shared" si="13"/>
        <v>1.5263764341138606E-2</v>
      </c>
      <c r="G70" s="52">
        <f t="shared" si="14"/>
        <v>6.2584607457838613E-3</v>
      </c>
      <c r="H70" s="52">
        <f t="shared" si="15"/>
        <v>3.0972016945588165E-2</v>
      </c>
      <c r="I70" s="52">
        <f t="shared" si="16"/>
        <v>5.8823214777733593E-3</v>
      </c>
      <c r="J70" s="52">
        <f t="shared" si="17"/>
        <v>3.022228615924114E-4</v>
      </c>
      <c r="K70" s="52">
        <f t="shared" si="18"/>
        <v>4.935192603996906E-3</v>
      </c>
      <c r="L70" s="52">
        <f t="shared" si="19"/>
        <v>1.226709161738136E-3</v>
      </c>
      <c r="M70" s="52">
        <f t="shared" si="20"/>
        <v>7.891038244493092E-3</v>
      </c>
      <c r="N70" s="52">
        <f t="shared" si="21"/>
        <v>4.5343197227264128E-3</v>
      </c>
      <c r="O70" s="52">
        <f t="shared" si="22"/>
        <v>2.1999130285414175E-5</v>
      </c>
      <c r="P70" s="52">
        <f t="shared" si="23"/>
        <v>3.2165114239404179E-2</v>
      </c>
      <c r="Q70" s="52">
        <f t="shared" si="24"/>
        <v>4.8036048351573031E-3</v>
      </c>
      <c r="R70" s="52">
        <f t="shared" si="25"/>
        <v>7.2156921437028176E-4</v>
      </c>
      <c r="S70" s="52">
        <f t="shared" si="26"/>
        <v>4.019834300771568E-2</v>
      </c>
      <c r="T70" s="52">
        <f t="shared" si="27"/>
        <v>6.8068538215980291E-3</v>
      </c>
      <c r="U70" s="52">
        <f t="shared" si="39"/>
        <v>9.383005370526146E-3</v>
      </c>
      <c r="V70" s="52">
        <f t="shared" si="29"/>
        <v>2.2879266190005649E-2</v>
      </c>
      <c r="W70" s="52">
        <f t="shared" si="30"/>
        <v>8.5426773557270783E-2</v>
      </c>
      <c r="X70" s="52">
        <f t="shared" si="31"/>
        <v>1.2697721206685246E-2</v>
      </c>
      <c r="Y70" s="52">
        <f t="shared" si="32"/>
        <v>1.4682513424253883E-2</v>
      </c>
      <c r="Z70" s="52">
        <f t="shared" si="33"/>
        <v>0.19050426406159282</v>
      </c>
      <c r="AA70" s="52">
        <f t="shared" si="34"/>
        <v>6.8440276821075232E-3</v>
      </c>
      <c r="AB70" s="52">
        <f t="shared" si="35"/>
        <v>2.3768599947649725E-3</v>
      </c>
      <c r="AC70" s="52">
        <f t="shared" si="36"/>
        <v>3.8746007980388388E-2</v>
      </c>
      <c r="AD70" s="52">
        <f t="shared" si="37"/>
        <v>4.9257792825247421E-2</v>
      </c>
    </row>
    <row r="71" spans="3:30" x14ac:dyDescent="0.25">
      <c r="C71" s="1" t="s">
        <v>23</v>
      </c>
      <c r="D71" s="52">
        <f t="shared" si="12"/>
        <v>2.2151515614707161E-3</v>
      </c>
      <c r="E71" s="52">
        <f t="shared" si="38"/>
        <v>1.1755867937288047E-5</v>
      </c>
      <c r="F71" s="52">
        <f t="shared" si="13"/>
        <v>8.8928895062476473E-3</v>
      </c>
      <c r="G71" s="52">
        <f t="shared" si="14"/>
        <v>6.5204980464363569E-3</v>
      </c>
      <c r="H71" s="52">
        <f t="shared" si="15"/>
        <v>9.2097038587295264E-3</v>
      </c>
      <c r="I71" s="52">
        <f t="shared" si="16"/>
        <v>5.1910681742305901E-4</v>
      </c>
      <c r="J71" s="52">
        <f t="shared" si="17"/>
        <v>1.1856642166294882E-4</v>
      </c>
      <c r="K71" s="52">
        <f t="shared" si="18"/>
        <v>4.7158339894600035E-3</v>
      </c>
      <c r="L71" s="52">
        <f t="shared" si="19"/>
        <v>2.7627316991361453E-3</v>
      </c>
      <c r="M71" s="52">
        <f t="shared" si="20"/>
        <v>1.8685048772269649E-3</v>
      </c>
      <c r="N71" s="52">
        <f t="shared" si="21"/>
        <v>1.8049582921673116E-3</v>
      </c>
      <c r="O71" s="52">
        <f t="shared" si="22"/>
        <v>1.7450549122177608E-3</v>
      </c>
      <c r="P71" s="52">
        <f t="shared" si="23"/>
        <v>1.6210530320831185E-2</v>
      </c>
      <c r="Q71" s="52">
        <f t="shared" si="24"/>
        <v>2.6942991912145007E-3</v>
      </c>
      <c r="R71" s="52">
        <f t="shared" si="25"/>
        <v>2.6143585363829682E-3</v>
      </c>
      <c r="S71" s="52">
        <f t="shared" si="26"/>
        <v>1.2560753160361118E-2</v>
      </c>
      <c r="T71" s="52">
        <f t="shared" si="27"/>
        <v>6.2776429220191858E-3</v>
      </c>
      <c r="U71" s="52">
        <f t="shared" si="39"/>
        <v>7.22201258817991E-3</v>
      </c>
      <c r="V71" s="52">
        <f t="shared" si="29"/>
        <v>1.153770508443515E-2</v>
      </c>
      <c r="W71" s="52">
        <f t="shared" si="30"/>
        <v>9.3373165381182618E-3</v>
      </c>
      <c r="X71" s="52">
        <f t="shared" si="31"/>
        <v>4.9837242795014039E-3</v>
      </c>
      <c r="Y71" s="52">
        <f t="shared" si="32"/>
        <v>5.3896362900898815E-3</v>
      </c>
      <c r="Z71" s="52">
        <f t="shared" si="33"/>
        <v>1.2172490865605535E-2</v>
      </c>
      <c r="AA71" s="52">
        <f t="shared" si="34"/>
        <v>1.5992629816939052E-2</v>
      </c>
      <c r="AB71" s="52">
        <f t="shared" si="35"/>
        <v>1.0313394218062231E-2</v>
      </c>
      <c r="AC71" s="52">
        <f t="shared" si="36"/>
        <v>2.1803634568996165E-2</v>
      </c>
      <c r="AD71" s="52">
        <f t="shared" si="37"/>
        <v>3.4923131074181706E-3</v>
      </c>
    </row>
    <row r="72" spans="3:30" x14ac:dyDescent="0.25">
      <c r="C72" s="1" t="s">
        <v>24</v>
      </c>
      <c r="D72" s="52">
        <f t="shared" si="12"/>
        <v>2.2665835336768561E-5</v>
      </c>
      <c r="E72" s="52">
        <f t="shared" si="38"/>
        <v>1.0131200595253304E-6</v>
      </c>
      <c r="F72" s="52">
        <f t="shared" si="13"/>
        <v>1.4325252738957557E-3</v>
      </c>
      <c r="G72" s="52">
        <f t="shared" si="14"/>
        <v>4.2332403857136468E-4</v>
      </c>
      <c r="H72" s="52">
        <f t="shared" si="15"/>
        <v>1.5707727018812426E-3</v>
      </c>
      <c r="I72" s="52">
        <f t="shared" si="16"/>
        <v>6.7930201593476621E-4</v>
      </c>
      <c r="J72" s="52">
        <f t="shared" si="17"/>
        <v>1.1413244810665403E-5</v>
      </c>
      <c r="K72" s="52">
        <f t="shared" si="18"/>
        <v>3.0157946206418592E-5</v>
      </c>
      <c r="L72" s="52">
        <f t="shared" si="19"/>
        <v>1.3015599418495854E-5</v>
      </c>
      <c r="M72" s="52">
        <f t="shared" si="20"/>
        <v>1.7550871051593052E-4</v>
      </c>
      <c r="N72" s="52">
        <f t="shared" si="21"/>
        <v>3.5783589686479432E-4</v>
      </c>
      <c r="O72" s="52">
        <f t="shared" si="22"/>
        <v>1.0807022726419444E-7</v>
      </c>
      <c r="P72" s="52">
        <f t="shared" si="23"/>
        <v>1.5209305643269122E-3</v>
      </c>
      <c r="Q72" s="52">
        <f t="shared" si="24"/>
        <v>3.9749409873566523E-4</v>
      </c>
      <c r="R72" s="52">
        <f t="shared" si="25"/>
        <v>8.9832836138627691E-4</v>
      </c>
      <c r="S72" s="52">
        <f t="shared" si="26"/>
        <v>1.618698583509101E-4</v>
      </c>
      <c r="T72" s="52">
        <f t="shared" si="27"/>
        <v>2.9235362413962499E-4</v>
      </c>
      <c r="U72" s="52">
        <f t="shared" si="39"/>
        <v>1.3484011169776157E-3</v>
      </c>
      <c r="V72" s="52">
        <f t="shared" si="29"/>
        <v>1.1422181823799453E-3</v>
      </c>
      <c r="W72" s="52">
        <f t="shared" si="30"/>
        <v>1.4620060084187974E-3</v>
      </c>
      <c r="X72" s="52">
        <f t="shared" si="31"/>
        <v>9.3096283219740834E-4</v>
      </c>
      <c r="Y72" s="52">
        <f t="shared" si="32"/>
        <v>6.982531165686211E-4</v>
      </c>
      <c r="Z72" s="52">
        <f t="shared" si="33"/>
        <v>5.0226631114612115E-4</v>
      </c>
      <c r="AA72" s="52">
        <f t="shared" si="34"/>
        <v>1.3336305672633842E-3</v>
      </c>
      <c r="AB72" s="52">
        <f t="shared" si="35"/>
        <v>7.9873741957899747E-3</v>
      </c>
      <c r="AC72" s="52">
        <f t="shared" si="36"/>
        <v>7.1827539097373049E-4</v>
      </c>
      <c r="AD72" s="52">
        <f t="shared" si="37"/>
        <v>2.8962124522131162E-4</v>
      </c>
    </row>
    <row r="73" spans="3:30" x14ac:dyDescent="0.25">
      <c r="C73" s="1" t="s">
        <v>25</v>
      </c>
      <c r="D73" s="52">
        <f t="shared" si="12"/>
        <v>4.2487264318767992E-5</v>
      </c>
      <c r="E73" s="52">
        <f t="shared" si="38"/>
        <v>6.3123749586840476E-6</v>
      </c>
      <c r="F73" s="52">
        <f t="shared" si="13"/>
        <v>1.521342235429126E-3</v>
      </c>
      <c r="G73" s="52">
        <f t="shared" si="14"/>
        <v>1.7372707510264964E-3</v>
      </c>
      <c r="H73" s="52">
        <f t="shared" si="15"/>
        <v>8.770803095154671E-4</v>
      </c>
      <c r="I73" s="52">
        <f t="shared" si="16"/>
        <v>2.8116904800798941E-4</v>
      </c>
      <c r="J73" s="52">
        <f t="shared" si="17"/>
        <v>6.5102040651548508E-5</v>
      </c>
      <c r="K73" s="52">
        <f t="shared" si="18"/>
        <v>7.0958875830103864E-4</v>
      </c>
      <c r="L73" s="52">
        <f t="shared" si="19"/>
        <v>6.1405547759494798E-5</v>
      </c>
      <c r="M73" s="52">
        <f t="shared" si="20"/>
        <v>4.4898953820621409E-4</v>
      </c>
      <c r="N73" s="52">
        <f t="shared" si="21"/>
        <v>7.2263901474011263E-4</v>
      </c>
      <c r="O73" s="52">
        <f t="shared" si="22"/>
        <v>1.0527026445652217E-4</v>
      </c>
      <c r="P73" s="52">
        <f t="shared" si="23"/>
        <v>3.0601057365727633E-3</v>
      </c>
      <c r="Q73" s="52">
        <f t="shared" si="24"/>
        <v>3.7903507715209922E-4</v>
      </c>
      <c r="R73" s="52">
        <f t="shared" si="25"/>
        <v>3.0055772574317862E-4</v>
      </c>
      <c r="S73" s="52">
        <f t="shared" si="26"/>
        <v>6.38046540221043E-4</v>
      </c>
      <c r="T73" s="52">
        <f t="shared" si="27"/>
        <v>4.7130195003704077E-4</v>
      </c>
      <c r="U73" s="52">
        <f t="shared" si="39"/>
        <v>2.0895163029042063E-4</v>
      </c>
      <c r="V73" s="52">
        <f t="shared" si="29"/>
        <v>3.4413676147091146E-3</v>
      </c>
      <c r="W73" s="52">
        <f t="shared" si="30"/>
        <v>1.9128698496838632E-3</v>
      </c>
      <c r="X73" s="52">
        <f t="shared" si="31"/>
        <v>4.5577531202460766E-4</v>
      </c>
      <c r="Y73" s="52">
        <f t="shared" si="32"/>
        <v>4.682440074732612E-4</v>
      </c>
      <c r="Z73" s="52">
        <f t="shared" si="33"/>
        <v>1.9446610953010436E-3</v>
      </c>
      <c r="AA73" s="52">
        <f t="shared" si="34"/>
        <v>1.0230803560802072E-3</v>
      </c>
      <c r="AB73" s="52">
        <f t="shared" si="35"/>
        <v>2.1387969735997255E-4</v>
      </c>
      <c r="AC73" s="52">
        <f t="shared" si="36"/>
        <v>3.3751291009837259E-2</v>
      </c>
      <c r="AD73" s="52">
        <f t="shared" si="37"/>
        <v>2.6142516521765208E-4</v>
      </c>
    </row>
    <row r="74" spans="3:30" x14ac:dyDescent="0.25">
      <c r="C74" s="1" t="s">
        <v>26</v>
      </c>
      <c r="D74" s="52">
        <f t="shared" si="12"/>
        <v>2.6941487125648107E-6</v>
      </c>
      <c r="E74" s="52">
        <f t="shared" si="38"/>
        <v>2.8511255144946753E-7</v>
      </c>
      <c r="F74" s="52">
        <f t="shared" si="13"/>
        <v>4.3871810385660457E-4</v>
      </c>
      <c r="G74" s="52">
        <f t="shared" si="14"/>
        <v>6.744187375930964E-6</v>
      </c>
      <c r="H74" s="52">
        <f t="shared" si="15"/>
        <v>3.6829044180138396E-4</v>
      </c>
      <c r="I74" s="52">
        <f t="shared" si="16"/>
        <v>4.8514168541101008E-5</v>
      </c>
      <c r="J74" s="52">
        <f t="shared" si="17"/>
        <v>1.6054965180360815E-5</v>
      </c>
      <c r="K74" s="52">
        <f t="shared" si="18"/>
        <v>4.1972595680504987E-5</v>
      </c>
      <c r="L74" s="52">
        <f t="shared" si="19"/>
        <v>2.8471213934626334E-5</v>
      </c>
      <c r="M74" s="52">
        <f t="shared" si="20"/>
        <v>3.0314418462479899E-5</v>
      </c>
      <c r="N74" s="52">
        <f t="shared" si="21"/>
        <v>6.064681530889705E-5</v>
      </c>
      <c r="O74" s="52">
        <f t="shared" si="22"/>
        <v>1.1407141774709641E-5</v>
      </c>
      <c r="P74" s="52">
        <f t="shared" si="23"/>
        <v>1.3019811944076605E-4</v>
      </c>
      <c r="Q74" s="52">
        <f t="shared" si="24"/>
        <v>3.6396341961449935E-5</v>
      </c>
      <c r="R74" s="52">
        <f t="shared" si="25"/>
        <v>1.9705301026492028E-5</v>
      </c>
      <c r="S74" s="52">
        <f t="shared" si="26"/>
        <v>6.5592597218606794E-6</v>
      </c>
      <c r="T74" s="52">
        <f t="shared" si="27"/>
        <v>1.3207541447727994E-4</v>
      </c>
      <c r="U74" s="52">
        <f t="shared" si="39"/>
        <v>1.8910307206765518E-4</v>
      </c>
      <c r="V74" s="52">
        <f t="shared" si="29"/>
        <v>1.7729132607979998E-3</v>
      </c>
      <c r="W74" s="52">
        <f t="shared" si="30"/>
        <v>4.9542564241797306E-4</v>
      </c>
      <c r="X74" s="52">
        <f t="shared" si="31"/>
        <v>5.9466347908705232E-5</v>
      </c>
      <c r="Y74" s="52">
        <f t="shared" si="32"/>
        <v>1.0856658697533066E-4</v>
      </c>
      <c r="Z74" s="52">
        <f t="shared" si="33"/>
        <v>2.0916155451491014E-3</v>
      </c>
      <c r="AA74" s="52">
        <f t="shared" si="34"/>
        <v>1.9802814315224369E-4</v>
      </c>
      <c r="AB74" s="52">
        <f t="shared" si="35"/>
        <v>1.3822334806764486E-4</v>
      </c>
      <c r="AC74" s="52">
        <f t="shared" si="36"/>
        <v>5.2413573452776544E-4</v>
      </c>
      <c r="AD74" s="52">
        <f t="shared" si="37"/>
        <v>3.41310618258934E-2</v>
      </c>
    </row>
    <row r="75" spans="3:30" x14ac:dyDescent="0.25">
      <c r="C75" s="3" t="s">
        <v>36</v>
      </c>
      <c r="D75" s="45">
        <f t="shared" si="12"/>
        <v>0.34514973737301163</v>
      </c>
      <c r="E75" s="45">
        <f t="shared" si="38"/>
        <v>0.15676279979758523</v>
      </c>
      <c r="F75" s="45">
        <f t="shared" si="13"/>
        <v>0.66116491378410891</v>
      </c>
      <c r="G75" s="45">
        <f t="shared" si="14"/>
        <v>0.6080602647004214</v>
      </c>
      <c r="H75" s="45">
        <f t="shared" si="15"/>
        <v>0.57141696488890392</v>
      </c>
      <c r="I75" s="45">
        <f t="shared" si="16"/>
        <v>0.25218138248129035</v>
      </c>
      <c r="J75" s="45">
        <f t="shared" si="17"/>
        <v>3.5123662852413411E-2</v>
      </c>
      <c r="K75" s="45">
        <f t="shared" si="18"/>
        <v>0.57461536811967795</v>
      </c>
      <c r="L75" s="45">
        <f t="shared" si="19"/>
        <v>0.25898256047014473</v>
      </c>
      <c r="M75" s="45">
        <f t="shared" si="20"/>
        <v>7.8694688758144643E-2</v>
      </c>
      <c r="N75" s="45">
        <f t="shared" si="21"/>
        <v>0.20203844983102645</v>
      </c>
      <c r="O75" s="45">
        <f t="shared" si="22"/>
        <v>0.21133604500103367</v>
      </c>
      <c r="P75" s="45">
        <f t="shared" si="23"/>
        <v>0.38091822178803336</v>
      </c>
      <c r="Q75" s="45">
        <f t="shared" si="24"/>
        <v>0.73963276918008813</v>
      </c>
      <c r="R75" s="45">
        <f t="shared" si="25"/>
        <v>0.18185979640612235</v>
      </c>
      <c r="S75" s="45">
        <f t="shared" si="26"/>
        <v>0.2707876855746349</v>
      </c>
      <c r="T75" s="45">
        <f t="shared" si="27"/>
        <v>0.1985602285541655</v>
      </c>
      <c r="U75" s="45">
        <f t="shared" si="39"/>
        <v>0.43765095949223909</v>
      </c>
      <c r="V75" s="45">
        <f t="shared" si="29"/>
        <v>0.25686688030504595</v>
      </c>
      <c r="W75" s="45">
        <f t="shared" si="30"/>
        <v>0.38464331619979203</v>
      </c>
      <c r="X75" s="45">
        <f t="shared" si="31"/>
        <v>0.28027179163556121</v>
      </c>
      <c r="Y75" s="45">
        <f t="shared" si="32"/>
        <v>0.21020624638049845</v>
      </c>
      <c r="Z75" s="45">
        <f t="shared" si="33"/>
        <v>0.4590117394294298</v>
      </c>
      <c r="AA75" s="45">
        <f t="shared" si="34"/>
        <v>8.7867566340115777E-2</v>
      </c>
      <c r="AB75" s="45">
        <f t="shared" si="35"/>
        <v>5.3736649419761563E-2</v>
      </c>
      <c r="AC75" s="45">
        <f t="shared" si="36"/>
        <v>0.30259351801565915</v>
      </c>
      <c r="AD75" s="45">
        <f t="shared" si="37"/>
        <v>0.1721542657899256</v>
      </c>
    </row>
    <row r="76" spans="3:30" x14ac:dyDescent="0.25">
      <c r="C76" s="1" t="s">
        <v>37</v>
      </c>
      <c r="D76" s="45">
        <f t="shared" si="12"/>
        <v>1.3634046033174098E-2</v>
      </c>
      <c r="E76" s="45">
        <f t="shared" si="38"/>
        <v>1.3885824725711756E-2</v>
      </c>
      <c r="F76" s="45">
        <f t="shared" si="13"/>
        <v>9.9641129778838562E-3</v>
      </c>
      <c r="G76" s="45">
        <f t="shared" si="14"/>
        <v>1.6840384505785545E-2</v>
      </c>
      <c r="H76" s="45">
        <f t="shared" si="15"/>
        <v>2.7328345875934638E-2</v>
      </c>
      <c r="I76" s="45">
        <f t="shared" si="16"/>
        <v>9.1331053964488096E-2</v>
      </c>
      <c r="J76" s="45">
        <f t="shared" si="17"/>
        <v>2.0959784307883166E-2</v>
      </c>
      <c r="K76" s="45">
        <f t="shared" si="18"/>
        <v>3.9567123648052718E-2</v>
      </c>
      <c r="L76" s="45">
        <f t="shared" si="19"/>
        <v>3.5036388945224615E-2</v>
      </c>
      <c r="M76" s="45">
        <f t="shared" si="20"/>
        <v>2.3624648904802367E-2</v>
      </c>
      <c r="N76" s="45">
        <f t="shared" si="21"/>
        <v>1.9804674905772767E-2</v>
      </c>
      <c r="O76" s="45">
        <f t="shared" si="22"/>
        <v>1.9319484735610494E-2</v>
      </c>
      <c r="P76" s="45">
        <f t="shared" si="23"/>
        <v>2.6599690791495777E-2</v>
      </c>
      <c r="Q76" s="45">
        <f t="shared" si="24"/>
        <v>4.7802139594953968E-2</v>
      </c>
      <c r="R76" s="45">
        <f t="shared" si="25"/>
        <v>2.0376111001557898E-2</v>
      </c>
      <c r="S76" s="45">
        <f t="shared" si="26"/>
        <v>2.6911522283811211E-2</v>
      </c>
      <c r="T76" s="45">
        <f t="shared" si="27"/>
        <v>2.3055521859032337E-2</v>
      </c>
      <c r="U76" s="45">
        <f t="shared" si="39"/>
        <v>7.0080001122532112E-2</v>
      </c>
      <c r="V76" s="45">
        <f t="shared" si="29"/>
        <v>3.8025926223014789E-2</v>
      </c>
      <c r="W76" s="45">
        <f t="shared" si="30"/>
        <v>2.1742889022751673E-2</v>
      </c>
      <c r="X76" s="45">
        <f t="shared" si="31"/>
        <v>2.420355281726512E-2</v>
      </c>
      <c r="Y76" s="45">
        <f t="shared" si="32"/>
        <v>9.592051274996417E-3</v>
      </c>
      <c r="Z76" s="45">
        <f t="shared" si="33"/>
        <v>1.4714942347551073E-2</v>
      </c>
      <c r="AA76" s="45">
        <f t="shared" si="34"/>
        <v>1.6758019213204307E-2</v>
      </c>
      <c r="AB76" s="45">
        <f t="shared" si="35"/>
        <v>5.6544701424734757E-3</v>
      </c>
      <c r="AC76" s="45">
        <f t="shared" si="36"/>
        <v>1.6654894071864861E-2</v>
      </c>
      <c r="AD76" s="45">
        <f t="shared" si="37"/>
        <v>8.7051416789843718E-3</v>
      </c>
    </row>
    <row r="77" spans="3:30" x14ac:dyDescent="0.25">
      <c r="C77" s="3" t="s">
        <v>38</v>
      </c>
      <c r="D77" s="45">
        <f t="shared" si="12"/>
        <v>0.35878378340618572</v>
      </c>
      <c r="E77" s="45">
        <f t="shared" si="38"/>
        <v>0.17064862452329696</v>
      </c>
      <c r="F77" s="45">
        <f t="shared" si="13"/>
        <v>0.67112902676199271</v>
      </c>
      <c r="G77" s="45">
        <f t="shared" si="14"/>
        <v>0.62490064920620692</v>
      </c>
      <c r="H77" s="45">
        <f t="shared" si="15"/>
        <v>0.59874531076483861</v>
      </c>
      <c r="I77" s="45">
        <f t="shared" si="16"/>
        <v>0.34351243644577845</v>
      </c>
      <c r="J77" s="45">
        <f t="shared" si="17"/>
        <v>5.6083447160296576E-2</v>
      </c>
      <c r="K77" s="45">
        <f t="shared" si="18"/>
        <v>0.61418249176773076</v>
      </c>
      <c r="L77" s="45">
        <f t="shared" si="19"/>
        <v>0.29401894941536932</v>
      </c>
      <c r="M77" s="45">
        <f t="shared" si="20"/>
        <v>0.10231933766294701</v>
      </c>
      <c r="N77" s="45">
        <f t="shared" si="21"/>
        <v>0.22184312473679921</v>
      </c>
      <c r="O77" s="45">
        <f t="shared" si="22"/>
        <v>0.23065552973664416</v>
      </c>
      <c r="P77" s="45">
        <f t="shared" si="23"/>
        <v>0.40751791257952918</v>
      </c>
      <c r="Q77" s="45">
        <f t="shared" si="24"/>
        <v>0.78743490877504219</v>
      </c>
      <c r="R77" s="45">
        <f t="shared" si="25"/>
        <v>0.20223590740768024</v>
      </c>
      <c r="S77" s="45">
        <f t="shared" si="26"/>
        <v>0.29769920785844611</v>
      </c>
      <c r="T77" s="45">
        <f t="shared" si="27"/>
        <v>0.22161575041319784</v>
      </c>
      <c r="U77" s="45">
        <f t="shared" si="39"/>
        <v>0.50773096061477119</v>
      </c>
      <c r="V77" s="45">
        <f t="shared" si="29"/>
        <v>0.29489280652806077</v>
      </c>
      <c r="W77" s="45">
        <f t="shared" si="30"/>
        <v>0.40638620522254376</v>
      </c>
      <c r="X77" s="45">
        <f t="shared" si="31"/>
        <v>0.30447534445282631</v>
      </c>
      <c r="Y77" s="45">
        <f t="shared" si="32"/>
        <v>0.21979829765549486</v>
      </c>
      <c r="Z77" s="45">
        <f t="shared" si="33"/>
        <v>0.47372668177698085</v>
      </c>
      <c r="AA77" s="45">
        <f t="shared" si="34"/>
        <v>0.10462558555332009</v>
      </c>
      <c r="AB77" s="45">
        <f t="shared" si="35"/>
        <v>5.9391119562235035E-2</v>
      </c>
      <c r="AC77" s="45">
        <f t="shared" si="36"/>
        <v>0.31924841208752402</v>
      </c>
      <c r="AD77" s="45">
        <f t="shared" si="37"/>
        <v>0.18085940746890997</v>
      </c>
    </row>
    <row r="78" spans="3:30" x14ac:dyDescent="0.25">
      <c r="C78" s="1" t="s">
        <v>39</v>
      </c>
      <c r="D78" s="45">
        <f t="shared" si="12"/>
        <v>2.4735572407259675E-2</v>
      </c>
      <c r="E78" s="45">
        <f t="shared" si="38"/>
        <v>4.6786955099213601E-2</v>
      </c>
      <c r="F78" s="45">
        <f t="shared" si="13"/>
        <v>9.8079828822886683E-2</v>
      </c>
      <c r="G78" s="45">
        <f t="shared" si="14"/>
        <v>9.7305263872095635E-2</v>
      </c>
      <c r="H78" s="45">
        <f t="shared" si="15"/>
        <v>8.107663760570942E-2</v>
      </c>
      <c r="I78" s="45">
        <f t="shared" si="16"/>
        <v>5.8241676222106797E-2</v>
      </c>
      <c r="J78" s="45">
        <f t="shared" si="17"/>
        <v>8.8381899621437013E-2</v>
      </c>
      <c r="K78" s="45">
        <f t="shared" si="18"/>
        <v>9.6121620297732593E-2</v>
      </c>
      <c r="L78" s="45">
        <f t="shared" si="19"/>
        <v>0.10814926760255993</v>
      </c>
      <c r="M78" s="45">
        <f t="shared" si="20"/>
        <v>9.2626501531635694E-2</v>
      </c>
      <c r="N78" s="45">
        <f t="shared" si="21"/>
        <v>9.4705738303627621E-2</v>
      </c>
      <c r="O78" s="45">
        <f t="shared" si="22"/>
        <v>8.9320541276730586E-2</v>
      </c>
      <c r="P78" s="45">
        <f t="shared" si="23"/>
        <v>0.12881804409613057</v>
      </c>
      <c r="Q78" s="45">
        <f t="shared" si="24"/>
        <v>3.2379742663049077E-2</v>
      </c>
      <c r="R78" s="45">
        <f t="shared" si="25"/>
        <v>0.10014507921662689</v>
      </c>
      <c r="S78" s="45">
        <f t="shared" si="26"/>
        <v>0.1723018751217929</v>
      </c>
      <c r="T78" s="45">
        <f t="shared" si="27"/>
        <v>0.25169034648716776</v>
      </c>
      <c r="U78" s="45">
        <f t="shared" si="39"/>
        <v>9.5517335205922538E-2</v>
      </c>
      <c r="V78" s="45">
        <f t="shared" si="29"/>
        <v>0.31937322874640223</v>
      </c>
      <c r="W78" s="45">
        <f t="shared" si="30"/>
        <v>0.15931208961589946</v>
      </c>
      <c r="X78" s="45">
        <f t="shared" si="31"/>
        <v>0.32205276371880953</v>
      </c>
      <c r="Y78" s="45">
        <f t="shared" si="32"/>
        <v>1.3784932053512505E-2</v>
      </c>
      <c r="Z78" s="45">
        <f t="shared" si="33"/>
        <v>0.18023209079260058</v>
      </c>
      <c r="AA78" s="45">
        <f t="shared" si="34"/>
        <v>0.58428011093320154</v>
      </c>
      <c r="AB78" s="45">
        <f t="shared" si="35"/>
        <v>0.58914922504999967</v>
      </c>
      <c r="AC78" s="45">
        <f t="shared" si="36"/>
        <v>0.41369581630356961</v>
      </c>
      <c r="AD78" s="45">
        <f t="shared" si="37"/>
        <v>0.19695181600727671</v>
      </c>
    </row>
    <row r="79" spans="3:30" x14ac:dyDescent="0.25">
      <c r="C79" s="1" t="s">
        <v>40</v>
      </c>
      <c r="D79" s="45">
        <f t="shared" si="12"/>
        <v>2.2992116741462315E-5</v>
      </c>
      <c r="E79" s="45">
        <f t="shared" si="38"/>
        <v>6.0130347616049425E-4</v>
      </c>
      <c r="F79" s="45">
        <f t="shared" si="13"/>
        <v>1.2880993304822633E-3</v>
      </c>
      <c r="G79" s="45">
        <f t="shared" si="14"/>
        <v>1.2779268352148556E-3</v>
      </c>
      <c r="H79" s="45">
        <f t="shared" si="15"/>
        <v>1.0647934837473719E-3</v>
      </c>
      <c r="I79" s="45">
        <f t="shared" si="16"/>
        <v>8.1684911275124793E-4</v>
      </c>
      <c r="J79" s="45">
        <f t="shared" si="17"/>
        <v>1.1607347514309514E-3</v>
      </c>
      <c r="K79" s="45">
        <f t="shared" si="18"/>
        <v>1.2623818397355111E-3</v>
      </c>
      <c r="L79" s="45">
        <f t="shared" si="19"/>
        <v>1.4203430089847144E-3</v>
      </c>
      <c r="M79" s="45">
        <f t="shared" si="20"/>
        <v>1.216479841367475E-3</v>
      </c>
      <c r="N79" s="45">
        <f t="shared" si="21"/>
        <v>1.2437868169817303E-3</v>
      </c>
      <c r="O79" s="45">
        <f t="shared" si="22"/>
        <v>1.1730620943949134E-3</v>
      </c>
      <c r="P79" s="45">
        <f t="shared" si="23"/>
        <v>1.6917896202072189E-3</v>
      </c>
      <c r="Q79" s="45">
        <f t="shared" si="24"/>
        <v>1.8231370683522493E-3</v>
      </c>
      <c r="R79" s="45">
        <f t="shared" si="25"/>
        <v>7.0663038580386637E-4</v>
      </c>
      <c r="S79" s="45">
        <f t="shared" si="26"/>
        <v>6.8822544773632678E-3</v>
      </c>
      <c r="T79" s="45">
        <f t="shared" si="27"/>
        <v>4.6159701761529304E-3</v>
      </c>
      <c r="U79" s="45">
        <f t="shared" si="39"/>
        <v>3.3556589266250025E-3</v>
      </c>
      <c r="V79" s="45">
        <f t="shared" si="29"/>
        <v>3.8745907645534421E-3</v>
      </c>
      <c r="W79" s="45">
        <f t="shared" si="30"/>
        <v>7.060809727829782E-3</v>
      </c>
      <c r="X79" s="45">
        <f t="shared" si="31"/>
        <v>3.7061149441304897E-2</v>
      </c>
      <c r="Y79" s="45">
        <f t="shared" si="32"/>
        <v>1.0718835633871951E-2</v>
      </c>
      <c r="Z79" s="45">
        <f t="shared" si="33"/>
        <v>6.7718923615779003E-3</v>
      </c>
      <c r="AA79" s="45">
        <f t="shared" si="34"/>
        <v>6.0427648887392315E-3</v>
      </c>
      <c r="AB79" s="45">
        <f t="shared" si="35"/>
        <v>4.550663083686305E-4</v>
      </c>
      <c r="AC79" s="45">
        <f t="shared" si="36"/>
        <v>2.0217793332920346E-3</v>
      </c>
      <c r="AD79" s="45">
        <f t="shared" si="37"/>
        <v>8.0003988765994609E-4</v>
      </c>
    </row>
    <row r="80" spans="3:30" x14ac:dyDescent="0.25">
      <c r="C80" s="1" t="s">
        <v>41</v>
      </c>
      <c r="D80" s="45">
        <f t="shared" si="12"/>
        <v>-3.0642549954225252E-2</v>
      </c>
      <c r="E80" s="45">
        <f t="shared" si="38"/>
        <v>-9.7563214281653331E-3</v>
      </c>
      <c r="F80" s="45">
        <f t="shared" si="13"/>
        <v>-2.5401907461043489E-2</v>
      </c>
      <c r="G80" s="45">
        <f t="shared" si="14"/>
        <v>-2.2566621663765177E-2</v>
      </c>
      <c r="H80" s="45">
        <f t="shared" si="15"/>
        <v>-1.8497067059760126E-2</v>
      </c>
      <c r="I80" s="45">
        <f t="shared" si="16"/>
        <v>-1.0750028652249862E-2</v>
      </c>
      <c r="J80" s="45">
        <f t="shared" si="17"/>
        <v>-1.5275687566725323E-2</v>
      </c>
      <c r="K80" s="45">
        <f t="shared" si="18"/>
        <v>-2.1571960163328088E-2</v>
      </c>
      <c r="L80" s="45">
        <f t="shared" si="19"/>
        <v>-2.162965441162722E-2</v>
      </c>
      <c r="M80" s="45">
        <f t="shared" si="20"/>
        <v>-1.6009313036454347E-2</v>
      </c>
      <c r="N80" s="45">
        <f t="shared" si="21"/>
        <v>-2.058788421618038E-2</v>
      </c>
      <c r="O80" s="45">
        <f t="shared" si="22"/>
        <v>-1.5437919841939972E-2</v>
      </c>
      <c r="P80" s="45">
        <f t="shared" si="23"/>
        <v>-3.0563006048716233E-2</v>
      </c>
      <c r="Q80" s="45">
        <f t="shared" si="24"/>
        <v>0</v>
      </c>
      <c r="R80" s="45">
        <f t="shared" si="25"/>
        <v>-5.7010037462382333E-2</v>
      </c>
      <c r="S80" s="45">
        <f t="shared" si="26"/>
        <v>0</v>
      </c>
      <c r="T80" s="45">
        <f t="shared" si="27"/>
        <v>0</v>
      </c>
      <c r="U80" s="45">
        <f t="shared" si="39"/>
        <v>-1.152542767329123E-2</v>
      </c>
      <c r="V80" s="45">
        <f t="shared" si="29"/>
        <v>-1.3080748949473767E-2</v>
      </c>
      <c r="W80" s="45">
        <f t="shared" si="30"/>
        <v>0</v>
      </c>
      <c r="X80" s="45">
        <f t="shared" si="31"/>
        <v>-7.8965000336433874E-2</v>
      </c>
      <c r="Y80" s="45">
        <f t="shared" si="32"/>
        <v>0</v>
      </c>
      <c r="Z80" s="45">
        <f t="shared" si="33"/>
        <v>-7.5999724551681586E-4</v>
      </c>
      <c r="AA80" s="45">
        <f t="shared" si="34"/>
        <v>0</v>
      </c>
      <c r="AB80" s="45">
        <f t="shared" si="35"/>
        <v>0</v>
      </c>
      <c r="AC80" s="45">
        <f t="shared" si="36"/>
        <v>0</v>
      </c>
      <c r="AD80" s="45">
        <f t="shared" si="37"/>
        <v>0</v>
      </c>
    </row>
    <row r="81" spans="3:30" x14ac:dyDescent="0.25">
      <c r="C81" s="1" t="s">
        <v>42</v>
      </c>
      <c r="D81" s="45">
        <f t="shared" si="12"/>
        <v>0</v>
      </c>
      <c r="E81" s="45">
        <f t="shared" si="38"/>
        <v>4.1202077530751082E-5</v>
      </c>
      <c r="F81" s="45">
        <f t="shared" si="13"/>
        <v>5.704546504352048E-7</v>
      </c>
      <c r="G81" s="45">
        <f t="shared" si="14"/>
        <v>3.1140224911094863E-9</v>
      </c>
      <c r="H81" s="45">
        <f t="shared" si="15"/>
        <v>7.1344914232945021E-4</v>
      </c>
      <c r="I81" s="45">
        <f t="shared" si="16"/>
        <v>0</v>
      </c>
      <c r="J81" s="45">
        <f t="shared" si="17"/>
        <v>2.5984376620526487E-5</v>
      </c>
      <c r="K81" s="45">
        <f t="shared" si="18"/>
        <v>4.503634754736496E-6</v>
      </c>
      <c r="L81" s="45">
        <f t="shared" si="19"/>
        <v>1.839653715194423E-5</v>
      </c>
      <c r="M81" s="45">
        <f t="shared" si="20"/>
        <v>9.1997019766549385E-7</v>
      </c>
      <c r="N81" s="45">
        <f t="shared" si="21"/>
        <v>1.003932563222287E-7</v>
      </c>
      <c r="O81" s="45">
        <f t="shared" si="22"/>
        <v>1.2104438726079221E-8</v>
      </c>
      <c r="P81" s="45">
        <f t="shared" si="23"/>
        <v>6.9667644263353381E-6</v>
      </c>
      <c r="Q81" s="45">
        <f t="shared" si="24"/>
        <v>3.439907048466218E-6</v>
      </c>
      <c r="R81" s="45">
        <f t="shared" si="25"/>
        <v>5.3096603813353203E-2</v>
      </c>
      <c r="S81" s="45">
        <f t="shared" si="26"/>
        <v>2.0490276456274152E-7</v>
      </c>
      <c r="T81" s="45">
        <f t="shared" si="27"/>
        <v>4.5918990220359016E-6</v>
      </c>
      <c r="U81" s="45">
        <f t="shared" si="39"/>
        <v>7.7802227237843771E-7</v>
      </c>
      <c r="V81" s="45">
        <f t="shared" si="29"/>
        <v>2.8187541903032412E-4</v>
      </c>
      <c r="W81" s="45">
        <f t="shared" si="30"/>
        <v>4.7371395543159217E-3</v>
      </c>
      <c r="X81" s="45">
        <f t="shared" si="31"/>
        <v>8.7424837622792845E-6</v>
      </c>
      <c r="Y81" s="45">
        <f t="shared" si="32"/>
        <v>6.2475197319543717E-7</v>
      </c>
      <c r="Z81" s="45">
        <f t="shared" si="33"/>
        <v>1.3269992040326953E-2</v>
      </c>
      <c r="AA81" s="45">
        <f t="shared" si="34"/>
        <v>3.6247808049225672E-2</v>
      </c>
      <c r="AB81" s="45">
        <f t="shared" si="35"/>
        <v>0.13332262877518489</v>
      </c>
      <c r="AC81" s="45">
        <f t="shared" si="36"/>
        <v>4.884611408840174E-2</v>
      </c>
      <c r="AD81" s="45">
        <f t="shared" si="37"/>
        <v>0.11005074943589999</v>
      </c>
    </row>
    <row r="82" spans="3:30" x14ac:dyDescent="0.25">
      <c r="C82" s="1" t="s">
        <v>43</v>
      </c>
      <c r="D82" s="45">
        <f t="shared" si="12"/>
        <v>0.56663862241977458</v>
      </c>
      <c r="E82" s="45">
        <f t="shared" si="38"/>
        <v>0.10647123853992846</v>
      </c>
      <c r="F82" s="45">
        <f t="shared" si="13"/>
        <v>0.18578103740130725</v>
      </c>
      <c r="G82" s="45">
        <f t="shared" si="14"/>
        <v>0.18431387048411668</v>
      </c>
      <c r="H82" s="45">
        <f t="shared" si="15"/>
        <v>0.15357390020121792</v>
      </c>
      <c r="I82" s="45">
        <f t="shared" si="16"/>
        <v>0.11781317789401166</v>
      </c>
      <c r="J82" s="45">
        <f t="shared" si="17"/>
        <v>0.16741139535244867</v>
      </c>
      <c r="K82" s="45">
        <f t="shared" si="18"/>
        <v>0.18207183423876747</v>
      </c>
      <c r="L82" s="45">
        <f t="shared" si="19"/>
        <v>0.20485438617228435</v>
      </c>
      <c r="M82" s="45">
        <f t="shared" si="20"/>
        <v>0.17545144350196451</v>
      </c>
      <c r="N82" s="45">
        <f t="shared" si="21"/>
        <v>0.17938989618015139</v>
      </c>
      <c r="O82" s="45">
        <f t="shared" si="22"/>
        <v>0.16918935339500829</v>
      </c>
      <c r="P82" s="45">
        <f t="shared" si="23"/>
        <v>0.24400480868908309</v>
      </c>
      <c r="Q82" s="45">
        <f t="shared" si="24"/>
        <v>0.17324262663635939</v>
      </c>
      <c r="R82" s="45">
        <f t="shared" si="25"/>
        <v>0.30357416845982682</v>
      </c>
      <c r="S82" s="45">
        <f t="shared" si="26"/>
        <v>0.52147094039531339</v>
      </c>
      <c r="T82" s="45">
        <f t="shared" si="27"/>
        <v>0.52207334102445946</v>
      </c>
      <c r="U82" s="45">
        <f t="shared" si="39"/>
        <v>0.39897115466532818</v>
      </c>
      <c r="V82" s="45">
        <f t="shared" si="29"/>
        <v>0.38664917273811511</v>
      </c>
      <c r="W82" s="45">
        <f t="shared" si="30"/>
        <v>0.41487604230618219</v>
      </c>
      <c r="X82" s="45">
        <f t="shared" si="31"/>
        <v>0.39913617164486109</v>
      </c>
      <c r="Y82" s="45">
        <f t="shared" si="32"/>
        <v>0.75569730990514761</v>
      </c>
      <c r="Z82" s="45">
        <f t="shared" si="33"/>
        <v>0.31931888579945311</v>
      </c>
      <c r="AA82" s="45">
        <f t="shared" si="34"/>
        <v>0.26504443946544737</v>
      </c>
      <c r="AB82" s="45">
        <f t="shared" si="35"/>
        <v>0.21768196030421175</v>
      </c>
      <c r="AC82" s="45">
        <f t="shared" si="36"/>
        <v>0.21613248592351456</v>
      </c>
      <c r="AD82" s="45">
        <f t="shared" si="37"/>
        <v>0.49181167736539511</v>
      </c>
    </row>
    <row r="83" spans="3:30" x14ac:dyDescent="0.25">
      <c r="C83" s="3" t="s">
        <v>44</v>
      </c>
      <c r="D83" s="45">
        <f t="shared" si="12"/>
        <v>0.56075463698955053</v>
      </c>
      <c r="E83" s="45">
        <f t="shared" si="38"/>
        <v>0.14414437776466796</v>
      </c>
      <c r="F83" s="45">
        <f t="shared" si="13"/>
        <v>0.25974762854828315</v>
      </c>
      <c r="G83" s="45">
        <f t="shared" si="14"/>
        <v>0.26033044264168448</v>
      </c>
      <c r="H83" s="45">
        <f t="shared" si="15"/>
        <v>0.21793171337324405</v>
      </c>
      <c r="I83" s="45">
        <f t="shared" si="16"/>
        <v>0.16612167457661983</v>
      </c>
      <c r="J83" s="45">
        <f t="shared" si="17"/>
        <v>0.24170432653521182</v>
      </c>
      <c r="K83" s="45">
        <f t="shared" si="18"/>
        <v>0.25788837984766227</v>
      </c>
      <c r="L83" s="45">
        <f t="shared" si="19"/>
        <v>0.29281273890935372</v>
      </c>
      <c r="M83" s="45">
        <f t="shared" si="20"/>
        <v>0.25328603180871101</v>
      </c>
      <c r="N83" s="45">
        <f t="shared" si="21"/>
        <v>0.25475163747783663</v>
      </c>
      <c r="O83" s="45">
        <f t="shared" si="22"/>
        <v>0.2442450490286325</v>
      </c>
      <c r="P83" s="45">
        <f t="shared" si="23"/>
        <v>0.34395860312113102</v>
      </c>
      <c r="Q83" s="45">
        <f t="shared" si="24"/>
        <v>0.2074489462748092</v>
      </c>
      <c r="R83" s="45">
        <f t="shared" si="25"/>
        <v>0.40051244441322847</v>
      </c>
      <c r="S83" s="45">
        <f t="shared" si="26"/>
        <v>0.70065527489723423</v>
      </c>
      <c r="T83" s="45">
        <f t="shared" si="27"/>
        <v>0.77838424958680219</v>
      </c>
      <c r="U83" s="45">
        <f t="shared" si="39"/>
        <v>0.48631949914685685</v>
      </c>
      <c r="V83" s="45">
        <f t="shared" si="29"/>
        <v>0.69709811871862726</v>
      </c>
      <c r="W83" s="45">
        <f t="shared" si="30"/>
        <v>0.58598608120422735</v>
      </c>
      <c r="X83" s="45">
        <f t="shared" si="31"/>
        <v>0.679293826952304</v>
      </c>
      <c r="Y83" s="45">
        <f t="shared" si="32"/>
        <v>0.78020170234450525</v>
      </c>
      <c r="Z83" s="45">
        <f t="shared" si="33"/>
        <v>0.51883286374844173</v>
      </c>
      <c r="AA83" s="45">
        <f t="shared" si="34"/>
        <v>0.89161512333661386</v>
      </c>
      <c r="AB83" s="45">
        <f t="shared" si="35"/>
        <v>0.94060888043776492</v>
      </c>
      <c r="AC83" s="45">
        <f t="shared" si="36"/>
        <v>0.68069619564877792</v>
      </c>
      <c r="AD83" s="45">
        <f t="shared" si="37"/>
        <v>0.7996142826962318</v>
      </c>
    </row>
    <row r="84" spans="3:30" x14ac:dyDescent="0.25">
      <c r="C84" s="3" t="s">
        <v>45</v>
      </c>
      <c r="D84" s="45">
        <f t="shared" si="12"/>
        <v>0.91953842039573619</v>
      </c>
      <c r="E84" s="45">
        <f t="shared" si="38"/>
        <v>0.31479300228796492</v>
      </c>
      <c r="F84" s="45">
        <f t="shared" si="13"/>
        <v>0.93087665531027586</v>
      </c>
      <c r="G84" s="45">
        <f t="shared" si="14"/>
        <v>0.88523109184789139</v>
      </c>
      <c r="H84" s="45">
        <f t="shared" si="15"/>
        <v>0.81667702413808263</v>
      </c>
      <c r="I84" s="45">
        <f t="shared" si="16"/>
        <v>0.50963411102239831</v>
      </c>
      <c r="J84" s="45">
        <f t="shared" si="17"/>
        <v>0.29778777369550841</v>
      </c>
      <c r="K84" s="45">
        <f t="shared" si="18"/>
        <v>0.87207087161539298</v>
      </c>
      <c r="L84" s="45">
        <f t="shared" si="19"/>
        <v>0.5868316883247231</v>
      </c>
      <c r="M84" s="45">
        <f t="shared" si="20"/>
        <v>0.35560536947165799</v>
      </c>
      <c r="N84" s="45">
        <f t="shared" si="21"/>
        <v>0.47659476221463587</v>
      </c>
      <c r="O84" s="45">
        <f t="shared" si="22"/>
        <v>0.47490057876527669</v>
      </c>
      <c r="P84" s="45">
        <f t="shared" si="23"/>
        <v>0.75147651570066021</v>
      </c>
      <c r="Q84" s="45">
        <f t="shared" si="24"/>
        <v>0.99488385504985133</v>
      </c>
      <c r="R84" s="45">
        <f t="shared" si="25"/>
        <v>0.60274835182090869</v>
      </c>
      <c r="S84" s="45">
        <f t="shared" si="26"/>
        <v>0.99835448275568028</v>
      </c>
      <c r="T84" s="45">
        <f t="shared" si="27"/>
        <v>1</v>
      </c>
      <c r="U84" s="45">
        <f t="shared" si="39"/>
        <v>0.99405045976162798</v>
      </c>
      <c r="V84" s="45">
        <f t="shared" si="29"/>
        <v>0.99199092524668808</v>
      </c>
      <c r="W84" s="45">
        <f t="shared" si="30"/>
        <v>0.99237228642677111</v>
      </c>
      <c r="X84" s="45">
        <f t="shared" si="31"/>
        <v>0.98376917140513032</v>
      </c>
      <c r="Y84" s="45">
        <f t="shared" si="32"/>
        <v>1</v>
      </c>
      <c r="Z84" s="45">
        <f t="shared" si="33"/>
        <v>0.99255954552542247</v>
      </c>
      <c r="AA84" s="45">
        <f t="shared" si="34"/>
        <v>0.99624070888993399</v>
      </c>
      <c r="AB84" s="45">
        <f t="shared" si="35"/>
        <v>1</v>
      </c>
      <c r="AC84" s="45">
        <f t="shared" si="36"/>
        <v>0.999944607736302</v>
      </c>
      <c r="AD84" s="45">
        <f t="shared" si="37"/>
        <v>0.98047369016514163</v>
      </c>
    </row>
    <row r="85" spans="3:30" x14ac:dyDescent="0.25">
      <c r="C85" s="1" t="s">
        <v>46</v>
      </c>
      <c r="D85" s="45">
        <f t="shared" si="12"/>
        <v>8.0461579604263811E-2</v>
      </c>
      <c r="E85" s="45">
        <f t="shared" si="38"/>
        <v>0.68520699771203508</v>
      </c>
      <c r="F85" s="45">
        <f t="shared" si="13"/>
        <v>6.9123344689724059E-2</v>
      </c>
      <c r="G85" s="45">
        <f t="shared" si="14"/>
        <v>0.11476890815210859</v>
      </c>
      <c r="H85" s="45">
        <f t="shared" si="15"/>
        <v>0.18332297586191734</v>
      </c>
      <c r="I85" s="45">
        <f t="shared" si="16"/>
        <v>0.49036588897760164</v>
      </c>
      <c r="J85" s="45">
        <f t="shared" si="17"/>
        <v>0.70221222630449154</v>
      </c>
      <c r="K85" s="45">
        <f t="shared" si="18"/>
        <v>0.12792912838460702</v>
      </c>
      <c r="L85" s="45">
        <f t="shared" si="19"/>
        <v>0.4131683116752769</v>
      </c>
      <c r="M85" s="45">
        <f t="shared" si="20"/>
        <v>0.64439463052834201</v>
      </c>
      <c r="N85" s="45">
        <f t="shared" si="21"/>
        <v>0.52340523778536419</v>
      </c>
      <c r="O85" s="45">
        <f t="shared" si="22"/>
        <v>0.52509942123472331</v>
      </c>
      <c r="P85" s="45">
        <f t="shared" si="23"/>
        <v>0.2485234842993399</v>
      </c>
      <c r="Q85" s="45">
        <f t="shared" si="24"/>
        <v>5.1161449501487067E-3</v>
      </c>
      <c r="R85" s="45">
        <f t="shared" si="25"/>
        <v>0.39725164817909137</v>
      </c>
      <c r="S85" s="45">
        <f t="shared" si="26"/>
        <v>1.6455172443196606E-3</v>
      </c>
      <c r="T85" s="45">
        <f t="shared" si="27"/>
        <v>0</v>
      </c>
      <c r="U85" s="45">
        <f t="shared" si="39"/>
        <v>5.9495402383721039E-3</v>
      </c>
      <c r="V85" s="45">
        <f t="shared" si="29"/>
        <v>8.0090747533119837E-3</v>
      </c>
      <c r="W85" s="45">
        <f t="shared" si="30"/>
        <v>7.6277135732288615E-3</v>
      </c>
      <c r="X85" s="45">
        <f t="shared" si="31"/>
        <v>1.623082859486967E-2</v>
      </c>
      <c r="Y85" s="45">
        <f t="shared" si="32"/>
        <v>0</v>
      </c>
      <c r="Z85" s="45">
        <f t="shared" si="33"/>
        <v>7.4404544745775144E-3</v>
      </c>
      <c r="AA85" s="45">
        <f t="shared" si="34"/>
        <v>3.7592911100659703E-3</v>
      </c>
      <c r="AB85" s="45">
        <f t="shared" si="35"/>
        <v>0</v>
      </c>
      <c r="AC85" s="45">
        <f t="shared" si="36"/>
        <v>5.5392263697955047E-5</v>
      </c>
      <c r="AD85" s="45">
        <f t="shared" si="37"/>
        <v>1.9526309834858313E-2</v>
      </c>
    </row>
    <row r="86" spans="3:30" x14ac:dyDescent="0.25">
      <c r="C86" s="3" t="s">
        <v>47</v>
      </c>
      <c r="D86" s="45">
        <f t="shared" si="12"/>
        <v>1</v>
      </c>
      <c r="E86" s="45">
        <f t="shared" si="38"/>
        <v>1</v>
      </c>
      <c r="F86" s="45">
        <f t="shared" si="13"/>
        <v>1</v>
      </c>
      <c r="G86" s="45">
        <f t="shared" si="14"/>
        <v>1</v>
      </c>
      <c r="H86" s="45">
        <f t="shared" si="15"/>
        <v>1</v>
      </c>
      <c r="I86" s="45">
        <f t="shared" si="16"/>
        <v>1</v>
      </c>
      <c r="J86" s="45">
        <f t="shared" si="17"/>
        <v>1</v>
      </c>
      <c r="K86" s="45">
        <f t="shared" si="18"/>
        <v>1</v>
      </c>
      <c r="L86" s="45">
        <f t="shared" si="19"/>
        <v>1</v>
      </c>
      <c r="M86" s="45">
        <f t="shared" si="20"/>
        <v>1</v>
      </c>
      <c r="N86" s="45">
        <f t="shared" si="21"/>
        <v>1</v>
      </c>
      <c r="O86" s="45">
        <f t="shared" si="22"/>
        <v>1</v>
      </c>
      <c r="P86" s="45">
        <f t="shared" si="23"/>
        <v>1</v>
      </c>
      <c r="Q86" s="45">
        <f t="shared" si="24"/>
        <v>1</v>
      </c>
      <c r="R86" s="45">
        <f t="shared" si="25"/>
        <v>1</v>
      </c>
      <c r="S86" s="45">
        <f t="shared" si="26"/>
        <v>1</v>
      </c>
      <c r="T86" s="45">
        <f t="shared" si="27"/>
        <v>1</v>
      </c>
      <c r="U86" s="45">
        <f t="shared" si="39"/>
        <v>1</v>
      </c>
      <c r="V86" s="45">
        <f t="shared" si="29"/>
        <v>1</v>
      </c>
      <c r="W86" s="45">
        <f t="shared" si="30"/>
        <v>1</v>
      </c>
      <c r="X86" s="45">
        <f t="shared" si="31"/>
        <v>1</v>
      </c>
      <c r="Y86" s="45">
        <f t="shared" si="32"/>
        <v>1</v>
      </c>
      <c r="Z86" s="45">
        <f t="shared" si="33"/>
        <v>1</v>
      </c>
      <c r="AA86" s="45">
        <f t="shared" si="34"/>
        <v>1</v>
      </c>
      <c r="AB86" s="45">
        <f t="shared" si="35"/>
        <v>1</v>
      </c>
      <c r="AC86" s="45">
        <f t="shared" si="36"/>
        <v>1</v>
      </c>
      <c r="AD86" s="45">
        <f t="shared" si="37"/>
        <v>1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3115-F90E-4A38-8B8F-01BDBD17B106}">
  <dimension ref="B3:AO86"/>
  <sheetViews>
    <sheetView topLeftCell="B1" workbookViewId="0">
      <selection activeCell="C2" sqref="C2"/>
    </sheetView>
  </sheetViews>
  <sheetFormatPr defaultRowHeight="15" x14ac:dyDescent="0.25"/>
  <cols>
    <col min="4" max="7" width="15.28515625" bestFit="1" customWidth="1"/>
    <col min="8" max="8" width="14.28515625" bestFit="1" customWidth="1"/>
    <col min="9" max="12" width="15.28515625" bestFit="1" customWidth="1"/>
    <col min="13" max="13" width="14.28515625" bestFit="1" customWidth="1"/>
    <col min="14" max="15" width="15.28515625" bestFit="1" customWidth="1"/>
    <col min="16" max="16" width="14.28515625" bestFit="1" customWidth="1"/>
    <col min="17" max="17" width="15.28515625" bestFit="1" customWidth="1"/>
    <col min="18" max="18" width="14.28515625" bestFit="1" customWidth="1"/>
    <col min="19" max="19" width="15.28515625" bestFit="1" customWidth="1"/>
    <col min="20" max="20" width="15.28515625" style="64" bestFit="1" customWidth="1"/>
    <col min="21" max="22" width="15.28515625" bestFit="1" customWidth="1"/>
    <col min="23" max="23" width="14.28515625" bestFit="1" customWidth="1"/>
    <col min="24" max="27" width="15.28515625" bestFit="1" customWidth="1"/>
    <col min="28" max="28" width="14.28515625" bestFit="1" customWidth="1"/>
    <col min="29" max="29" width="15.28515625" bestFit="1" customWidth="1"/>
    <col min="30" max="30" width="14.28515625" style="64" bestFit="1" customWidth="1"/>
    <col min="31" max="32" width="16.85546875" bestFit="1" customWidth="1"/>
    <col min="33" max="33" width="15.28515625" bestFit="1" customWidth="1"/>
    <col min="34" max="34" width="16.85546875" bestFit="1" customWidth="1"/>
    <col min="35" max="35" width="15.28515625" bestFit="1" customWidth="1"/>
    <col min="36" max="36" width="13.28515625" bestFit="1" customWidth="1"/>
    <col min="37" max="38" width="15.28515625" bestFit="1" customWidth="1"/>
    <col min="39" max="39" width="23.7109375" bestFit="1" customWidth="1"/>
    <col min="41" max="41" width="12.5703125" bestFit="1" customWidth="1"/>
  </cols>
  <sheetData>
    <row r="3" spans="3:41" x14ac:dyDescent="0.25">
      <c r="C3" s="1"/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  <c r="S3" s="1" t="s">
        <v>15</v>
      </c>
      <c r="T3" s="63" t="s">
        <v>16</v>
      </c>
      <c r="U3" s="1" t="s">
        <v>17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22</v>
      </c>
      <c r="AA3" s="1" t="s">
        <v>23</v>
      </c>
      <c r="AB3" s="1" t="s">
        <v>24</v>
      </c>
      <c r="AC3" s="1" t="s">
        <v>25</v>
      </c>
      <c r="AD3" s="63" t="s">
        <v>26</v>
      </c>
      <c r="AE3" s="1" t="s">
        <v>27</v>
      </c>
      <c r="AF3" s="1" t="s">
        <v>28</v>
      </c>
      <c r="AG3" s="1" t="s">
        <v>29</v>
      </c>
      <c r="AH3" s="1" t="s">
        <v>30</v>
      </c>
      <c r="AI3" s="1" t="s">
        <v>31</v>
      </c>
      <c r="AJ3" s="1" t="s">
        <v>32</v>
      </c>
      <c r="AK3" s="1" t="s">
        <v>33</v>
      </c>
      <c r="AL3" s="1" t="s">
        <v>34</v>
      </c>
      <c r="AM3" s="1" t="s">
        <v>35</v>
      </c>
      <c r="AO3" t="s">
        <v>216</v>
      </c>
    </row>
    <row r="4" spans="3:41" x14ac:dyDescent="0.25">
      <c r="C4" s="1" t="s">
        <v>0</v>
      </c>
      <c r="D4" s="47">
        <f>MEDIAN('2018'!D4,'2014'!D4,'2016'!D4)</f>
        <v>97587543.902999997</v>
      </c>
      <c r="E4" s="47">
        <f>MEDIAN('2018'!E4,'2014'!E4,'2016'!E4)</f>
        <v>44844.54</v>
      </c>
      <c r="F4" s="47">
        <f>MEDIAN('2018'!F4,'2014'!F4,'2016'!F4)</f>
        <v>106787916.016</v>
      </c>
      <c r="G4" s="47">
        <f>MEDIAN('2018'!G4,'2014'!G4,'2016'!G4)</f>
        <v>1223891.0349999999</v>
      </c>
      <c r="H4" s="47">
        <f>MEDIAN('2018'!H4,'2014'!H4,'2016'!H4)</f>
        <v>434433.51</v>
      </c>
      <c r="I4" s="47">
        <f>MEDIAN('2018'!I4,'2014'!I4,'2016'!I4)</f>
        <v>2396920.6030000001</v>
      </c>
      <c r="J4" s="47">
        <f>MEDIAN('2018'!J4,'2014'!J4,'2016'!J4)</f>
        <v>289482.11900000001</v>
      </c>
      <c r="K4" s="47">
        <f>MEDIAN('2018'!K4,'2014'!K4,'2016'!K4)</f>
        <v>945457.07900000003</v>
      </c>
      <c r="L4" s="47">
        <f>MEDIAN('2018'!L4,'2014'!L4,'2016'!L4)</f>
        <v>73594.36</v>
      </c>
      <c r="M4" s="47">
        <f>MEDIAN('2018'!M4,'2014'!M4,'2016'!M4)</f>
        <v>45781.669000000002</v>
      </c>
      <c r="N4" s="47">
        <f>MEDIAN('2018'!N4,'2014'!N4,'2016'!N4)</f>
        <v>487655.94099999999</v>
      </c>
      <c r="O4" s="47">
        <f>MEDIAN('2018'!O4,'2014'!O4,'2016'!O4)</f>
        <v>1399716.507</v>
      </c>
      <c r="P4" s="47">
        <f>MEDIAN('2018'!P4,'2014'!P4,'2016'!P4)</f>
        <v>2293194.6770000001</v>
      </c>
      <c r="Q4" s="47">
        <f>MEDIAN('2018'!Q4,'2014'!Q4,'2016'!Q4)</f>
        <v>430679.44099999999</v>
      </c>
      <c r="R4" s="47">
        <f>MEDIAN('2018'!R4,'2014'!R4,'2016'!R4)</f>
        <v>390512.364</v>
      </c>
      <c r="S4" s="47">
        <f>MEDIAN('2018'!S4,'2014'!S4,'2016'!S4)</f>
        <v>2274975.6970000002</v>
      </c>
      <c r="T4" s="47">
        <f>MEDIAN('2018'!T4,'2014'!T4,'2016'!T4)</f>
        <v>5187226.5949999997</v>
      </c>
      <c r="U4" s="47">
        <f>MEDIAN('2018'!U4,'2014'!U4,'2016'!U4)</f>
        <v>2364259.7030000002</v>
      </c>
      <c r="V4" s="47">
        <f>MEDIAN('2018'!V4,'2014'!V4,'2016'!V4)</f>
        <v>215613.421</v>
      </c>
      <c r="W4" s="47">
        <f>MEDIAN('2018'!W4,'2014'!W4,'2016'!W4)</f>
        <v>137897.546</v>
      </c>
      <c r="X4" s="47">
        <f>MEDIAN('2018'!X4,'2014'!X4,'2016'!X4)</f>
        <v>127251.37</v>
      </c>
      <c r="Y4" s="47">
        <f>MEDIAN('2018'!Y4,'2014'!Y4,'2016'!Y4)</f>
        <v>156845.08100000001</v>
      </c>
      <c r="Z4" s="47">
        <f>MEDIAN('2018'!Z4,'2014'!Z4,'2016'!Z4)</f>
        <v>594500.60699999996</v>
      </c>
      <c r="AA4" s="47">
        <f>MEDIAN('2018'!AA4,'2014'!AA4,'2016'!AA4)</f>
        <v>481132.946</v>
      </c>
      <c r="AB4" s="47">
        <f>MEDIAN('2018'!AB4,'2014'!AB4,'2016'!AB4)</f>
        <v>6612.2190000000001</v>
      </c>
      <c r="AC4" s="47">
        <f>MEDIAN('2018'!AC4,'2014'!AC4,'2016'!AC4)</f>
        <v>1067445.4310000001</v>
      </c>
      <c r="AD4" s="47">
        <f>MEDIAN('2018'!AD4,'2014'!AD4,'2016'!AD4)</f>
        <v>6402.4859999999999</v>
      </c>
      <c r="AE4" s="47">
        <f>SUM(D4:AD4)</f>
        <v>227451786.86600003</v>
      </c>
      <c r="AF4" s="47">
        <f>MEDIAN('2018'!AF4,'2014'!AF4,'2016'!AF4)</f>
        <v>85782627.877265632</v>
      </c>
      <c r="AG4" s="47">
        <f>MEDIAN('2018'!AG4,'2014'!AG4,'2016'!AG4)</f>
        <v>0</v>
      </c>
      <c r="AH4" s="47">
        <f>AF4+AG4</f>
        <v>85782627.877265632</v>
      </c>
      <c r="AI4" s="47">
        <f>MEDIAN('2018'!AI4,'2014'!AI4,'2016'!AI4)</f>
        <v>16187159.958701584</v>
      </c>
      <c r="AJ4" s="47">
        <f>MEDIAN('2018'!AJ4,'2014'!AJ4,'2016'!AJ4)</f>
        <v>963442.8563329234</v>
      </c>
      <c r="AK4" s="47">
        <f>AI4+AJ4</f>
        <v>17150602.815034509</v>
      </c>
      <c r="AL4" s="47">
        <f>MEDIAN('2018'!AL4,'2014'!AL4,'2016'!AL4)</f>
        <v>19932494.442420546</v>
      </c>
      <c r="AM4" s="50">
        <f>AE4+AH4+AK4+AL4</f>
        <v>350317512.00072068</v>
      </c>
      <c r="AO4" s="22">
        <f>AM4-AE4</f>
        <v>122865725.13472065</v>
      </c>
    </row>
    <row r="5" spans="3:41" x14ac:dyDescent="0.25">
      <c r="C5" s="1" t="s">
        <v>1</v>
      </c>
      <c r="D5" s="47">
        <f>MEDIAN('2018'!D5,'2014'!D5,'2016'!D5)</f>
        <v>3360147.0440000002</v>
      </c>
      <c r="E5" s="47">
        <f>MEDIAN('2018'!E5,'2014'!E5,'2016'!E5)</f>
        <v>1791776.327</v>
      </c>
      <c r="F5" s="47">
        <f>MEDIAN('2018'!F5,'2014'!F5,'2016'!F5)</f>
        <v>4105693.9049999998</v>
      </c>
      <c r="G5" s="47">
        <f>MEDIAN('2018'!G5,'2014'!G5,'2016'!G5)</f>
        <v>9041223.5079999994</v>
      </c>
      <c r="H5" s="47">
        <f>MEDIAN('2018'!H5,'2014'!H5,'2016'!H5)</f>
        <v>902565.89099999995</v>
      </c>
      <c r="I5" s="47">
        <f>MEDIAN('2018'!I5,'2014'!I5,'2016'!I5)</f>
        <v>17240301.805</v>
      </c>
      <c r="J5" s="47">
        <f>MEDIAN('2018'!J5,'2014'!J5,'2016'!J5)</f>
        <v>640240.10400000005</v>
      </c>
      <c r="K5" s="47">
        <f>MEDIAN('2018'!K5,'2014'!K5,'2016'!K5)</f>
        <v>11028618.196</v>
      </c>
      <c r="L5" s="47">
        <f>MEDIAN('2018'!L5,'2014'!L5,'2016'!L5)</f>
        <v>6372188.6330000004</v>
      </c>
      <c r="M5" s="47">
        <f>MEDIAN('2018'!M5,'2014'!M5,'2016'!M5)</f>
        <v>644867.92099999997</v>
      </c>
      <c r="N5" s="47">
        <f>MEDIAN('2018'!N5,'2014'!N5,'2016'!N5)</f>
        <v>13513701.681</v>
      </c>
      <c r="O5" s="47">
        <f>MEDIAN('2018'!O5,'2014'!O5,'2016'!O5)</f>
        <v>593794.96900000004</v>
      </c>
      <c r="P5" s="47">
        <f>MEDIAN('2018'!P5,'2014'!P5,'2016'!P5)</f>
        <v>2701205.3089999999</v>
      </c>
      <c r="Q5" s="47">
        <f>MEDIAN('2018'!Q5,'2014'!Q5,'2016'!Q5)</f>
        <v>12951490.598999999</v>
      </c>
      <c r="R5" s="47">
        <f>MEDIAN('2018'!R5,'2014'!R5,'2016'!R5)</f>
        <v>51604.245999999999</v>
      </c>
      <c r="S5" s="47">
        <f>MEDIAN('2018'!S5,'2014'!S5,'2016'!S5)</f>
        <v>6808256.7819999997</v>
      </c>
      <c r="T5" s="47">
        <f>MEDIAN('2018'!T5,'2014'!T5,'2016'!T5)</f>
        <v>14141664.695</v>
      </c>
      <c r="U5" s="47">
        <f>MEDIAN('2018'!U5,'2014'!U5,'2016'!U5)</f>
        <v>20524212.936999999</v>
      </c>
      <c r="V5" s="47">
        <f>MEDIAN('2018'!V5,'2014'!V5,'2016'!V5)</f>
        <v>3290671.95</v>
      </c>
      <c r="W5" s="47">
        <f>MEDIAN('2018'!W5,'2014'!W5,'2016'!W5)</f>
        <v>1386831.8970000001</v>
      </c>
      <c r="X5" s="47">
        <f>MEDIAN('2018'!X5,'2014'!X5,'2016'!X5)</f>
        <v>2562235.074</v>
      </c>
      <c r="Y5" s="47">
        <f>MEDIAN('2018'!Y5,'2014'!Y5,'2016'!Y5)</f>
        <v>4339003.41</v>
      </c>
      <c r="Z5" s="47">
        <f>MEDIAN('2018'!Z5,'2014'!Z5,'2016'!Z5)</f>
        <v>5420759.4390000002</v>
      </c>
      <c r="AA5" s="47">
        <f>MEDIAN('2018'!AA5,'2014'!AA5,'2016'!AA5)</f>
        <v>4945300.4119999995</v>
      </c>
      <c r="AB5" s="47">
        <f>MEDIAN('2018'!AB5,'2014'!AB5,'2016'!AB5)</f>
        <v>491316.76299999998</v>
      </c>
      <c r="AC5" s="47">
        <f>MEDIAN('2018'!AC5,'2014'!AC5,'2016'!AC5)</f>
        <v>2110259.1549999998</v>
      </c>
      <c r="AD5" s="47">
        <f>MEDIAN('2018'!AD5,'2014'!AD5,'2016'!AD5)</f>
        <v>85328.558000000005</v>
      </c>
      <c r="AE5" s="47">
        <f t="shared" ref="AE5:AE30" si="0">SUM(D5:AD5)</f>
        <v>151045261.21000004</v>
      </c>
      <c r="AF5" s="47">
        <f>MEDIAN('2018'!AF5,'2014'!AF5,'2016'!AF5)</f>
        <v>7713747.6631227667</v>
      </c>
      <c r="AG5" s="47">
        <f>MEDIAN('2018'!AG5,'2014'!AG5,'2016'!AG5)</f>
        <v>0</v>
      </c>
      <c r="AH5" s="47">
        <f t="shared" ref="AH5:AH30" si="1">AF5+AG5</f>
        <v>7713747.6631227667</v>
      </c>
      <c r="AI5" s="47">
        <f>MEDIAN('2018'!AI5,'2014'!AI5,'2016'!AI5)</f>
        <v>3909929.2353124032</v>
      </c>
      <c r="AJ5" s="47">
        <f>MEDIAN('2018'!AJ5,'2014'!AJ5,'2016'!AJ5)</f>
        <v>-1979978.1371359068</v>
      </c>
      <c r="AK5" s="47">
        <f t="shared" ref="AK5:AK30" si="2">AI5+AJ5</f>
        <v>1929951.0981764963</v>
      </c>
      <c r="AL5" s="47">
        <f>MEDIAN('2018'!AL5,'2014'!AL5,'2016'!AL5)</f>
        <v>10318706.811414648</v>
      </c>
      <c r="AM5" s="50">
        <f t="shared" ref="AM5:AM30" si="3">AE5+AH5+AK5+AL5</f>
        <v>171007666.78271398</v>
      </c>
      <c r="AO5" s="22">
        <f t="shared" ref="AO5:AO30" si="4">AM5-AE5</f>
        <v>19962405.572713941</v>
      </c>
    </row>
    <row r="6" spans="3:41" x14ac:dyDescent="0.25">
      <c r="C6" s="1" t="s">
        <v>2</v>
      </c>
      <c r="D6" s="47">
        <f>MEDIAN('2018'!D6,'2014'!D6,'2016'!D6)</f>
        <v>24942196.267000001</v>
      </c>
      <c r="E6" s="47">
        <f>MEDIAN('2018'!E6,'2014'!E6,'2016'!E6)</f>
        <v>18643.129000000001</v>
      </c>
      <c r="F6" s="47">
        <f>MEDIAN('2018'!F6,'2014'!F6,'2016'!F6)</f>
        <v>45959198.178999998</v>
      </c>
      <c r="G6" s="47">
        <f>MEDIAN('2018'!G6,'2014'!G6,'2016'!G6)</f>
        <v>710339.15099999995</v>
      </c>
      <c r="H6" s="47">
        <f>MEDIAN('2018'!H6,'2014'!H6,'2016'!H6)</f>
        <v>536346.29799999995</v>
      </c>
      <c r="I6" s="47">
        <f>MEDIAN('2018'!I6,'2014'!I6,'2016'!I6)</f>
        <v>71842.679999999993</v>
      </c>
      <c r="J6" s="47">
        <f>MEDIAN('2018'!J6,'2014'!J6,'2016'!J6)</f>
        <v>41749.858999999997</v>
      </c>
      <c r="K6" s="47">
        <f>MEDIAN('2018'!K6,'2014'!K6,'2016'!K6)</f>
        <v>1116514.2069999999</v>
      </c>
      <c r="L6" s="47">
        <f>MEDIAN('2018'!L6,'2014'!L6,'2016'!L6)</f>
        <v>167457.44200000001</v>
      </c>
      <c r="M6" s="47">
        <f>MEDIAN('2018'!M6,'2014'!M6,'2016'!M6)</f>
        <v>15157.058999999999</v>
      </c>
      <c r="N6" s="47">
        <f>MEDIAN('2018'!N6,'2014'!N6,'2016'!N6)</f>
        <v>239929.78099999999</v>
      </c>
      <c r="O6" s="47">
        <f>MEDIAN('2018'!O6,'2014'!O6,'2016'!O6)</f>
        <v>730.36699999999996</v>
      </c>
      <c r="P6" s="47">
        <f>MEDIAN('2018'!P6,'2014'!P6,'2016'!P6)</f>
        <v>55254.62</v>
      </c>
      <c r="Q6" s="47">
        <f>MEDIAN('2018'!Q6,'2014'!Q6,'2016'!Q6)</f>
        <v>178661.43100000001</v>
      </c>
      <c r="R6" s="47">
        <f>MEDIAN('2018'!R6,'2014'!R6,'2016'!R6)</f>
        <v>36646.932000000001</v>
      </c>
      <c r="S6" s="47">
        <f>MEDIAN('2018'!S6,'2014'!S6,'2016'!S6)</f>
        <v>446652.24200000003</v>
      </c>
      <c r="T6" s="47">
        <f>MEDIAN('2018'!T6,'2014'!T6,'2016'!T6)</f>
        <v>2586681.0019999999</v>
      </c>
      <c r="U6" s="47">
        <f>MEDIAN('2018'!U6,'2014'!U6,'2016'!U6)</f>
        <v>1405726.2879999999</v>
      </c>
      <c r="V6" s="47">
        <f>MEDIAN('2018'!V6,'2014'!V6,'2016'!V6)</f>
        <v>411553.42499999999</v>
      </c>
      <c r="W6" s="47">
        <f>MEDIAN('2018'!W6,'2014'!W6,'2016'!W6)</f>
        <v>134083.69</v>
      </c>
      <c r="X6" s="47">
        <f>MEDIAN('2018'!X6,'2014'!X6,'2016'!X6)</f>
        <v>194844.89</v>
      </c>
      <c r="Y6" s="47">
        <f>MEDIAN('2018'!Y6,'2014'!Y6,'2016'!Y6)</f>
        <v>221364.90299999999</v>
      </c>
      <c r="Z6" s="47">
        <f>MEDIAN('2018'!Z6,'2014'!Z6,'2016'!Z6)</f>
        <v>310972.90299999999</v>
      </c>
      <c r="AA6" s="47">
        <f>MEDIAN('2018'!AA6,'2014'!AA6,'2016'!AA6)</f>
        <v>507849.00199999998</v>
      </c>
      <c r="AB6" s="47">
        <f>MEDIAN('2018'!AB6,'2014'!AB6,'2016'!AB6)</f>
        <v>91074.741999999998</v>
      </c>
      <c r="AC6" s="47">
        <f>MEDIAN('2018'!AC6,'2014'!AC6,'2016'!AC6)</f>
        <v>593279.94099999999</v>
      </c>
      <c r="AD6" s="47">
        <f>MEDIAN('2018'!AD6,'2014'!AD6,'2016'!AD6)</f>
        <v>227358.65900000001</v>
      </c>
      <c r="AE6" s="47">
        <f t="shared" si="0"/>
        <v>81222109.088999987</v>
      </c>
      <c r="AF6" s="47">
        <f>MEDIAN('2018'!AF6,'2014'!AF6,'2016'!AF6)</f>
        <v>213967040.7370511</v>
      </c>
      <c r="AG6" s="47">
        <f>MEDIAN('2018'!AG6,'2014'!AG6,'2016'!AG6)</f>
        <v>0</v>
      </c>
      <c r="AH6" s="47">
        <f t="shared" si="1"/>
        <v>213967040.7370511</v>
      </c>
      <c r="AI6" s="47">
        <f>MEDIAN('2018'!AI6,'2014'!AI6,'2016'!AI6)</f>
        <v>7746387.8896479458</v>
      </c>
      <c r="AJ6" s="47">
        <f>MEDIAN('2018'!AJ6,'2014'!AJ6,'2016'!AJ6)</f>
        <v>-2776697.8780415067</v>
      </c>
      <c r="AK6" s="47">
        <f t="shared" si="2"/>
        <v>4969690.011606439</v>
      </c>
      <c r="AL6" s="47">
        <f>MEDIAN('2018'!AL6,'2014'!AL6,'2016'!AL6)</f>
        <v>38921251.322991803</v>
      </c>
      <c r="AM6" s="50">
        <f t="shared" si="3"/>
        <v>339080091.16064936</v>
      </c>
      <c r="AO6" s="22">
        <f t="shared" si="4"/>
        <v>257857982.07164937</v>
      </c>
    </row>
    <row r="7" spans="3:41" x14ac:dyDescent="0.25">
      <c r="C7" s="1" t="s">
        <v>3</v>
      </c>
      <c r="D7" s="47">
        <f>MEDIAN('2018'!D7,'2014'!D7,'2016'!D7)</f>
        <v>1702786.713</v>
      </c>
      <c r="E7" s="47">
        <f>MEDIAN('2018'!E7,'2014'!E7,'2016'!E7)</f>
        <v>43104.724999999999</v>
      </c>
      <c r="F7" s="47">
        <f>MEDIAN('2018'!F7,'2014'!F7,'2016'!F7)</f>
        <v>694210.32299999997</v>
      </c>
      <c r="G7" s="47">
        <f>MEDIAN('2018'!G7,'2014'!G7,'2016'!G7)</f>
        <v>115288386.96600001</v>
      </c>
      <c r="H7" s="47">
        <f>MEDIAN('2018'!H7,'2014'!H7,'2016'!H7)</f>
        <v>956748.67200000002</v>
      </c>
      <c r="I7" s="47">
        <f>MEDIAN('2018'!I7,'2014'!I7,'2016'!I7)</f>
        <v>27993.346000000001</v>
      </c>
      <c r="J7" s="47">
        <f>MEDIAN('2018'!J7,'2014'!J7,'2016'!J7)</f>
        <v>156324.41800000001</v>
      </c>
      <c r="K7" s="47">
        <f>MEDIAN('2018'!K7,'2014'!K7,'2016'!K7)</f>
        <v>1239826.683</v>
      </c>
      <c r="L7" s="47">
        <f>MEDIAN('2018'!L7,'2014'!L7,'2016'!L7)</f>
        <v>110822.41899999999</v>
      </c>
      <c r="M7" s="47">
        <f>MEDIAN('2018'!M7,'2014'!M7,'2016'!M7)</f>
        <v>64239.536999999997</v>
      </c>
      <c r="N7" s="47">
        <f>MEDIAN('2018'!N7,'2014'!N7,'2016'!N7)</f>
        <v>444087.36900000001</v>
      </c>
      <c r="O7" s="47">
        <f>MEDIAN('2018'!O7,'2014'!O7,'2016'!O7)</f>
        <v>112.883</v>
      </c>
      <c r="P7" s="47">
        <f>MEDIAN('2018'!P7,'2014'!P7,'2016'!P7)</f>
        <v>6514399.7079999996</v>
      </c>
      <c r="Q7" s="47">
        <f>MEDIAN('2018'!Q7,'2014'!Q7,'2016'!Q7)</f>
        <v>196022.416</v>
      </c>
      <c r="R7" s="47">
        <f>MEDIAN('2018'!R7,'2014'!R7,'2016'!R7)</f>
        <v>118333.19500000001</v>
      </c>
      <c r="S7" s="47">
        <f>MEDIAN('2018'!S7,'2014'!S7,'2016'!S7)</f>
        <v>187798.43100000001</v>
      </c>
      <c r="T7" s="47">
        <f>MEDIAN('2018'!T7,'2014'!T7,'2016'!T7)</f>
        <v>1117155.5120000001</v>
      </c>
      <c r="U7" s="47">
        <f>MEDIAN('2018'!U7,'2014'!U7,'2016'!U7)</f>
        <v>407934.59100000001</v>
      </c>
      <c r="V7" s="47">
        <f>MEDIAN('2018'!V7,'2014'!V7,'2016'!V7)</f>
        <v>542396.15099999995</v>
      </c>
      <c r="W7" s="47">
        <f>MEDIAN('2018'!W7,'2014'!W7,'2016'!W7)</f>
        <v>65542.02</v>
      </c>
      <c r="X7" s="47">
        <f>MEDIAN('2018'!X7,'2014'!X7,'2016'!X7)</f>
        <v>115318.508</v>
      </c>
      <c r="Y7" s="47">
        <f>MEDIAN('2018'!Y7,'2014'!Y7,'2016'!Y7)</f>
        <v>471387.696</v>
      </c>
      <c r="Z7" s="47">
        <f>MEDIAN('2018'!Z7,'2014'!Z7,'2016'!Z7)</f>
        <v>321375.87400000001</v>
      </c>
      <c r="AA7" s="47">
        <f>MEDIAN('2018'!AA7,'2014'!AA7,'2016'!AA7)</f>
        <v>456649.00099999999</v>
      </c>
      <c r="AB7" s="47">
        <f>MEDIAN('2018'!AB7,'2014'!AB7,'2016'!AB7)</f>
        <v>53440.646000000001</v>
      </c>
      <c r="AC7" s="47">
        <f>MEDIAN('2018'!AC7,'2014'!AC7,'2016'!AC7)</f>
        <v>1179130.075</v>
      </c>
      <c r="AD7" s="47">
        <f>MEDIAN('2018'!AD7,'2014'!AD7,'2016'!AD7)</f>
        <v>6349.1260000000002</v>
      </c>
      <c r="AE7" s="47">
        <f t="shared" si="0"/>
        <v>132481877.00399998</v>
      </c>
      <c r="AF7" s="47">
        <f>MEDIAN('2018'!AF7,'2014'!AF7,'2016'!AF7)</f>
        <v>69890022.012488574</v>
      </c>
      <c r="AG7" s="47">
        <f>MEDIAN('2018'!AG7,'2014'!AG7,'2016'!AG7)</f>
        <v>0</v>
      </c>
      <c r="AH7" s="47">
        <f t="shared" si="1"/>
        <v>69890022.012488574</v>
      </c>
      <c r="AI7" s="47">
        <f>MEDIAN('2018'!AI7,'2014'!AI7,'2016'!AI7)</f>
        <v>1990071.8761718227</v>
      </c>
      <c r="AJ7" s="47">
        <f>MEDIAN('2018'!AJ7,'2014'!AJ7,'2016'!AJ7)</f>
        <v>-620418.619389912</v>
      </c>
      <c r="AK7" s="47">
        <f t="shared" si="2"/>
        <v>1369653.2567819105</v>
      </c>
      <c r="AL7" s="47">
        <f>MEDIAN('2018'!AL7,'2014'!AL7,'2016'!AL7)</f>
        <v>87357178.785086572</v>
      </c>
      <c r="AM7" s="50">
        <f t="shared" si="3"/>
        <v>291098731.058357</v>
      </c>
      <c r="AO7" s="22">
        <f t="shared" si="4"/>
        <v>158616854.05435702</v>
      </c>
    </row>
    <row r="8" spans="3:41" x14ac:dyDescent="0.25">
      <c r="C8" s="1" t="s">
        <v>4</v>
      </c>
      <c r="D8" s="47">
        <f>MEDIAN('2018'!D8,'2014'!D8,'2016'!D8)</f>
        <v>6897079.4349999996</v>
      </c>
      <c r="E8" s="47">
        <f>MEDIAN('2018'!E8,'2014'!E8,'2016'!E8)</f>
        <v>61683.758999999998</v>
      </c>
      <c r="F8" s="47">
        <f>MEDIAN('2018'!F8,'2014'!F8,'2016'!F8)</f>
        <v>3808453.8149999999</v>
      </c>
      <c r="G8" s="47">
        <f>MEDIAN('2018'!G8,'2014'!G8,'2016'!G8)</f>
        <v>7091596.801</v>
      </c>
      <c r="H8" s="47">
        <f>MEDIAN('2018'!H8,'2014'!H8,'2016'!H8)</f>
        <v>30204869.18</v>
      </c>
      <c r="I8" s="47">
        <f>MEDIAN('2018'!I8,'2014'!I8,'2016'!I8)</f>
        <v>174981.693</v>
      </c>
      <c r="J8" s="47">
        <f>MEDIAN('2018'!J8,'2014'!J8,'2016'!J8)</f>
        <v>303024.53200000001</v>
      </c>
      <c r="K8" s="47">
        <f>MEDIAN('2018'!K8,'2014'!K8,'2016'!K8)</f>
        <v>3253414.804</v>
      </c>
      <c r="L8" s="47">
        <f>MEDIAN('2018'!L8,'2014'!L8,'2016'!L8)</f>
        <v>647416.95900000003</v>
      </c>
      <c r="M8" s="47">
        <f>MEDIAN('2018'!M8,'2014'!M8,'2016'!M8)</f>
        <v>157673.68100000001</v>
      </c>
      <c r="N8" s="47">
        <f>MEDIAN('2018'!N8,'2014'!N8,'2016'!N8)</f>
        <v>1418071.5009999999</v>
      </c>
      <c r="O8" s="47">
        <f>MEDIAN('2018'!O8,'2014'!O8,'2016'!O8)</f>
        <v>16241.675999999999</v>
      </c>
      <c r="P8" s="47">
        <f>MEDIAN('2018'!P8,'2014'!P8,'2016'!P8)</f>
        <v>1055539.709</v>
      </c>
      <c r="Q8" s="47">
        <f>MEDIAN('2018'!Q8,'2014'!Q8,'2016'!Q8)</f>
        <v>804039.50800000003</v>
      </c>
      <c r="R8" s="47">
        <f>MEDIAN('2018'!R8,'2014'!R8,'2016'!R8)</f>
        <v>1036020.468</v>
      </c>
      <c r="S8" s="47">
        <f>MEDIAN('2018'!S8,'2014'!S8,'2016'!S8)</f>
        <v>4647447.2180000003</v>
      </c>
      <c r="T8" s="47">
        <f>MEDIAN('2018'!T8,'2014'!T8,'2016'!T8)</f>
        <v>4597061.9160000002</v>
      </c>
      <c r="U8" s="47">
        <f>MEDIAN('2018'!U8,'2014'!U8,'2016'!U8)</f>
        <v>2580924.273</v>
      </c>
      <c r="V8" s="47">
        <f>MEDIAN('2018'!V8,'2014'!V8,'2016'!V8)</f>
        <v>1092593.3</v>
      </c>
      <c r="W8" s="47">
        <f>MEDIAN('2018'!W8,'2014'!W8,'2016'!W8)</f>
        <v>1201378.1580000001</v>
      </c>
      <c r="X8" s="47">
        <f>MEDIAN('2018'!X8,'2014'!X8,'2016'!X8)</f>
        <v>785299.27899999998</v>
      </c>
      <c r="Y8" s="47">
        <f>MEDIAN('2018'!Y8,'2014'!Y8,'2016'!Y8)</f>
        <v>1795674.7709999999</v>
      </c>
      <c r="Z8" s="47">
        <f>MEDIAN('2018'!Z8,'2014'!Z8,'2016'!Z8)</f>
        <v>2315372.898</v>
      </c>
      <c r="AA8" s="47">
        <f>MEDIAN('2018'!AA8,'2014'!AA8,'2016'!AA8)</f>
        <v>721617.01199999999</v>
      </c>
      <c r="AB8" s="47">
        <f>MEDIAN('2018'!AB8,'2014'!AB8,'2016'!AB8)</f>
        <v>208020.05</v>
      </c>
      <c r="AC8" s="47">
        <f>MEDIAN('2018'!AC8,'2014'!AC8,'2016'!AC8)</f>
        <v>1705605.253</v>
      </c>
      <c r="AD8" s="47">
        <f>MEDIAN('2018'!AD8,'2014'!AD8,'2016'!AD8)</f>
        <v>397574.23200000002</v>
      </c>
      <c r="AE8" s="47">
        <f t="shared" si="0"/>
        <v>78978675.880999997</v>
      </c>
      <c r="AF8" s="47">
        <f>MEDIAN('2018'!AF8,'2014'!AF8,'2016'!AF8)</f>
        <v>6543968.9575466113</v>
      </c>
      <c r="AG8" s="47">
        <f>MEDIAN('2018'!AG8,'2014'!AG8,'2016'!AG8)</f>
        <v>0</v>
      </c>
      <c r="AH8" s="47">
        <f t="shared" si="1"/>
        <v>6543968.9575466113</v>
      </c>
      <c r="AI8" s="47">
        <f>MEDIAN('2018'!AI8,'2014'!AI8,'2016'!AI8)</f>
        <v>290739.86493323068</v>
      </c>
      <c r="AJ8" s="47">
        <f>MEDIAN('2018'!AJ8,'2014'!AJ8,'2016'!AJ8)</f>
        <v>-30600.023015655323</v>
      </c>
      <c r="AK8" s="47">
        <f t="shared" si="2"/>
        <v>260139.84191757537</v>
      </c>
      <c r="AL8" s="47">
        <f>MEDIAN('2018'!AL8,'2014'!AL8,'2016'!AL8)</f>
        <v>9358526.9323412236</v>
      </c>
      <c r="AM8" s="50">
        <f t="shared" si="3"/>
        <v>95141311.612805396</v>
      </c>
      <c r="AO8" s="22">
        <f t="shared" si="4"/>
        <v>16162635.731805399</v>
      </c>
    </row>
    <row r="9" spans="3:41" x14ac:dyDescent="0.25">
      <c r="C9" s="1" t="s">
        <v>5</v>
      </c>
      <c r="D9" s="47">
        <f>MEDIAN('2018'!D9,'2014'!D9,'2016'!D9)</f>
        <v>17654.021000000001</v>
      </c>
      <c r="E9" s="47">
        <f>MEDIAN('2018'!E9,'2014'!E9,'2016'!E9)</f>
        <v>33192219.583999999</v>
      </c>
      <c r="F9" s="47">
        <f>MEDIAN('2018'!F9,'2014'!F9,'2016'!F9)</f>
        <v>1988539.4110000001</v>
      </c>
      <c r="G9" s="47">
        <f>MEDIAN('2018'!G9,'2014'!G9,'2016'!G9)</f>
        <v>820855.20400000003</v>
      </c>
      <c r="H9" s="47">
        <f>MEDIAN('2018'!H9,'2014'!H9,'2016'!H9)</f>
        <v>669782.41</v>
      </c>
      <c r="I9" s="47">
        <f>MEDIAN('2018'!I9,'2014'!I9,'2016'!I9)</f>
        <v>9449638.3690000009</v>
      </c>
      <c r="J9" s="47">
        <f>MEDIAN('2018'!J9,'2014'!J9,'2016'!J9)</f>
        <v>74031.251999999993</v>
      </c>
      <c r="K9" s="47">
        <f>MEDIAN('2018'!K9,'2014'!K9,'2016'!K9)</f>
        <v>118159.857</v>
      </c>
      <c r="L9" s="47">
        <f>MEDIAN('2018'!L9,'2014'!L9,'2016'!L9)</f>
        <v>618815.45900000003</v>
      </c>
      <c r="M9" s="47">
        <f>MEDIAN('2018'!M9,'2014'!M9,'2016'!M9)</f>
        <v>227792.359</v>
      </c>
      <c r="N9" s="47">
        <f>MEDIAN('2018'!N9,'2014'!N9,'2016'!N9)</f>
        <v>2534705.2089999998</v>
      </c>
      <c r="O9" s="47">
        <f>MEDIAN('2018'!O9,'2014'!O9,'2016'!O9)</f>
        <v>2472.7860000000001</v>
      </c>
      <c r="P9" s="47">
        <f>MEDIAN('2018'!P9,'2014'!P9,'2016'!P9)</f>
        <v>26045.925999999999</v>
      </c>
      <c r="Q9" s="47">
        <f>MEDIAN('2018'!Q9,'2014'!Q9,'2016'!Q9)</f>
        <v>594980.79599999997</v>
      </c>
      <c r="R9" s="47">
        <f>MEDIAN('2018'!R9,'2014'!R9,'2016'!R9)</f>
        <v>310330.74400000001</v>
      </c>
      <c r="S9" s="47">
        <f>MEDIAN('2018'!S9,'2014'!S9,'2016'!S9)</f>
        <v>732318.745</v>
      </c>
      <c r="T9" s="47">
        <f>MEDIAN('2018'!T9,'2014'!T9,'2016'!T9)</f>
        <v>17895775.945999999</v>
      </c>
      <c r="U9" s="47">
        <f>MEDIAN('2018'!U9,'2014'!U9,'2016'!U9)</f>
        <v>22823828.351</v>
      </c>
      <c r="V9" s="47">
        <f>MEDIAN('2018'!V9,'2014'!V9,'2016'!V9)</f>
        <v>1331607.942</v>
      </c>
      <c r="W9" s="47">
        <f>MEDIAN('2018'!W9,'2014'!W9,'2016'!W9)</f>
        <v>622541.62300000002</v>
      </c>
      <c r="X9" s="47">
        <f>MEDIAN('2018'!X9,'2014'!X9,'2016'!X9)</f>
        <v>2918783.997</v>
      </c>
      <c r="Y9" s="47">
        <f>MEDIAN('2018'!Y9,'2014'!Y9,'2016'!Y9)</f>
        <v>4467129.6869999999</v>
      </c>
      <c r="Z9" s="47">
        <f>MEDIAN('2018'!Z9,'2014'!Z9,'2016'!Z9)</f>
        <v>3014379.49</v>
      </c>
      <c r="AA9" s="47">
        <f>MEDIAN('2018'!AA9,'2014'!AA9,'2016'!AA9)</f>
        <v>671280.78799999994</v>
      </c>
      <c r="AB9" s="47">
        <f>MEDIAN('2018'!AB9,'2014'!AB9,'2016'!AB9)</f>
        <v>785577.10699999996</v>
      </c>
      <c r="AC9" s="47">
        <f>MEDIAN('2018'!AC9,'2014'!AC9,'2016'!AC9)</f>
        <v>6901504.773</v>
      </c>
      <c r="AD9" s="47">
        <f>MEDIAN('2018'!AD9,'2014'!AD9,'2016'!AD9)</f>
        <v>351093.68900000001</v>
      </c>
      <c r="AE9" s="47">
        <f t="shared" si="0"/>
        <v>113161845.52499998</v>
      </c>
      <c r="AF9" s="47">
        <f>MEDIAN('2018'!AF9,'2014'!AF9,'2016'!AF9)</f>
        <v>11745297.521769324</v>
      </c>
      <c r="AG9" s="47">
        <f>MEDIAN('2018'!AG9,'2014'!AG9,'2016'!AG9)</f>
        <v>0</v>
      </c>
      <c r="AH9" s="47">
        <f t="shared" si="1"/>
        <v>11745297.521769324</v>
      </c>
      <c r="AI9" s="47">
        <f>MEDIAN('2018'!AI9,'2014'!AI9,'2016'!AI9)</f>
        <v>11216314.678501114</v>
      </c>
      <c r="AJ9" s="47">
        <f>MEDIAN('2018'!AJ9,'2014'!AJ9,'2016'!AJ9)</f>
        <v>-3644329.3625539774</v>
      </c>
      <c r="AK9" s="47">
        <f t="shared" si="2"/>
        <v>7571985.3159471368</v>
      </c>
      <c r="AL9" s="47">
        <f>MEDIAN('2018'!AL9,'2014'!AL9,'2016'!AL9)</f>
        <v>17331591.766063079</v>
      </c>
      <c r="AM9" s="50">
        <f t="shared" si="3"/>
        <v>149810720.12877953</v>
      </c>
      <c r="AO9" s="22">
        <f t="shared" si="4"/>
        <v>36648874.603779554</v>
      </c>
    </row>
    <row r="10" spans="3:41" x14ac:dyDescent="0.25">
      <c r="C10" s="1" t="s">
        <v>6</v>
      </c>
      <c r="D10" s="47">
        <f>MEDIAN('2018'!D10,'2014'!D10,'2016'!D10)</f>
        <v>2681447.5989999999</v>
      </c>
      <c r="E10" s="47">
        <f>MEDIAN('2018'!E10,'2014'!E10,'2016'!E10)</f>
        <v>965861.17799999996</v>
      </c>
      <c r="F10" s="47">
        <f>MEDIAN('2018'!F10,'2014'!F10,'2016'!F10)</f>
        <v>4581777.165</v>
      </c>
      <c r="G10" s="47">
        <f>MEDIAN('2018'!G10,'2014'!G10,'2016'!G10)</f>
        <v>14097728.51</v>
      </c>
      <c r="H10" s="47">
        <f>MEDIAN('2018'!H10,'2014'!H10,'2016'!H10)</f>
        <v>5002185.12</v>
      </c>
      <c r="I10" s="47">
        <f>MEDIAN('2018'!I10,'2014'!I10,'2016'!I10)</f>
        <v>1259486.68</v>
      </c>
      <c r="J10" s="47">
        <f>MEDIAN('2018'!J10,'2014'!J10,'2016'!J10)</f>
        <v>6072513.3799999999</v>
      </c>
      <c r="K10" s="47">
        <f>MEDIAN('2018'!K10,'2014'!K10,'2016'!K10)</f>
        <v>12767357.503</v>
      </c>
      <c r="L10" s="47">
        <f>MEDIAN('2018'!L10,'2014'!L10,'2016'!L10)</f>
        <v>1773071.2749999999</v>
      </c>
      <c r="M10" s="47">
        <f>MEDIAN('2018'!M10,'2014'!M10,'2016'!M10)</f>
        <v>486750.86</v>
      </c>
      <c r="N10" s="47">
        <f>MEDIAN('2018'!N10,'2014'!N10,'2016'!N10)</f>
        <v>1166648.423</v>
      </c>
      <c r="O10" s="47">
        <f>MEDIAN('2018'!O10,'2014'!O10,'2016'!O10)</f>
        <v>26116.353999999999</v>
      </c>
      <c r="P10" s="47">
        <f>MEDIAN('2018'!P10,'2014'!P10,'2016'!P10)</f>
        <v>1830709.899</v>
      </c>
      <c r="Q10" s="47">
        <f>MEDIAN('2018'!Q10,'2014'!Q10,'2016'!Q10)</f>
        <v>1411752.9110000001</v>
      </c>
      <c r="R10" s="47">
        <f>MEDIAN('2018'!R10,'2014'!R10,'2016'!R10)</f>
        <v>811917.57499999995</v>
      </c>
      <c r="S10" s="47">
        <f>MEDIAN('2018'!S10,'2014'!S10,'2016'!S10)</f>
        <v>2999000.8089999999</v>
      </c>
      <c r="T10" s="47">
        <f>MEDIAN('2018'!T10,'2014'!T10,'2016'!T10)</f>
        <v>8624244.8059999999</v>
      </c>
      <c r="U10" s="47">
        <f>MEDIAN('2018'!U10,'2014'!U10,'2016'!U10)</f>
        <v>8110524.3339999998</v>
      </c>
      <c r="V10" s="47">
        <f>MEDIAN('2018'!V10,'2014'!V10,'2016'!V10)</f>
        <v>2190128.571</v>
      </c>
      <c r="W10" s="47">
        <f>MEDIAN('2018'!W10,'2014'!W10,'2016'!W10)</f>
        <v>1343619.44</v>
      </c>
      <c r="X10" s="47">
        <f>MEDIAN('2018'!X10,'2014'!X10,'2016'!X10)</f>
        <v>1295690.8119999999</v>
      </c>
      <c r="Y10" s="47">
        <f>MEDIAN('2018'!Y10,'2014'!Y10,'2016'!Y10)</f>
        <v>4216363.2759999996</v>
      </c>
      <c r="Z10" s="47">
        <f>MEDIAN('2018'!Z10,'2014'!Z10,'2016'!Z10)</f>
        <v>3774838.298</v>
      </c>
      <c r="AA10" s="47">
        <f>MEDIAN('2018'!AA10,'2014'!AA10,'2016'!AA10)</f>
        <v>2476416.6869999999</v>
      </c>
      <c r="AB10" s="47">
        <f>MEDIAN('2018'!AB10,'2014'!AB10,'2016'!AB10)</f>
        <v>521985.07199999999</v>
      </c>
      <c r="AC10" s="47">
        <f>MEDIAN('2018'!AC10,'2014'!AC10,'2016'!AC10)</f>
        <v>3354656.8590000002</v>
      </c>
      <c r="AD10" s="47">
        <f>MEDIAN('2018'!AD10,'2014'!AD10,'2016'!AD10)</f>
        <v>749757.84699999995</v>
      </c>
      <c r="AE10" s="47">
        <f t="shared" si="0"/>
        <v>94592551.242999986</v>
      </c>
      <c r="AF10" s="47">
        <f>MEDIAN('2018'!AF10,'2014'!AF10,'2016'!AF10)</f>
        <v>9971511.801969381</v>
      </c>
      <c r="AG10" s="47">
        <f>MEDIAN('2018'!AG10,'2014'!AG10,'2016'!AG10)</f>
        <v>14090059.026417717</v>
      </c>
      <c r="AH10" s="47">
        <f t="shared" si="1"/>
        <v>24061570.828387097</v>
      </c>
      <c r="AI10" s="47">
        <f>MEDIAN('2018'!AI10,'2014'!AI10,'2016'!AI10)</f>
        <v>284621.12878773815</v>
      </c>
      <c r="AJ10" s="47">
        <f>MEDIAN('2018'!AJ10,'2014'!AJ10,'2016'!AJ10)</f>
        <v>-192957.67458570932</v>
      </c>
      <c r="AK10" s="47">
        <f t="shared" si="2"/>
        <v>91663.454202028835</v>
      </c>
      <c r="AL10" s="47">
        <f>MEDIAN('2018'!AL10,'2014'!AL10,'2016'!AL10)</f>
        <v>25885243.096802652</v>
      </c>
      <c r="AM10" s="50">
        <f t="shared" si="3"/>
        <v>144631028.62239176</v>
      </c>
      <c r="AO10" s="22">
        <f t="shared" si="4"/>
        <v>50038477.379391775</v>
      </c>
    </row>
    <row r="11" spans="3:41" x14ac:dyDescent="0.25">
      <c r="C11" s="1" t="s">
        <v>7</v>
      </c>
      <c r="D11" s="47">
        <f>MEDIAN('2018'!D11,'2014'!D11,'2016'!D11)</f>
        <v>2047521.6740000001</v>
      </c>
      <c r="E11" s="47">
        <f>MEDIAN('2018'!E11,'2014'!E11,'2016'!E11)</f>
        <v>1717448.6059999999</v>
      </c>
      <c r="F11" s="47">
        <f>MEDIAN('2018'!F11,'2014'!F11,'2016'!F11)</f>
        <v>2335418.3229999999</v>
      </c>
      <c r="G11" s="47">
        <f>MEDIAN('2018'!G11,'2014'!G11,'2016'!G11)</f>
        <v>9762081.0260000005</v>
      </c>
      <c r="H11" s="47">
        <f>MEDIAN('2018'!H11,'2014'!H11,'2016'!H11)</f>
        <v>2566657.264</v>
      </c>
      <c r="I11" s="47">
        <f>MEDIAN('2018'!I11,'2014'!I11,'2016'!I11)</f>
        <v>2263804.963</v>
      </c>
      <c r="J11" s="47">
        <f>MEDIAN('2018'!J11,'2014'!J11,'2016'!J11)</f>
        <v>1165038.57</v>
      </c>
      <c r="K11" s="47">
        <f>MEDIAN('2018'!K11,'2014'!K11,'2016'!K11)</f>
        <v>38886429.309</v>
      </c>
      <c r="L11" s="47">
        <f>MEDIAN('2018'!L11,'2014'!L11,'2016'!L11)</f>
        <v>3096761.0989999999</v>
      </c>
      <c r="M11" s="47">
        <f>MEDIAN('2018'!M11,'2014'!M11,'2016'!M11)</f>
        <v>757000.38800000004</v>
      </c>
      <c r="N11" s="47">
        <f>MEDIAN('2018'!N11,'2014'!N11,'2016'!N11)</f>
        <v>3688527.15</v>
      </c>
      <c r="O11" s="47">
        <f>MEDIAN('2018'!O11,'2014'!O11,'2016'!O11)</f>
        <v>222766.147</v>
      </c>
      <c r="P11" s="47">
        <f>MEDIAN('2018'!P11,'2014'!P11,'2016'!P11)</f>
        <v>1509581.8289999999</v>
      </c>
      <c r="Q11" s="47">
        <f>MEDIAN('2018'!Q11,'2014'!Q11,'2016'!Q11)</f>
        <v>3715296.7450000001</v>
      </c>
      <c r="R11" s="47">
        <f>MEDIAN('2018'!R11,'2014'!R11,'2016'!R11)</f>
        <v>648189.69400000002</v>
      </c>
      <c r="S11" s="47">
        <f>MEDIAN('2018'!S11,'2014'!S11,'2016'!S11)</f>
        <v>8535717.4900000002</v>
      </c>
      <c r="T11" s="47">
        <f>MEDIAN('2018'!T11,'2014'!T11,'2016'!T11)</f>
        <v>10460507.385</v>
      </c>
      <c r="U11" s="47">
        <f>MEDIAN('2018'!U11,'2014'!U11,'2016'!U11)</f>
        <v>6711800.6440000003</v>
      </c>
      <c r="V11" s="47">
        <f>MEDIAN('2018'!V11,'2014'!V11,'2016'!V11)</f>
        <v>1404328.0419999999</v>
      </c>
      <c r="W11" s="47">
        <f>MEDIAN('2018'!W11,'2014'!W11,'2016'!W11)</f>
        <v>782569.51899999997</v>
      </c>
      <c r="X11" s="47">
        <f>MEDIAN('2018'!X11,'2014'!X11,'2016'!X11)</f>
        <v>1303627.929</v>
      </c>
      <c r="Y11" s="47">
        <f>MEDIAN('2018'!Y11,'2014'!Y11,'2016'!Y11)</f>
        <v>4653656.517</v>
      </c>
      <c r="Z11" s="47">
        <f>MEDIAN('2018'!Z11,'2014'!Z11,'2016'!Z11)</f>
        <v>1757661.1059999999</v>
      </c>
      <c r="AA11" s="47">
        <f>MEDIAN('2018'!AA11,'2014'!AA11,'2016'!AA11)</f>
        <v>1303252.399</v>
      </c>
      <c r="AB11" s="47">
        <f>MEDIAN('2018'!AB11,'2014'!AB11,'2016'!AB11)</f>
        <v>196333.85699999999</v>
      </c>
      <c r="AC11" s="47">
        <f>MEDIAN('2018'!AC11,'2014'!AC11,'2016'!AC11)</f>
        <v>2230404.605</v>
      </c>
      <c r="AD11" s="47">
        <f>MEDIAN('2018'!AD11,'2014'!AD11,'2016'!AD11)</f>
        <v>106559.74800000001</v>
      </c>
      <c r="AE11" s="47">
        <f t="shared" si="0"/>
        <v>113828942.028</v>
      </c>
      <c r="AF11" s="47">
        <f>MEDIAN('2018'!AF11,'2014'!AF11,'2016'!AF11)</f>
        <v>11473550.02755864</v>
      </c>
      <c r="AG11" s="47">
        <f>MEDIAN('2018'!AG11,'2014'!AG11,'2016'!AG11)</f>
        <v>0</v>
      </c>
      <c r="AH11" s="47">
        <f t="shared" si="1"/>
        <v>11473550.02755864</v>
      </c>
      <c r="AI11" s="47">
        <f>MEDIAN('2018'!AI11,'2014'!AI11,'2016'!AI11)</f>
        <v>4199545.9525167691</v>
      </c>
      <c r="AJ11" s="47">
        <f>MEDIAN('2018'!AJ11,'2014'!AJ11,'2016'!AJ11)</f>
        <v>-1618.7693166443582</v>
      </c>
      <c r="AK11" s="47">
        <f t="shared" si="2"/>
        <v>4197927.1832001247</v>
      </c>
      <c r="AL11" s="47">
        <f>MEDIAN('2018'!AL11,'2014'!AL11,'2016'!AL11)</f>
        <v>37020034.27966807</v>
      </c>
      <c r="AM11" s="50">
        <f t="shared" si="3"/>
        <v>166520453.51842684</v>
      </c>
      <c r="AO11" s="22">
        <f t="shared" si="4"/>
        <v>52691511.490426838</v>
      </c>
    </row>
    <row r="12" spans="3:41" x14ac:dyDescent="0.25">
      <c r="C12" s="1" t="s">
        <v>8</v>
      </c>
      <c r="D12" s="47">
        <f>MEDIAN('2018'!D12,'2014'!D12,'2016'!D12)</f>
        <v>12690.516</v>
      </c>
      <c r="E12" s="47">
        <f>MEDIAN('2018'!E12,'2014'!E12,'2016'!E12)</f>
        <v>2000435.716</v>
      </c>
      <c r="F12" s="47">
        <f>MEDIAN('2018'!F12,'2014'!F12,'2016'!F12)</f>
        <v>1316176.96</v>
      </c>
      <c r="G12" s="47">
        <f>MEDIAN('2018'!G12,'2014'!G12,'2016'!G12)</f>
        <v>1758414.2520000001</v>
      </c>
      <c r="H12" s="47">
        <f>MEDIAN('2018'!H12,'2014'!H12,'2016'!H12)</f>
        <v>892903.424</v>
      </c>
      <c r="I12" s="47">
        <f>MEDIAN('2018'!I12,'2014'!I12,'2016'!I12)</f>
        <v>458617.15700000001</v>
      </c>
      <c r="J12" s="47">
        <f>MEDIAN('2018'!J12,'2014'!J12,'2016'!J12)</f>
        <v>124203.852</v>
      </c>
      <c r="K12" s="47">
        <f>MEDIAN('2018'!K12,'2014'!K12,'2016'!K12)</f>
        <v>2617557.0049999999</v>
      </c>
      <c r="L12" s="47">
        <f>MEDIAN('2018'!L12,'2014'!L12,'2016'!L12)</f>
        <v>56423336.693000004</v>
      </c>
      <c r="M12" s="47">
        <f>MEDIAN('2018'!M12,'2014'!M12,'2016'!M12)</f>
        <v>1557044.632</v>
      </c>
      <c r="N12" s="47">
        <f>MEDIAN('2018'!N12,'2014'!N12,'2016'!N12)</f>
        <v>5363234.4630000005</v>
      </c>
      <c r="O12" s="47">
        <f>MEDIAN('2018'!O12,'2014'!O12,'2016'!O12)</f>
        <v>3683.49</v>
      </c>
      <c r="P12" s="47">
        <f>MEDIAN('2018'!P12,'2014'!P12,'2016'!P12)</f>
        <v>2579613.4180000001</v>
      </c>
      <c r="Q12" s="47">
        <f>MEDIAN('2018'!Q12,'2014'!Q12,'2016'!Q12)</f>
        <v>3113873.9950000001</v>
      </c>
      <c r="R12" s="47">
        <f>MEDIAN('2018'!R12,'2014'!R12,'2016'!R12)</f>
        <v>23632654.412999999</v>
      </c>
      <c r="S12" s="47">
        <f>MEDIAN('2018'!S12,'2014'!S12,'2016'!S12)</f>
        <v>21187519.364</v>
      </c>
      <c r="T12" s="47">
        <f>MEDIAN('2018'!T12,'2014'!T12,'2016'!T12)</f>
        <v>6962309.801</v>
      </c>
      <c r="U12" s="47">
        <f>MEDIAN('2018'!U12,'2014'!U12,'2016'!U12)</f>
        <v>7683336.4409999996</v>
      </c>
      <c r="V12" s="47">
        <f>MEDIAN('2018'!V12,'2014'!V12,'2016'!V12)</f>
        <v>1479975.085</v>
      </c>
      <c r="W12" s="47">
        <f>MEDIAN('2018'!W12,'2014'!W12,'2016'!W12)</f>
        <v>633368.06099999999</v>
      </c>
      <c r="X12" s="47">
        <f>MEDIAN('2018'!X12,'2014'!X12,'2016'!X12)</f>
        <v>1024482.615</v>
      </c>
      <c r="Y12" s="47">
        <f>MEDIAN('2018'!Y12,'2014'!Y12,'2016'!Y12)</f>
        <v>3269500.0460000001</v>
      </c>
      <c r="Z12" s="47">
        <f>MEDIAN('2018'!Z12,'2014'!Z12,'2016'!Z12)</f>
        <v>967534.429</v>
      </c>
      <c r="AA12" s="47">
        <f>MEDIAN('2018'!AA12,'2014'!AA12,'2016'!AA12)</f>
        <v>714181.01300000004</v>
      </c>
      <c r="AB12" s="47">
        <f>MEDIAN('2018'!AB12,'2014'!AB12,'2016'!AB12)</f>
        <v>93054.077000000005</v>
      </c>
      <c r="AC12" s="47">
        <f>MEDIAN('2018'!AC12,'2014'!AC12,'2016'!AC12)</f>
        <v>1928680.02</v>
      </c>
      <c r="AD12" s="47">
        <f>MEDIAN('2018'!AD12,'2014'!AD12,'2016'!AD12)</f>
        <v>162130.95199999999</v>
      </c>
      <c r="AE12" s="47">
        <f t="shared" si="0"/>
        <v>147960511.89000002</v>
      </c>
      <c r="AF12" s="47">
        <f>MEDIAN('2018'!AF12,'2014'!AF12,'2016'!AF12)</f>
        <v>3243059.9873612104</v>
      </c>
      <c r="AG12" s="47">
        <f>MEDIAN('2018'!AG12,'2014'!AG12,'2016'!AG12)</f>
        <v>0</v>
      </c>
      <c r="AH12" s="47">
        <f t="shared" si="1"/>
        <v>3243059.9873612104</v>
      </c>
      <c r="AI12" s="47">
        <f>MEDIAN('2018'!AI12,'2014'!AI12,'2016'!AI12)</f>
        <v>24597438.958181784</v>
      </c>
      <c r="AJ12" s="47">
        <f>MEDIAN('2018'!AJ12,'2014'!AJ12,'2016'!AJ12)</f>
        <v>160399.8631782087</v>
      </c>
      <c r="AK12" s="47">
        <f t="shared" si="2"/>
        <v>24757838.821359992</v>
      </c>
      <c r="AL12" s="47">
        <f>MEDIAN('2018'!AL12,'2014'!AL12,'2016'!AL12)</f>
        <v>98329199.37193279</v>
      </c>
      <c r="AM12" s="50">
        <f t="shared" si="3"/>
        <v>274290610.07065403</v>
      </c>
      <c r="AO12" s="22">
        <f t="shared" si="4"/>
        <v>126330098.18065402</v>
      </c>
    </row>
    <row r="13" spans="3:41" x14ac:dyDescent="0.25">
      <c r="C13" s="1" t="s">
        <v>9</v>
      </c>
      <c r="D13" s="47">
        <f>MEDIAN('2018'!D13,'2014'!D13,'2016'!D13)</f>
        <v>28253.574000000001</v>
      </c>
      <c r="E13" s="47">
        <f>MEDIAN('2018'!E13,'2014'!E13,'2016'!E13)</f>
        <v>14798.409</v>
      </c>
      <c r="F13" s="47">
        <f>MEDIAN('2018'!F13,'2014'!F13,'2016'!F13)</f>
        <v>109462.102</v>
      </c>
      <c r="G13" s="47">
        <f>MEDIAN('2018'!G13,'2014'!G13,'2016'!G13)</f>
        <v>418213.27299999999</v>
      </c>
      <c r="H13" s="47">
        <f>MEDIAN('2018'!H13,'2014'!H13,'2016'!H13)</f>
        <v>203536.95600000001</v>
      </c>
      <c r="I13" s="47">
        <f>MEDIAN('2018'!I13,'2014'!I13,'2016'!I13)</f>
        <v>81688.028999999995</v>
      </c>
      <c r="J13" s="47">
        <f>MEDIAN('2018'!J13,'2014'!J13,'2016'!J13)</f>
        <v>22321.111000000001</v>
      </c>
      <c r="K13" s="47">
        <f>MEDIAN('2018'!K13,'2014'!K13,'2016'!K13)</f>
        <v>1309500.7290000001</v>
      </c>
      <c r="L13" s="47">
        <f>MEDIAN('2018'!L13,'2014'!L13,'2016'!L13)</f>
        <v>3869212.3689999999</v>
      </c>
      <c r="M13" s="47">
        <f>MEDIAN('2018'!M13,'2014'!M13,'2016'!M13)</f>
        <v>2222992.5159999998</v>
      </c>
      <c r="N13" s="47">
        <f>MEDIAN('2018'!N13,'2014'!N13,'2016'!N13)</f>
        <v>1887334.7679999999</v>
      </c>
      <c r="O13" s="47">
        <f>MEDIAN('2018'!O13,'2014'!O13,'2016'!O13)</f>
        <v>255114.1</v>
      </c>
      <c r="P13" s="47">
        <f>MEDIAN('2018'!P13,'2014'!P13,'2016'!P13)</f>
        <v>400723.35399999999</v>
      </c>
      <c r="Q13" s="47">
        <f>MEDIAN('2018'!Q13,'2014'!Q13,'2016'!Q13)</f>
        <v>382705.78700000001</v>
      </c>
      <c r="R13" s="47">
        <f>MEDIAN('2018'!R13,'2014'!R13,'2016'!R13)</f>
        <v>196385.87700000001</v>
      </c>
      <c r="S13" s="47">
        <f>MEDIAN('2018'!S13,'2014'!S13,'2016'!S13)</f>
        <v>1563319.0530000001</v>
      </c>
      <c r="T13" s="47">
        <f>MEDIAN('2018'!T13,'2014'!T13,'2016'!T13)</f>
        <v>1381119.737</v>
      </c>
      <c r="U13" s="47">
        <f>MEDIAN('2018'!U13,'2014'!U13,'2016'!U13)</f>
        <v>572731.11600000004</v>
      </c>
      <c r="V13" s="47">
        <f>MEDIAN('2018'!V13,'2014'!V13,'2016'!V13)</f>
        <v>248640.772</v>
      </c>
      <c r="W13" s="47">
        <f>MEDIAN('2018'!W13,'2014'!W13,'2016'!W13)</f>
        <v>768596.174</v>
      </c>
      <c r="X13" s="47">
        <f>MEDIAN('2018'!X13,'2014'!X13,'2016'!X13)</f>
        <v>189188.766</v>
      </c>
      <c r="Y13" s="47">
        <f>MEDIAN('2018'!Y13,'2014'!Y13,'2016'!Y13)</f>
        <v>821440.76800000004</v>
      </c>
      <c r="Z13" s="47">
        <f>MEDIAN('2018'!Z13,'2014'!Z13,'2016'!Z13)</f>
        <v>655724.81799999997</v>
      </c>
      <c r="AA13" s="47">
        <f>MEDIAN('2018'!AA13,'2014'!AA13,'2016'!AA13)</f>
        <v>260045.47</v>
      </c>
      <c r="AB13" s="47">
        <f>MEDIAN('2018'!AB13,'2014'!AB13,'2016'!AB13)</f>
        <v>51548.118000000002</v>
      </c>
      <c r="AC13" s="47">
        <f>MEDIAN('2018'!AC13,'2014'!AC13,'2016'!AC13)</f>
        <v>930145.20700000005</v>
      </c>
      <c r="AD13" s="47">
        <f>MEDIAN('2018'!AD13,'2014'!AD13,'2016'!AD13)</f>
        <v>117605.16499999999</v>
      </c>
      <c r="AE13" s="47">
        <f t="shared" si="0"/>
        <v>18962348.117999997</v>
      </c>
      <c r="AF13" s="47">
        <f>MEDIAN('2018'!AF13,'2014'!AF13,'2016'!AF13)</f>
        <v>18776474.624801483</v>
      </c>
      <c r="AG13" s="47">
        <f>MEDIAN('2018'!AG13,'2014'!AG13,'2016'!AG13)</f>
        <v>0</v>
      </c>
      <c r="AH13" s="47">
        <f t="shared" si="1"/>
        <v>18776474.624801483</v>
      </c>
      <c r="AI13" s="47">
        <f>MEDIAN('2018'!AI13,'2014'!AI13,'2016'!AI13)</f>
        <v>32063378.949459247</v>
      </c>
      <c r="AJ13" s="47">
        <f>MEDIAN('2018'!AJ13,'2014'!AJ13,'2016'!AJ13)</f>
        <v>-29531.882295633797</v>
      </c>
      <c r="AK13" s="47">
        <f t="shared" si="2"/>
        <v>32033847.067163613</v>
      </c>
      <c r="AL13" s="47">
        <f>MEDIAN('2018'!AL13,'2014'!AL13,'2016'!AL13)</f>
        <v>36520975.370714776</v>
      </c>
      <c r="AM13" s="50">
        <f t="shared" si="3"/>
        <v>106293645.18067986</v>
      </c>
      <c r="AO13" s="22">
        <f t="shared" si="4"/>
        <v>87331297.062679857</v>
      </c>
    </row>
    <row r="14" spans="3:41" x14ac:dyDescent="0.25">
      <c r="C14" s="1" t="s">
        <v>10</v>
      </c>
      <c r="D14" s="47">
        <f>MEDIAN('2018'!D14,'2014'!D14,'2016'!D14)</f>
        <v>20898.453000000001</v>
      </c>
      <c r="E14" s="47">
        <f>MEDIAN('2018'!E14,'2014'!E14,'2016'!E14)</f>
        <v>5615.7910000000002</v>
      </c>
      <c r="F14" s="47">
        <f>MEDIAN('2018'!F14,'2014'!F14,'2016'!F14)</f>
        <v>721784.53300000005</v>
      </c>
      <c r="G14" s="47">
        <f>MEDIAN('2018'!G14,'2014'!G14,'2016'!G14)</f>
        <v>1319670.8659999999</v>
      </c>
      <c r="H14" s="47">
        <f>MEDIAN('2018'!H14,'2014'!H14,'2016'!H14)</f>
        <v>625260.88600000006</v>
      </c>
      <c r="I14" s="47">
        <f>MEDIAN('2018'!I14,'2014'!I14,'2016'!I14)</f>
        <v>208098.25599999999</v>
      </c>
      <c r="J14" s="47">
        <f>MEDIAN('2018'!J14,'2014'!J14,'2016'!J14)</f>
        <v>65151.957000000002</v>
      </c>
      <c r="K14" s="47">
        <f>MEDIAN('2018'!K14,'2014'!K14,'2016'!K14)</f>
        <v>2271111.5380000002</v>
      </c>
      <c r="L14" s="47">
        <f>MEDIAN('2018'!L14,'2014'!L14,'2016'!L14)</f>
        <v>4005176.182</v>
      </c>
      <c r="M14" s="47">
        <f>MEDIAN('2018'!M14,'2014'!M14,'2016'!M14)</f>
        <v>675110.49699999997</v>
      </c>
      <c r="N14" s="47">
        <f>MEDIAN('2018'!N14,'2014'!N14,'2016'!N14)</f>
        <v>8169657.1090000002</v>
      </c>
      <c r="O14" s="47">
        <f>MEDIAN('2018'!O14,'2014'!O14,'2016'!O14)</f>
        <v>4925018.0199999996</v>
      </c>
      <c r="P14" s="47">
        <f>MEDIAN('2018'!P14,'2014'!P14,'2016'!P14)</f>
        <v>1794987.4809999999</v>
      </c>
      <c r="Q14" s="47">
        <f>MEDIAN('2018'!Q14,'2014'!Q14,'2016'!Q14)</f>
        <v>98860.057000000001</v>
      </c>
      <c r="R14" s="47">
        <f>MEDIAN('2018'!R14,'2014'!R14,'2016'!R14)</f>
        <v>90871.017000000007</v>
      </c>
      <c r="S14" s="47">
        <f>MEDIAN('2018'!S14,'2014'!S14,'2016'!S14)</f>
        <v>3302754.8659999999</v>
      </c>
      <c r="T14" s="47">
        <f>MEDIAN('2018'!T14,'2014'!T14,'2016'!T14)</f>
        <v>1137260.2120000001</v>
      </c>
      <c r="U14" s="47">
        <f>MEDIAN('2018'!U14,'2014'!U14,'2016'!U14)</f>
        <v>1250768.7560000001</v>
      </c>
      <c r="V14" s="47">
        <f>MEDIAN('2018'!V14,'2014'!V14,'2016'!V14)</f>
        <v>436531.46100000001</v>
      </c>
      <c r="W14" s="47">
        <f>MEDIAN('2018'!W14,'2014'!W14,'2016'!W14)</f>
        <v>435091.33</v>
      </c>
      <c r="X14" s="47">
        <f>MEDIAN('2018'!X14,'2014'!X14,'2016'!X14)</f>
        <v>367841.06800000003</v>
      </c>
      <c r="Y14" s="47">
        <f>MEDIAN('2018'!Y14,'2014'!Y14,'2016'!Y14)</f>
        <v>1155850.425</v>
      </c>
      <c r="Z14" s="47">
        <f>MEDIAN('2018'!Z14,'2014'!Z14,'2016'!Z14)</f>
        <v>291943.446</v>
      </c>
      <c r="AA14" s="47">
        <f>MEDIAN('2018'!AA14,'2014'!AA14,'2016'!AA14)</f>
        <v>107332.80499999999</v>
      </c>
      <c r="AB14" s="47">
        <f>MEDIAN('2018'!AB14,'2014'!AB14,'2016'!AB14)</f>
        <v>85488.694000000003</v>
      </c>
      <c r="AC14" s="47">
        <f>MEDIAN('2018'!AC14,'2014'!AC14,'2016'!AC14)</f>
        <v>1032970.047</v>
      </c>
      <c r="AD14" s="47">
        <f>MEDIAN('2018'!AD14,'2014'!AD14,'2016'!AD14)</f>
        <v>54610.142999999996</v>
      </c>
      <c r="AE14" s="47">
        <f t="shared" si="0"/>
        <v>34655715.895999998</v>
      </c>
      <c r="AF14" s="47">
        <f>MEDIAN('2018'!AF14,'2014'!AF14,'2016'!AF14)</f>
        <v>1567839.3228350882</v>
      </c>
      <c r="AG14" s="47">
        <f>MEDIAN('2018'!AG14,'2014'!AG14,'2016'!AG14)</f>
        <v>0</v>
      </c>
      <c r="AH14" s="47">
        <f t="shared" si="1"/>
        <v>1567839.3228350882</v>
      </c>
      <c r="AI14" s="47">
        <f>MEDIAN('2018'!AI14,'2014'!AI14,'2016'!AI14)</f>
        <v>81628584.687472016</v>
      </c>
      <c r="AJ14" s="47">
        <f>MEDIAN('2018'!AJ14,'2014'!AJ14,'2016'!AJ14)</f>
        <v>-61451.836931412254</v>
      </c>
      <c r="AK14" s="47">
        <f t="shared" si="2"/>
        <v>81567132.850540608</v>
      </c>
      <c r="AL14" s="47">
        <f>MEDIAN('2018'!AL14,'2014'!AL14,'2016'!AL14)</f>
        <v>27640737.527655449</v>
      </c>
      <c r="AM14" s="50">
        <f t="shared" si="3"/>
        <v>145431425.59703115</v>
      </c>
      <c r="AO14" s="22">
        <f t="shared" si="4"/>
        <v>110775709.70103115</v>
      </c>
    </row>
    <row r="15" spans="3:41" x14ac:dyDescent="0.25">
      <c r="C15" s="1" t="s">
        <v>11</v>
      </c>
      <c r="D15" s="47">
        <f>MEDIAN('2018'!D15,'2014'!D15,'2016'!D15)</f>
        <v>60.540999999999997</v>
      </c>
      <c r="E15" s="47">
        <f>MEDIAN('2018'!E15,'2014'!E15,'2016'!E15)</f>
        <v>3859.3780000000002</v>
      </c>
      <c r="F15" s="47">
        <f>MEDIAN('2018'!F15,'2014'!F15,'2016'!F15)</f>
        <v>5724.9170000000004</v>
      </c>
      <c r="G15" s="47">
        <f>MEDIAN('2018'!G15,'2014'!G15,'2016'!G15)</f>
        <v>161479.17800000001</v>
      </c>
      <c r="H15" s="47">
        <f>MEDIAN('2018'!H15,'2014'!H15,'2016'!H15)</f>
        <v>5501.6170000000002</v>
      </c>
      <c r="I15" s="47">
        <f>MEDIAN('2018'!I15,'2014'!I15,'2016'!I15)</f>
        <v>2350.6019999999999</v>
      </c>
      <c r="J15" s="47">
        <f>MEDIAN('2018'!J15,'2014'!J15,'2016'!J15)</f>
        <v>763.81600000000003</v>
      </c>
      <c r="K15" s="47">
        <f>MEDIAN('2018'!K15,'2014'!K15,'2016'!K15)</f>
        <v>150385.61199999999</v>
      </c>
      <c r="L15" s="47">
        <f>MEDIAN('2018'!L15,'2014'!L15,'2016'!L15)</f>
        <v>382657.71899999998</v>
      </c>
      <c r="M15" s="47">
        <f>MEDIAN('2018'!M15,'2014'!M15,'2016'!M15)</f>
        <v>58155.010999999999</v>
      </c>
      <c r="N15" s="47">
        <f>MEDIAN('2018'!N15,'2014'!N15,'2016'!N15)</f>
        <v>235772.34899999999</v>
      </c>
      <c r="O15" s="47">
        <f>MEDIAN('2018'!O15,'2014'!O15,'2016'!O15)</f>
        <v>2920988.3620000002</v>
      </c>
      <c r="P15" s="47">
        <f>MEDIAN('2018'!P15,'2014'!P15,'2016'!P15)</f>
        <v>54638.499000000003</v>
      </c>
      <c r="Q15" s="47">
        <f>MEDIAN('2018'!Q15,'2014'!Q15,'2016'!Q15)</f>
        <v>9359.4110000000001</v>
      </c>
      <c r="R15" s="47">
        <f>MEDIAN('2018'!R15,'2014'!R15,'2016'!R15)</f>
        <v>3405.636</v>
      </c>
      <c r="S15" s="47">
        <f>MEDIAN('2018'!S15,'2014'!S15,'2016'!S15)</f>
        <v>20644.142</v>
      </c>
      <c r="T15" s="47">
        <f>MEDIAN('2018'!T15,'2014'!T15,'2016'!T15)</f>
        <v>214220.44</v>
      </c>
      <c r="U15" s="47">
        <f>MEDIAN('2018'!U15,'2014'!U15,'2016'!U15)</f>
        <v>147907.171</v>
      </c>
      <c r="V15" s="47">
        <f>MEDIAN('2018'!V15,'2014'!V15,'2016'!V15)</f>
        <v>14752.486000000001</v>
      </c>
      <c r="W15" s="47">
        <f>MEDIAN('2018'!W15,'2014'!W15,'2016'!W15)</f>
        <v>35391.260999999999</v>
      </c>
      <c r="X15" s="47">
        <f>MEDIAN('2018'!X15,'2014'!X15,'2016'!X15)</f>
        <v>14222.235000000001</v>
      </c>
      <c r="Y15" s="47">
        <f>MEDIAN('2018'!Y15,'2014'!Y15,'2016'!Y15)</f>
        <v>4589.8940000000002</v>
      </c>
      <c r="Z15" s="47">
        <f>MEDIAN('2018'!Z15,'2014'!Z15,'2016'!Z15)</f>
        <v>18964.489000000001</v>
      </c>
      <c r="AA15" s="47">
        <f>MEDIAN('2018'!AA15,'2014'!AA15,'2016'!AA15)</f>
        <v>12247.97</v>
      </c>
      <c r="AB15" s="47">
        <f>MEDIAN('2018'!AB15,'2014'!AB15,'2016'!AB15)</f>
        <v>8936.1350000000002</v>
      </c>
      <c r="AC15" s="47">
        <f>MEDIAN('2018'!AC15,'2014'!AC15,'2016'!AC15)</f>
        <v>25955.920999999998</v>
      </c>
      <c r="AD15" s="47">
        <f>MEDIAN('2018'!AD15,'2014'!AD15,'2016'!AD15)</f>
        <v>732.41300000000001</v>
      </c>
      <c r="AE15" s="47">
        <f t="shared" si="0"/>
        <v>4513667.2049999991</v>
      </c>
      <c r="AF15" s="47">
        <f>MEDIAN('2018'!AF15,'2014'!AF15,'2016'!AF15)</f>
        <v>19998757.204069655</v>
      </c>
      <c r="AG15" s="47">
        <f>MEDIAN('2018'!AG15,'2014'!AG15,'2016'!AG15)</f>
        <v>0</v>
      </c>
      <c r="AH15" s="47">
        <f t="shared" si="1"/>
        <v>19998757.204069655</v>
      </c>
      <c r="AI15" s="47">
        <f>MEDIAN('2018'!AI15,'2014'!AI15,'2016'!AI15)</f>
        <v>44653565.644357808</v>
      </c>
      <c r="AJ15" s="47">
        <f>MEDIAN('2018'!AJ15,'2014'!AJ15,'2016'!AJ15)</f>
        <v>246299.90516540912</v>
      </c>
      <c r="AK15" s="47">
        <f t="shared" si="2"/>
        <v>44899865.549523219</v>
      </c>
      <c r="AL15" s="47">
        <f>MEDIAN('2018'!AL15,'2014'!AL15,'2016'!AL15)</f>
        <v>57661402.898585789</v>
      </c>
      <c r="AM15" s="50">
        <f t="shared" si="3"/>
        <v>127073692.85717866</v>
      </c>
      <c r="AO15" s="22">
        <f t="shared" si="4"/>
        <v>122560025.65217866</v>
      </c>
    </row>
    <row r="16" spans="3:41" x14ac:dyDescent="0.25">
      <c r="C16" s="1" t="s">
        <v>12</v>
      </c>
      <c r="D16" s="47">
        <f>MEDIAN('2018'!D16,'2014'!D16,'2016'!D16)</f>
        <v>13106.892</v>
      </c>
      <c r="E16" s="47">
        <f>MEDIAN('2018'!E16,'2014'!E16,'2016'!E16)</f>
        <v>327.80099999999999</v>
      </c>
      <c r="F16" s="47">
        <f>MEDIAN('2018'!F16,'2014'!F16,'2016'!F16)</f>
        <v>22953.663</v>
      </c>
      <c r="G16" s="47">
        <f>MEDIAN('2018'!G16,'2014'!G16,'2016'!G16)</f>
        <v>623414.75399999996</v>
      </c>
      <c r="H16" s="47">
        <f>MEDIAN('2018'!H16,'2014'!H16,'2016'!H16)</f>
        <v>113346.102</v>
      </c>
      <c r="I16" s="47">
        <f>MEDIAN('2018'!I16,'2014'!I16,'2016'!I16)</f>
        <v>2025.5129999999999</v>
      </c>
      <c r="J16" s="47">
        <f>MEDIAN('2018'!J16,'2014'!J16,'2016'!J16)</f>
        <v>2109.8510000000001</v>
      </c>
      <c r="K16" s="47">
        <f>MEDIAN('2018'!K16,'2014'!K16,'2016'!K16)</f>
        <v>57688.398999999998</v>
      </c>
      <c r="L16" s="47">
        <f>MEDIAN('2018'!L16,'2014'!L16,'2016'!L16)</f>
        <v>129752.992</v>
      </c>
      <c r="M16" s="47">
        <f>MEDIAN('2018'!M16,'2014'!M16,'2016'!M16)</f>
        <v>12424.999</v>
      </c>
      <c r="N16" s="47">
        <f>MEDIAN('2018'!N16,'2014'!N16,'2016'!N16)</f>
        <v>84367.41</v>
      </c>
      <c r="O16" s="47">
        <f>MEDIAN('2018'!O16,'2014'!O16,'2016'!O16)</f>
        <v>48566.114000000001</v>
      </c>
      <c r="P16" s="47">
        <f>MEDIAN('2018'!P16,'2014'!P16,'2016'!P16)</f>
        <v>4509979.1780000003</v>
      </c>
      <c r="Q16" s="47">
        <f>MEDIAN('2018'!Q16,'2014'!Q16,'2016'!Q16)</f>
        <v>2855.3270000000002</v>
      </c>
      <c r="R16" s="47">
        <f>MEDIAN('2018'!R16,'2014'!R16,'2016'!R16)</f>
        <v>4080.0140000000001</v>
      </c>
      <c r="S16" s="47">
        <f>MEDIAN('2018'!S16,'2014'!S16,'2016'!S16)</f>
        <v>419579.75400000002</v>
      </c>
      <c r="T16" s="47">
        <f>MEDIAN('2018'!T16,'2014'!T16,'2016'!T16)</f>
        <v>91000.543999999994</v>
      </c>
      <c r="U16" s="47">
        <f>MEDIAN('2018'!U16,'2014'!U16,'2016'!U16)</f>
        <v>27072.046999999999</v>
      </c>
      <c r="V16" s="47">
        <f>MEDIAN('2018'!V16,'2014'!V16,'2016'!V16)</f>
        <v>7326.8270000000002</v>
      </c>
      <c r="W16" s="47">
        <f>MEDIAN('2018'!W16,'2014'!W16,'2016'!W16)</f>
        <v>7778.1409999999996</v>
      </c>
      <c r="X16" s="47">
        <f>MEDIAN('2018'!X16,'2014'!X16,'2016'!X16)</f>
        <v>21397.670999999998</v>
      </c>
      <c r="Y16" s="47">
        <f>MEDIAN('2018'!Y16,'2014'!Y16,'2016'!Y16)</f>
        <v>66651.187000000005</v>
      </c>
      <c r="Z16" s="47">
        <f>MEDIAN('2018'!Z16,'2014'!Z16,'2016'!Z16)</f>
        <v>70414.567999999999</v>
      </c>
      <c r="AA16" s="47">
        <f>MEDIAN('2018'!AA16,'2014'!AA16,'2016'!AA16)</f>
        <v>53060.228999999999</v>
      </c>
      <c r="AB16" s="47">
        <f>MEDIAN('2018'!AB16,'2014'!AB16,'2016'!AB16)</f>
        <v>7870.7950000000001</v>
      </c>
      <c r="AC16" s="47">
        <f>MEDIAN('2018'!AC16,'2014'!AC16,'2016'!AC16)</f>
        <v>68918.649000000005</v>
      </c>
      <c r="AD16" s="47">
        <f>MEDIAN('2018'!AD16,'2014'!AD16,'2016'!AD16)</f>
        <v>5492.1970000000001</v>
      </c>
      <c r="AE16" s="47">
        <f t="shared" si="0"/>
        <v>6473561.6179999998</v>
      </c>
      <c r="AF16" s="47">
        <f>MEDIAN('2018'!AF16,'2014'!AF16,'2016'!AF16)</f>
        <v>50745466.097989865</v>
      </c>
      <c r="AG16" s="47">
        <f>MEDIAN('2018'!AG16,'2014'!AG16,'2016'!AG16)</f>
        <v>130074.66568593128</v>
      </c>
      <c r="AH16" s="47">
        <f t="shared" si="1"/>
        <v>50875540.763675794</v>
      </c>
      <c r="AI16" s="47">
        <f>MEDIAN('2018'!AI16,'2014'!AI16,'2016'!AI16)</f>
        <v>24406967.176424015</v>
      </c>
      <c r="AJ16" s="47">
        <f>MEDIAN('2018'!AJ16,'2014'!AJ16,'2016'!AJ16)</f>
        <v>-458013.26705791726</v>
      </c>
      <c r="AK16" s="47">
        <f t="shared" si="2"/>
        <v>23948953.909366097</v>
      </c>
      <c r="AL16" s="47">
        <f>MEDIAN('2018'!AL16,'2014'!AL16,'2016'!AL16)</f>
        <v>17085228.298475336</v>
      </c>
      <c r="AM16" s="50">
        <f t="shared" si="3"/>
        <v>98383284.589517236</v>
      </c>
      <c r="AO16" s="22">
        <f t="shared" si="4"/>
        <v>91909722.971517235</v>
      </c>
    </row>
    <row r="17" spans="3:41" x14ac:dyDescent="0.25">
      <c r="C17" s="1" t="s">
        <v>13</v>
      </c>
      <c r="D17" s="47">
        <f>MEDIAN('2018'!D17,'2014'!D17,'2016'!D17)</f>
        <v>1506.1759999999999</v>
      </c>
      <c r="E17" s="47">
        <f>MEDIAN('2018'!E17,'2014'!E17,'2016'!E17)</f>
        <v>4373775.3550000004</v>
      </c>
      <c r="F17" s="47">
        <f>MEDIAN('2018'!F17,'2014'!F17,'2016'!F17)</f>
        <v>627761.26899999997</v>
      </c>
      <c r="G17" s="47">
        <f>MEDIAN('2018'!G17,'2014'!G17,'2016'!G17)</f>
        <v>164874.538</v>
      </c>
      <c r="H17" s="47">
        <f>MEDIAN('2018'!H17,'2014'!H17,'2016'!H17)</f>
        <v>252420.56599999999</v>
      </c>
      <c r="I17" s="47">
        <f>MEDIAN('2018'!I17,'2014'!I17,'2016'!I17)</f>
        <v>617442.31000000006</v>
      </c>
      <c r="J17" s="47">
        <f>MEDIAN('2018'!J17,'2014'!J17,'2016'!J17)</f>
        <v>1197.701</v>
      </c>
      <c r="K17" s="47">
        <f>MEDIAN('2018'!K17,'2014'!K17,'2016'!K17)</f>
        <v>966931.85199999996</v>
      </c>
      <c r="L17" s="47">
        <f>MEDIAN('2018'!L17,'2014'!L17,'2016'!L17)</f>
        <v>261204.56099999999</v>
      </c>
      <c r="M17" s="47">
        <f>MEDIAN('2018'!M17,'2014'!M17,'2016'!M17)</f>
        <v>1068157.902</v>
      </c>
      <c r="N17" s="47">
        <f>MEDIAN('2018'!N17,'2014'!N17,'2016'!N17)</f>
        <v>46633.033000000003</v>
      </c>
      <c r="O17" s="47">
        <f>MEDIAN('2018'!O17,'2014'!O17,'2016'!O17)</f>
        <v>2555.857</v>
      </c>
      <c r="P17" s="47">
        <f>MEDIAN('2018'!P17,'2014'!P17,'2016'!P17)</f>
        <v>8654.6640000000007</v>
      </c>
      <c r="Q17" s="47">
        <f>MEDIAN('2018'!Q17,'2014'!Q17,'2016'!Q17)</f>
        <v>92397330.645999998</v>
      </c>
      <c r="R17" s="47">
        <f>MEDIAN('2018'!R17,'2014'!R17,'2016'!R17)</f>
        <v>31623.698</v>
      </c>
      <c r="S17" s="47">
        <f>MEDIAN('2018'!S17,'2014'!S17,'2016'!S17)</f>
        <v>8195761.4349999996</v>
      </c>
      <c r="T17" s="47">
        <f>MEDIAN('2018'!T17,'2014'!T17,'2016'!T17)</f>
        <v>2395314.7540000002</v>
      </c>
      <c r="U17" s="47">
        <f>MEDIAN('2018'!U17,'2014'!U17,'2016'!U17)</f>
        <v>1304058.67</v>
      </c>
      <c r="V17" s="47">
        <f>MEDIAN('2018'!V17,'2014'!V17,'2016'!V17)</f>
        <v>532984.946</v>
      </c>
      <c r="W17" s="47">
        <f>MEDIAN('2018'!W17,'2014'!W17,'2016'!W17)</f>
        <v>1447705.8359999999</v>
      </c>
      <c r="X17" s="47">
        <f>MEDIAN('2018'!X17,'2014'!X17,'2016'!X17)</f>
        <v>4177710.1260000002</v>
      </c>
      <c r="Y17" s="47">
        <f>MEDIAN('2018'!Y17,'2014'!Y17,'2016'!Y17)</f>
        <v>829776.84499999997</v>
      </c>
      <c r="Z17" s="47">
        <f>MEDIAN('2018'!Z17,'2014'!Z17,'2016'!Z17)</f>
        <v>1458338.5419999999</v>
      </c>
      <c r="AA17" s="47">
        <f>MEDIAN('2018'!AA17,'2014'!AA17,'2016'!AA17)</f>
        <v>1250757.182</v>
      </c>
      <c r="AB17" s="47">
        <f>MEDIAN('2018'!AB17,'2014'!AB17,'2016'!AB17)</f>
        <v>149962.84299999999</v>
      </c>
      <c r="AC17" s="47">
        <f>MEDIAN('2018'!AC17,'2014'!AC17,'2016'!AC17)</f>
        <v>1793717.7339999999</v>
      </c>
      <c r="AD17" s="47">
        <f>MEDIAN('2018'!AD17,'2014'!AD17,'2016'!AD17)</f>
        <v>111925.22100000001</v>
      </c>
      <c r="AE17" s="47">
        <f t="shared" si="0"/>
        <v>124470084.26199996</v>
      </c>
      <c r="AF17" s="47">
        <f>MEDIAN('2018'!AF17,'2014'!AF17,'2016'!AF17)</f>
        <v>28867317.375990789</v>
      </c>
      <c r="AG17" s="47">
        <f>MEDIAN('2018'!AG17,'2014'!AG17,'2016'!AG17)</f>
        <v>0</v>
      </c>
      <c r="AH17" s="47">
        <f t="shared" si="1"/>
        <v>28867317.375990789</v>
      </c>
      <c r="AI17" s="47">
        <f>MEDIAN('2018'!AI17,'2014'!AI17,'2016'!AI17)</f>
        <v>3.5026987211349401E-12</v>
      </c>
      <c r="AJ17" s="47">
        <f>MEDIAN('2018'!AJ17,'2014'!AJ17,'2016'!AJ17)</f>
        <v>-2.289304526321216E-12</v>
      </c>
      <c r="AK17" s="47">
        <f t="shared" si="2"/>
        <v>1.2133941948137241E-12</v>
      </c>
      <c r="AL17" s="47">
        <f>MEDIAN('2018'!AL17,'2014'!AL17,'2016'!AL17)</f>
        <v>374314.00715134275</v>
      </c>
      <c r="AM17" s="50">
        <f t="shared" si="3"/>
        <v>153711715.64514208</v>
      </c>
      <c r="AO17" s="22">
        <f t="shared" si="4"/>
        <v>29241631.383142114</v>
      </c>
    </row>
    <row r="18" spans="3:41" x14ac:dyDescent="0.25">
      <c r="C18" s="1" t="s">
        <v>14</v>
      </c>
      <c r="D18" s="47">
        <f>MEDIAN('2018'!D18,'2014'!D18,'2016'!D18)</f>
        <v>44091.991999999998</v>
      </c>
      <c r="E18" s="47">
        <f>MEDIAN('2018'!E18,'2014'!E18,'2016'!E18)</f>
        <v>10733.438</v>
      </c>
      <c r="F18" s="47">
        <f>MEDIAN('2018'!F18,'2014'!F18,'2016'!F18)</f>
        <v>882191.98400000005</v>
      </c>
      <c r="G18" s="47">
        <f>MEDIAN('2018'!G18,'2014'!G18,'2016'!G18)</f>
        <v>708024.21100000001</v>
      </c>
      <c r="H18" s="47">
        <f>MEDIAN('2018'!H18,'2014'!H18,'2016'!H18)</f>
        <v>96267.75</v>
      </c>
      <c r="I18" s="47">
        <f>MEDIAN('2018'!I18,'2014'!I18,'2016'!I18)</f>
        <v>500096.516</v>
      </c>
      <c r="J18" s="47">
        <f>MEDIAN('2018'!J18,'2014'!J18,'2016'!J18)</f>
        <v>101783.26700000001</v>
      </c>
      <c r="K18" s="47">
        <f>MEDIAN('2018'!K18,'2014'!K18,'2016'!K18)</f>
        <v>954292.35199999996</v>
      </c>
      <c r="L18" s="47">
        <f>MEDIAN('2018'!L18,'2014'!L18,'2016'!L18)</f>
        <v>546972.81200000003</v>
      </c>
      <c r="M18" s="47">
        <f>MEDIAN('2018'!M18,'2014'!M18,'2016'!M18)</f>
        <v>204273.42</v>
      </c>
      <c r="N18" s="47">
        <f>MEDIAN('2018'!N18,'2014'!N18,'2016'!N18)</f>
        <v>742676.67500000005</v>
      </c>
      <c r="O18" s="47">
        <f>MEDIAN('2018'!O18,'2014'!O18,'2016'!O18)</f>
        <v>63145.678999999996</v>
      </c>
      <c r="P18" s="47">
        <f>MEDIAN('2018'!P18,'2014'!P18,'2016'!P18)</f>
        <v>736929.03799999994</v>
      </c>
      <c r="Q18" s="47">
        <f>MEDIAN('2018'!Q18,'2014'!Q18,'2016'!Q18)</f>
        <v>1777577.6710000001</v>
      </c>
      <c r="R18" s="47">
        <f>MEDIAN('2018'!R18,'2014'!R18,'2016'!R18)</f>
        <v>7611813.284</v>
      </c>
      <c r="S18" s="47">
        <f>MEDIAN('2018'!S18,'2014'!S18,'2016'!S18)</f>
        <v>31873125.291000001</v>
      </c>
      <c r="T18" s="47">
        <f>MEDIAN('2018'!T18,'2014'!T18,'2016'!T18)</f>
        <v>1260139.307</v>
      </c>
      <c r="U18" s="47">
        <f>MEDIAN('2018'!U18,'2014'!U18,'2016'!U18)</f>
        <v>1308730.95</v>
      </c>
      <c r="V18" s="47">
        <f>MEDIAN('2018'!V18,'2014'!V18,'2016'!V18)</f>
        <v>886222.28399999999</v>
      </c>
      <c r="W18" s="47">
        <f>MEDIAN('2018'!W18,'2014'!W18,'2016'!W18)</f>
        <v>563778.33499999996</v>
      </c>
      <c r="X18" s="47">
        <f>MEDIAN('2018'!X18,'2014'!X18,'2016'!X18)</f>
        <v>375033.98800000001</v>
      </c>
      <c r="Y18" s="47">
        <f>MEDIAN('2018'!Y18,'2014'!Y18,'2016'!Y18)</f>
        <v>600773.36600000004</v>
      </c>
      <c r="Z18" s="47">
        <f>MEDIAN('2018'!Z18,'2014'!Z18,'2016'!Z18)</f>
        <v>485279.17599999998</v>
      </c>
      <c r="AA18" s="47">
        <f>MEDIAN('2018'!AA18,'2014'!AA18,'2016'!AA18)</f>
        <v>2682380.051</v>
      </c>
      <c r="AB18" s="47">
        <f>MEDIAN('2018'!AB18,'2014'!AB18,'2016'!AB18)</f>
        <v>62691.400999999998</v>
      </c>
      <c r="AC18" s="47">
        <f>MEDIAN('2018'!AC18,'2014'!AC18,'2016'!AC18)</f>
        <v>1036558.522</v>
      </c>
      <c r="AD18" s="47">
        <f>MEDIAN('2018'!AD18,'2014'!AD18,'2016'!AD18)</f>
        <v>5868.1980000000003</v>
      </c>
      <c r="AE18" s="47">
        <f t="shared" si="0"/>
        <v>56121450.957999989</v>
      </c>
      <c r="AF18" s="47">
        <f>MEDIAN('2018'!AF18,'2014'!AF18,'2016'!AF18)</f>
        <v>8982549.3696889114</v>
      </c>
      <c r="AG18" s="47">
        <f>MEDIAN('2018'!AG18,'2014'!AG18,'2016'!AG18)</f>
        <v>13099210.116254618</v>
      </c>
      <c r="AH18" s="47">
        <f t="shared" si="1"/>
        <v>22081759.48594353</v>
      </c>
      <c r="AI18" s="47">
        <f>MEDIAN('2018'!AI18,'2014'!AI18,'2016'!AI18)</f>
        <v>100028.33507193135</v>
      </c>
      <c r="AJ18" s="47">
        <f>MEDIAN('2018'!AJ18,'2014'!AJ18,'2016'!AJ18)</f>
        <v>-63699.147955039844</v>
      </c>
      <c r="AK18" s="47">
        <f t="shared" si="2"/>
        <v>36329.187116891502</v>
      </c>
      <c r="AL18" s="47">
        <f>MEDIAN('2018'!AL18,'2014'!AL18,'2016'!AL18)</f>
        <v>1314960.6799702435</v>
      </c>
      <c r="AM18" s="50">
        <f t="shared" si="3"/>
        <v>79554500.311030656</v>
      </c>
      <c r="AO18" s="22">
        <f t="shared" si="4"/>
        <v>23433049.353030667</v>
      </c>
    </row>
    <row r="19" spans="3:41" x14ac:dyDescent="0.25">
      <c r="C19" s="1" t="s">
        <v>15</v>
      </c>
      <c r="D19" s="47">
        <f>MEDIAN('2018'!D19,'2014'!D19,'2016'!D19)</f>
        <v>27668.628000000001</v>
      </c>
      <c r="E19" s="47">
        <f>MEDIAN('2018'!E19,'2014'!E19,'2016'!E19)</f>
        <v>29161.478999999999</v>
      </c>
      <c r="F19" s="47">
        <f>MEDIAN('2018'!F19,'2014'!F19,'2016'!F19)</f>
        <v>119536.508</v>
      </c>
      <c r="G19" s="47">
        <f>MEDIAN('2018'!G19,'2014'!G19,'2016'!G19)</f>
        <v>94294.611000000004</v>
      </c>
      <c r="H19" s="47">
        <f>MEDIAN('2018'!H19,'2014'!H19,'2016'!H19)</f>
        <v>91300.212</v>
      </c>
      <c r="I19" s="47">
        <f>MEDIAN('2018'!I19,'2014'!I19,'2016'!I19)</f>
        <v>48764.464</v>
      </c>
      <c r="J19" s="47">
        <f>MEDIAN('2018'!J19,'2014'!J19,'2016'!J19)</f>
        <v>7785.8639999999996</v>
      </c>
      <c r="K19" s="47">
        <f>MEDIAN('2018'!K19,'2014'!K19,'2016'!K19)</f>
        <v>985713.27399999998</v>
      </c>
      <c r="L19" s="47">
        <f>MEDIAN('2018'!L19,'2014'!L19,'2016'!L19)</f>
        <v>477635.462</v>
      </c>
      <c r="M19" s="47">
        <f>MEDIAN('2018'!M19,'2014'!M19,'2016'!M19)</f>
        <v>100177.21</v>
      </c>
      <c r="N19" s="47">
        <f>MEDIAN('2018'!N19,'2014'!N19,'2016'!N19)</f>
        <v>97185.404999999999</v>
      </c>
      <c r="O19" s="47">
        <f>MEDIAN('2018'!O19,'2014'!O19,'2016'!O19)</f>
        <v>16006.714</v>
      </c>
      <c r="P19" s="47">
        <f>MEDIAN('2018'!P19,'2014'!P19,'2016'!P19)</f>
        <v>423304.28399999999</v>
      </c>
      <c r="Q19" s="47">
        <f>MEDIAN('2018'!Q19,'2014'!Q19,'2016'!Q19)</f>
        <v>22962.085999999999</v>
      </c>
      <c r="R19" s="47">
        <f>MEDIAN('2018'!R19,'2014'!R19,'2016'!R19)</f>
        <v>11969.196</v>
      </c>
      <c r="S19" s="47">
        <f>MEDIAN('2018'!S19,'2014'!S19,'2016'!S19)</f>
        <v>13765658.154999999</v>
      </c>
      <c r="T19" s="47">
        <f>MEDIAN('2018'!T19,'2014'!T19,'2016'!T19)</f>
        <v>649826.28700000001</v>
      </c>
      <c r="U19" s="47">
        <f>MEDIAN('2018'!U19,'2014'!U19,'2016'!U19)</f>
        <v>173638.00899999999</v>
      </c>
      <c r="V19" s="47">
        <f>MEDIAN('2018'!V19,'2014'!V19,'2016'!V19)</f>
        <v>181047.728</v>
      </c>
      <c r="W19" s="47">
        <f>MEDIAN('2018'!W19,'2014'!W19,'2016'!W19)</f>
        <v>45600.173999999999</v>
      </c>
      <c r="X19" s="47">
        <f>MEDIAN('2018'!X19,'2014'!X19,'2016'!X19)</f>
        <v>53583.993999999999</v>
      </c>
      <c r="Y19" s="47">
        <f>MEDIAN('2018'!Y19,'2014'!Y19,'2016'!Y19)</f>
        <v>175540.30799999999</v>
      </c>
      <c r="Z19" s="47">
        <f>MEDIAN('2018'!Z19,'2014'!Z19,'2016'!Z19)</f>
        <v>456949.27799999999</v>
      </c>
      <c r="AA19" s="47">
        <f>MEDIAN('2018'!AA19,'2014'!AA19,'2016'!AA19)</f>
        <v>281666.07400000002</v>
      </c>
      <c r="AB19" s="47">
        <f>MEDIAN('2018'!AB19,'2014'!AB19,'2016'!AB19)</f>
        <v>4057.337</v>
      </c>
      <c r="AC19" s="47">
        <f>MEDIAN('2018'!AC19,'2014'!AC19,'2016'!AC19)</f>
        <v>86861.267999999996</v>
      </c>
      <c r="AD19" s="47">
        <f>MEDIAN('2018'!AD19,'2014'!AD19,'2016'!AD19)</f>
        <v>391.37400000000002</v>
      </c>
      <c r="AE19" s="47">
        <f t="shared" si="0"/>
        <v>18428285.382999998</v>
      </c>
      <c r="AF19" s="47">
        <f>MEDIAN('2018'!AF19,'2014'!AF19,'2016'!AF19)</f>
        <v>2355508.6522907661</v>
      </c>
      <c r="AG19" s="47">
        <f>MEDIAN('2018'!AG19,'2014'!AG19,'2016'!AG19)</f>
        <v>9013.3185042233836</v>
      </c>
      <c r="AH19" s="47">
        <f t="shared" si="1"/>
        <v>2364521.9707949897</v>
      </c>
      <c r="AI19" s="47">
        <f>MEDIAN('2018'!AI19,'2014'!AI19,'2016'!AI19)</f>
        <v>359730986.8298834</v>
      </c>
      <c r="AJ19" s="47">
        <f>MEDIAN('2018'!AJ19,'2014'!AJ19,'2016'!AJ19)</f>
        <v>1468282.7201683184</v>
      </c>
      <c r="AK19" s="47">
        <f t="shared" si="2"/>
        <v>361199269.55005169</v>
      </c>
      <c r="AL19" s="47">
        <f>MEDIAN('2018'!AL19,'2014'!AL19,'2016'!AL19)</f>
        <v>1708521.9156399984</v>
      </c>
      <c r="AM19" s="50">
        <f t="shared" si="3"/>
        <v>383700598.81948668</v>
      </c>
      <c r="AO19" s="22">
        <f t="shared" si="4"/>
        <v>365272313.43648666</v>
      </c>
    </row>
    <row r="20" spans="3:41" s="64" customFormat="1" x14ac:dyDescent="0.25">
      <c r="C20" s="63" t="s">
        <v>16</v>
      </c>
      <c r="D20" s="47">
        <f>MEDIAN('2018'!D20,'2014'!D20,'2016'!D20)</f>
        <v>428186.99</v>
      </c>
      <c r="E20" s="47">
        <f>MEDIAN('2018'!E20,'2014'!E20,'2016'!E20)</f>
        <v>64824.406000000003</v>
      </c>
      <c r="F20" s="47">
        <f>MEDIAN('2018'!F20,'2014'!F20,'2016'!F20)</f>
        <v>18765851.693999998</v>
      </c>
      <c r="G20" s="47">
        <f>MEDIAN('2018'!G20,'2014'!G20,'2016'!G20)</f>
        <v>9622331.2689999994</v>
      </c>
      <c r="H20" s="47">
        <f>MEDIAN('2018'!H20,'2014'!H20,'2016'!H20)</f>
        <v>4649263.7589999996</v>
      </c>
      <c r="I20" s="47">
        <f>MEDIAN('2018'!I20,'2014'!I20,'2016'!I20)</f>
        <v>2813029.0839999998</v>
      </c>
      <c r="J20" s="47">
        <f>MEDIAN('2018'!J20,'2014'!J20,'2016'!J20)</f>
        <v>140110.47399999999</v>
      </c>
      <c r="K20" s="47">
        <f>MEDIAN('2018'!K20,'2014'!K20,'2016'!K20)</f>
        <v>4564738.8470000001</v>
      </c>
      <c r="L20" s="47">
        <f>MEDIAN('2018'!L20,'2014'!L20,'2016'!L20)</f>
        <v>1460510.601</v>
      </c>
      <c r="M20" s="47">
        <f>MEDIAN('2018'!M20,'2014'!M20,'2016'!M20)</f>
        <v>2188285.9939999999</v>
      </c>
      <c r="N20" s="47">
        <f>MEDIAN('2018'!N20,'2014'!N20,'2016'!N20)</f>
        <v>2187197.1749999998</v>
      </c>
      <c r="O20" s="47">
        <f>MEDIAN('2018'!O20,'2014'!O20,'2016'!O20)</f>
        <v>11306778.655999999</v>
      </c>
      <c r="P20" s="47">
        <f>MEDIAN('2018'!P20,'2014'!P20,'2016'!P20)</f>
        <v>3110575.6150000002</v>
      </c>
      <c r="Q20" s="47">
        <f>MEDIAN('2018'!Q20,'2014'!Q20,'2016'!Q20)</f>
        <v>1711986.247</v>
      </c>
      <c r="R20" s="47">
        <f>MEDIAN('2018'!R20,'2014'!R20,'2016'!R20)</f>
        <v>265647.00300000003</v>
      </c>
      <c r="S20" s="47">
        <f>MEDIAN('2018'!S20,'2014'!S20,'2016'!S20)</f>
        <v>16296617.048</v>
      </c>
      <c r="T20" s="47">
        <f>MEDIAN('2018'!T20,'2014'!T20,'2016'!T20)</f>
        <v>6663445.8779999996</v>
      </c>
      <c r="U20" s="47">
        <f>MEDIAN('2018'!U20,'2014'!U20,'2016'!U20)</f>
        <v>19163958.063999999</v>
      </c>
      <c r="V20" s="47">
        <f>MEDIAN('2018'!V20,'2014'!V20,'2016'!V20)</f>
        <v>8585399.1840000004</v>
      </c>
      <c r="W20" s="47">
        <f>MEDIAN('2018'!W20,'2014'!W20,'2016'!W20)</f>
        <v>4642534.5439999998</v>
      </c>
      <c r="X20" s="47">
        <f>MEDIAN('2018'!X20,'2014'!X20,'2016'!X20)</f>
        <v>3193646.3309999998</v>
      </c>
      <c r="Y20" s="47">
        <f>MEDIAN('2018'!Y20,'2014'!Y20,'2016'!Y20)</f>
        <v>23680109.748</v>
      </c>
      <c r="Z20" s="47">
        <f>MEDIAN('2018'!Z20,'2014'!Z20,'2016'!Z20)</f>
        <v>8864248.2109999992</v>
      </c>
      <c r="AA20" s="47">
        <f>MEDIAN('2018'!AA20,'2014'!AA20,'2016'!AA20)</f>
        <v>3792091.65</v>
      </c>
      <c r="AB20" s="47">
        <f>MEDIAN('2018'!AB20,'2014'!AB20,'2016'!AB20)</f>
        <v>735299.35</v>
      </c>
      <c r="AC20" s="47">
        <f>MEDIAN('2018'!AC20,'2014'!AC20,'2016'!AC20)</f>
        <v>12164261.057</v>
      </c>
      <c r="AD20" s="47">
        <f>MEDIAN('2018'!AD20,'2014'!AD20,'2016'!AD20)</f>
        <v>1187260.7109999999</v>
      </c>
      <c r="AE20" s="47">
        <f t="shared" si="0"/>
        <v>172248189.59</v>
      </c>
      <c r="AF20" s="47">
        <f>MEDIAN('2018'!AF20,'2014'!AF20,'2016'!AF20)</f>
        <v>166291332.782116</v>
      </c>
      <c r="AG20" s="47">
        <f>MEDIAN('2018'!AG20,'2014'!AG20,'2016'!AG20)</f>
        <v>8146784.9971860694</v>
      </c>
      <c r="AH20" s="47">
        <f t="shared" si="1"/>
        <v>174438117.77930206</v>
      </c>
      <c r="AI20" s="47">
        <f>MEDIAN('2018'!AI20,'2014'!AI20,'2016'!AI20)</f>
        <v>43985303.846987866</v>
      </c>
      <c r="AJ20" s="47">
        <f>MEDIAN('2018'!AJ20,'2014'!AJ20,'2016'!AJ20)</f>
        <v>553182.52270617604</v>
      </c>
      <c r="AK20" s="47">
        <f t="shared" si="2"/>
        <v>44538486.369694039</v>
      </c>
      <c r="AL20" s="47">
        <f>MEDIAN('2018'!AL20,'2014'!AL20,'2016'!AL20)</f>
        <v>5551748.5329224952</v>
      </c>
      <c r="AM20" s="50">
        <f t="shared" si="3"/>
        <v>396776542.27191859</v>
      </c>
      <c r="AO20" s="22">
        <f t="shared" si="4"/>
        <v>224528352.68191859</v>
      </c>
    </row>
    <row r="21" spans="3:41" x14ac:dyDescent="0.25">
      <c r="C21" s="1" t="s">
        <v>17</v>
      </c>
      <c r="D21" s="47">
        <f>MEDIAN('2018'!D21,'2014'!D21,'2016'!D21)</f>
        <v>76728.349000000002</v>
      </c>
      <c r="E21" s="47">
        <f>MEDIAN('2018'!E21,'2014'!E21,'2016'!E21)</f>
        <v>61420.978000000003</v>
      </c>
      <c r="F21" s="47">
        <f>MEDIAN('2018'!F21,'2014'!F21,'2016'!F21)</f>
        <v>5341882.0650000004</v>
      </c>
      <c r="G21" s="47">
        <f>MEDIAN('2018'!G21,'2014'!G21,'2016'!G21)</f>
        <v>4772999.5049999999</v>
      </c>
      <c r="H21" s="47">
        <f>MEDIAN('2018'!H21,'2014'!H21,'2016'!H21)</f>
        <v>2238595.7940000002</v>
      </c>
      <c r="I21" s="47">
        <f>MEDIAN('2018'!I21,'2014'!I21,'2016'!I21)</f>
        <v>26738276.868999999</v>
      </c>
      <c r="J21" s="47">
        <f>MEDIAN('2018'!J21,'2014'!J21,'2016'!J21)</f>
        <v>25543.89</v>
      </c>
      <c r="K21" s="47">
        <f>MEDIAN('2018'!K21,'2014'!K21,'2016'!K21)</f>
        <v>10366765.308</v>
      </c>
      <c r="L21" s="47">
        <f>MEDIAN('2018'!L21,'2014'!L21,'2016'!L21)</f>
        <v>2462127.9849999999</v>
      </c>
      <c r="M21" s="47">
        <f>MEDIAN('2018'!M21,'2014'!M21,'2016'!M21)</f>
        <v>741938.43599999999</v>
      </c>
      <c r="N21" s="47">
        <f>MEDIAN('2018'!N21,'2014'!N21,'2016'!N21)</f>
        <v>3820557.0649999999</v>
      </c>
      <c r="O21" s="47">
        <f>MEDIAN('2018'!O21,'2014'!O21,'2016'!O21)</f>
        <v>11118325.142999999</v>
      </c>
      <c r="P21" s="47">
        <f>MEDIAN('2018'!P21,'2014'!P21,'2016'!P21)</f>
        <v>687254.02599999995</v>
      </c>
      <c r="Q21" s="47">
        <f>MEDIAN('2018'!Q21,'2014'!Q21,'2016'!Q21)</f>
        <v>1099322.6529999999</v>
      </c>
      <c r="R21" s="47">
        <f>MEDIAN('2018'!R21,'2014'!R21,'2016'!R21)</f>
        <v>107404.89599999999</v>
      </c>
      <c r="S21" s="47">
        <f>MEDIAN('2018'!S21,'2014'!S21,'2016'!S21)</f>
        <v>8828037.9820000008</v>
      </c>
      <c r="T21" s="47">
        <f>MEDIAN('2018'!T21,'2014'!T21,'2016'!T21)</f>
        <v>25141169.423999999</v>
      </c>
      <c r="U21" s="47">
        <f>MEDIAN('2018'!U21,'2014'!U21,'2016'!U21)</f>
        <v>112899995.303</v>
      </c>
      <c r="V21" s="47">
        <f>MEDIAN('2018'!V21,'2014'!V21,'2016'!V21)</f>
        <v>4305758.9869999997</v>
      </c>
      <c r="W21" s="47">
        <f>MEDIAN('2018'!W21,'2014'!W21,'2016'!W21)</f>
        <v>2715868.0839999998</v>
      </c>
      <c r="X21" s="47">
        <f>MEDIAN('2018'!X21,'2014'!X21,'2016'!X21)</f>
        <v>4112614.2689999999</v>
      </c>
      <c r="Y21" s="47">
        <f>MEDIAN('2018'!Y21,'2014'!Y21,'2016'!Y21)</f>
        <v>8384351.1670000004</v>
      </c>
      <c r="Z21" s="47">
        <f>MEDIAN('2018'!Z21,'2014'!Z21,'2016'!Z21)</f>
        <v>5559321.9019999998</v>
      </c>
      <c r="AA21" s="47">
        <f>MEDIAN('2018'!AA21,'2014'!AA21,'2016'!AA21)</f>
        <v>4599203.2340000002</v>
      </c>
      <c r="AB21" s="47">
        <f>MEDIAN('2018'!AB21,'2014'!AB21,'2016'!AB21)</f>
        <v>2126873.6150000002</v>
      </c>
      <c r="AC21" s="47">
        <f>MEDIAN('2018'!AC21,'2014'!AC21,'2016'!AC21)</f>
        <v>8187954.966</v>
      </c>
      <c r="AD21" s="47">
        <f>MEDIAN('2018'!AD21,'2014'!AD21,'2016'!AD21)</f>
        <v>1374184.2930000001</v>
      </c>
      <c r="AE21" s="47">
        <f t="shared" si="0"/>
        <v>257894476.18799996</v>
      </c>
      <c r="AF21" s="47">
        <f>MEDIAN('2018'!AF21,'2014'!AF21,'2016'!AF21)</f>
        <v>170588677.14719722</v>
      </c>
      <c r="AG21" s="47">
        <f>MEDIAN('2018'!AG21,'2014'!AG21,'2016'!AG21)</f>
        <v>1014509.2772602311</v>
      </c>
      <c r="AH21" s="47">
        <f t="shared" si="1"/>
        <v>171603186.42445746</v>
      </c>
      <c r="AI21" s="47">
        <f>MEDIAN('2018'!AI21,'2014'!AI21,'2016'!AI21)</f>
        <v>11234610.064891817</v>
      </c>
      <c r="AJ21" s="47">
        <f>MEDIAN('2018'!AJ21,'2014'!AJ21,'2016'!AJ21)</f>
        <v>0</v>
      </c>
      <c r="AK21" s="47">
        <f t="shared" si="2"/>
        <v>11234610.064891817</v>
      </c>
      <c r="AL21" s="47">
        <f>MEDIAN('2018'!AL21,'2014'!AL21,'2016'!AL21)</f>
        <v>23947594.905782886</v>
      </c>
      <c r="AM21" s="50">
        <f t="shared" si="3"/>
        <v>464679867.58313209</v>
      </c>
      <c r="AO21" s="22">
        <f t="shared" si="4"/>
        <v>206785391.39513212</v>
      </c>
    </row>
    <row r="22" spans="3:41" x14ac:dyDescent="0.25">
      <c r="C22" s="1" t="s">
        <v>18</v>
      </c>
      <c r="D22" s="47">
        <f>MEDIAN('2018'!D22,'2014'!D22,'2016'!D22)</f>
        <v>1088879.0060000001</v>
      </c>
      <c r="E22" s="47">
        <f>MEDIAN('2018'!E22,'2014'!E22,'2016'!E22)</f>
        <v>1906.28</v>
      </c>
      <c r="F22" s="47">
        <f>MEDIAN('2018'!F22,'2014'!F22,'2016'!F22)</f>
        <v>23559426.030000001</v>
      </c>
      <c r="G22" s="47">
        <f>MEDIAN('2018'!G22,'2014'!G22,'2016'!G22)</f>
        <v>510938.75199999998</v>
      </c>
      <c r="H22" s="47">
        <f>MEDIAN('2018'!H22,'2014'!H22,'2016'!H22)</f>
        <v>180084.272</v>
      </c>
      <c r="I22" s="47">
        <f>MEDIAN('2018'!I22,'2014'!I22,'2016'!I22)</f>
        <v>86980.327000000005</v>
      </c>
      <c r="J22" s="47">
        <f>MEDIAN('2018'!J22,'2014'!J22,'2016'!J22)</f>
        <v>11093.848</v>
      </c>
      <c r="K22" s="47">
        <f>MEDIAN('2018'!K22,'2014'!K22,'2016'!K22)</f>
        <v>113013.85799999999</v>
      </c>
      <c r="L22" s="47">
        <f>MEDIAN('2018'!L22,'2014'!L22,'2016'!L22)</f>
        <v>22723.226999999999</v>
      </c>
      <c r="M22" s="47">
        <f>MEDIAN('2018'!M22,'2014'!M22,'2016'!M22)</f>
        <v>96387.767000000007</v>
      </c>
      <c r="N22" s="47">
        <f>MEDIAN('2018'!N22,'2014'!N22,'2016'!N22)</f>
        <v>136045.35699999999</v>
      </c>
      <c r="O22" s="47">
        <f>MEDIAN('2018'!O22,'2014'!O22,'2016'!O22)</f>
        <v>391.14699999999999</v>
      </c>
      <c r="P22" s="47">
        <f>MEDIAN('2018'!P22,'2014'!P22,'2016'!P22)</f>
        <v>49795.478000000003</v>
      </c>
      <c r="Q22" s="47">
        <f>MEDIAN('2018'!Q22,'2014'!Q22,'2016'!Q22)</f>
        <v>189926.58300000001</v>
      </c>
      <c r="R22" s="47">
        <f>MEDIAN('2018'!R22,'2014'!R22,'2016'!R22)</f>
        <v>51042.843000000001</v>
      </c>
      <c r="S22" s="47">
        <f>MEDIAN('2018'!S22,'2014'!S22,'2016'!S22)</f>
        <v>1395537.23</v>
      </c>
      <c r="T22" s="47">
        <f>MEDIAN('2018'!T22,'2014'!T22,'2016'!T22)</f>
        <v>1134395.5870000001</v>
      </c>
      <c r="U22" s="47">
        <f>MEDIAN('2018'!U22,'2014'!U22,'2016'!U22)</f>
        <v>300425.50799999997</v>
      </c>
      <c r="V22" s="47">
        <f>MEDIAN('2018'!V22,'2014'!V22,'2016'!V22)</f>
        <v>981025.5</v>
      </c>
      <c r="W22" s="47">
        <f>MEDIAN('2018'!W22,'2014'!W22,'2016'!W22)</f>
        <v>166806.74100000001</v>
      </c>
      <c r="X22" s="47">
        <f>MEDIAN('2018'!X22,'2014'!X22,'2016'!X22)</f>
        <v>127501.67600000001</v>
      </c>
      <c r="Y22" s="47">
        <f>MEDIAN('2018'!Y22,'2014'!Y22,'2016'!Y22)</f>
        <v>952265.78200000001</v>
      </c>
      <c r="Z22" s="47">
        <f>MEDIAN('2018'!Z22,'2014'!Z22,'2016'!Z22)</f>
        <v>290879.696</v>
      </c>
      <c r="AA22" s="47">
        <f>MEDIAN('2018'!AA22,'2014'!AA22,'2016'!AA22)</f>
        <v>233414.82699999999</v>
      </c>
      <c r="AB22" s="47">
        <f>MEDIAN('2018'!AB22,'2014'!AB22,'2016'!AB22)</f>
        <v>25725.457999999999</v>
      </c>
      <c r="AC22" s="47">
        <f>MEDIAN('2018'!AC22,'2014'!AC22,'2016'!AC22)</f>
        <v>784655.49800000002</v>
      </c>
      <c r="AD22" s="47">
        <f>MEDIAN('2018'!AD22,'2014'!AD22,'2016'!AD22)</f>
        <v>466617.78499999997</v>
      </c>
      <c r="AE22" s="47">
        <f t="shared" si="0"/>
        <v>32957886.063000005</v>
      </c>
      <c r="AF22" s="47">
        <f>MEDIAN('2018'!AF22,'2014'!AF22,'2016'!AF22)</f>
        <v>82768504.935221389</v>
      </c>
      <c r="AG22" s="47">
        <f>MEDIAN('2018'!AG22,'2014'!AG22,'2016'!AG22)</f>
        <v>0</v>
      </c>
      <c r="AH22" s="47">
        <f t="shared" si="1"/>
        <v>82768504.935221389</v>
      </c>
      <c r="AI22" s="47">
        <f>MEDIAN('2018'!AI22,'2014'!AI22,'2016'!AI22)</f>
        <v>0</v>
      </c>
      <c r="AJ22" s="47">
        <f>MEDIAN('2018'!AJ22,'2014'!AJ22,'2016'!AJ22)</f>
        <v>0</v>
      </c>
      <c r="AK22" s="47">
        <f t="shared" si="2"/>
        <v>0</v>
      </c>
      <c r="AL22" s="47">
        <f>MEDIAN('2018'!AL22,'2014'!AL22,'2016'!AL22)</f>
        <v>1133861.0735941858</v>
      </c>
      <c r="AM22" s="50">
        <f t="shared" si="3"/>
        <v>116860252.07181558</v>
      </c>
      <c r="AO22" s="22">
        <f t="shared" si="4"/>
        <v>83902366.008815572</v>
      </c>
    </row>
    <row r="23" spans="3:41" x14ac:dyDescent="0.25">
      <c r="C23" s="1" t="s">
        <v>19</v>
      </c>
      <c r="D23" s="47">
        <f>MEDIAN('2018'!D23,'2014'!D23,'2016'!D23)</f>
        <v>7950.1210000000001</v>
      </c>
      <c r="E23" s="47">
        <f>MEDIAN('2018'!E23,'2014'!E23,'2016'!E23)</f>
        <v>300.83100000000002</v>
      </c>
      <c r="F23" s="47">
        <f>MEDIAN('2018'!F23,'2014'!F23,'2016'!F23)</f>
        <v>730186.32499999995</v>
      </c>
      <c r="G23" s="47">
        <f>MEDIAN('2018'!G23,'2014'!G23,'2016'!G23)</f>
        <v>415783.16399999999</v>
      </c>
      <c r="H23" s="47">
        <f>MEDIAN('2018'!H23,'2014'!H23,'2016'!H23)</f>
        <v>3357647.9040000001</v>
      </c>
      <c r="I23" s="47">
        <f>MEDIAN('2018'!I23,'2014'!I23,'2016'!I23)</f>
        <v>94209.415999999997</v>
      </c>
      <c r="J23" s="47">
        <f>MEDIAN('2018'!J23,'2014'!J23,'2016'!J23)</f>
        <v>6172.6620000000003</v>
      </c>
      <c r="K23" s="47">
        <f>MEDIAN('2018'!K23,'2014'!K23,'2016'!K23)</f>
        <v>85545.934999999998</v>
      </c>
      <c r="L23" s="47">
        <f>MEDIAN('2018'!L23,'2014'!L23,'2016'!L23)</f>
        <v>148126.52600000001</v>
      </c>
      <c r="M23" s="47">
        <f>MEDIAN('2018'!M23,'2014'!M23,'2016'!M23)</f>
        <v>791311.65599999996</v>
      </c>
      <c r="N23" s="47">
        <f>MEDIAN('2018'!N23,'2014'!N23,'2016'!N23)</f>
        <v>565030.31999999995</v>
      </c>
      <c r="O23" s="47">
        <f>MEDIAN('2018'!O23,'2014'!O23,'2016'!O23)</f>
        <v>1047634.536</v>
      </c>
      <c r="P23" s="47">
        <f>MEDIAN('2018'!P23,'2014'!P23,'2016'!P23)</f>
        <v>293157.86300000001</v>
      </c>
      <c r="Q23" s="47">
        <f>MEDIAN('2018'!Q23,'2014'!Q23,'2016'!Q23)</f>
        <v>826848.23</v>
      </c>
      <c r="R23" s="47">
        <f>MEDIAN('2018'!R23,'2014'!R23,'2016'!R23)</f>
        <v>34513.646999999997</v>
      </c>
      <c r="S23" s="47">
        <f>MEDIAN('2018'!S23,'2014'!S23,'2016'!S23)</f>
        <v>4886039.5779999997</v>
      </c>
      <c r="T23" s="47">
        <f>MEDIAN('2018'!T23,'2014'!T23,'2016'!T23)</f>
        <v>932075.93299999996</v>
      </c>
      <c r="U23" s="47">
        <f>MEDIAN('2018'!U23,'2014'!U23,'2016'!U23)</f>
        <v>1405986.841</v>
      </c>
      <c r="V23" s="47">
        <f>MEDIAN('2018'!V23,'2014'!V23,'2016'!V23)</f>
        <v>2167386.7940000002</v>
      </c>
      <c r="W23" s="47">
        <f>MEDIAN('2018'!W23,'2014'!W23,'2016'!W23)</f>
        <v>20302050.543000001</v>
      </c>
      <c r="X23" s="47">
        <f>MEDIAN('2018'!X23,'2014'!X23,'2016'!X23)</f>
        <v>816449.14599999995</v>
      </c>
      <c r="Y23" s="47">
        <f>MEDIAN('2018'!Y23,'2014'!Y23,'2016'!Y23)</f>
        <v>3951573.7990000001</v>
      </c>
      <c r="Z23" s="47">
        <f>MEDIAN('2018'!Z23,'2014'!Z23,'2016'!Z23)</f>
        <v>4401498.5329999998</v>
      </c>
      <c r="AA23" s="47">
        <f>MEDIAN('2018'!AA23,'2014'!AA23,'2016'!AA23)</f>
        <v>2795511.554</v>
      </c>
      <c r="AB23" s="47">
        <f>MEDIAN('2018'!AB23,'2014'!AB23,'2016'!AB23)</f>
        <v>365984.18400000001</v>
      </c>
      <c r="AC23" s="47">
        <f>MEDIAN('2018'!AC23,'2014'!AC23,'2016'!AC23)</f>
        <v>4030130.9709999999</v>
      </c>
      <c r="AD23" s="47">
        <f>MEDIAN('2018'!AD23,'2014'!AD23,'2016'!AD23)</f>
        <v>1721606.308</v>
      </c>
      <c r="AE23" s="47">
        <f t="shared" si="0"/>
        <v>56180713.32</v>
      </c>
      <c r="AF23" s="47">
        <f>MEDIAN('2018'!AF23,'2014'!AF23,'2016'!AF23)</f>
        <v>38569260.610703178</v>
      </c>
      <c r="AG23" s="47">
        <f>MEDIAN('2018'!AG23,'2014'!AG23,'2016'!AG23)</f>
        <v>3357467.0471261623</v>
      </c>
      <c r="AH23" s="47">
        <f t="shared" si="1"/>
        <v>41926727.657829337</v>
      </c>
      <c r="AI23" s="47">
        <f>MEDIAN('2018'!AI23,'2014'!AI23,'2016'!AI23)</f>
        <v>13850691.118250122</v>
      </c>
      <c r="AJ23" s="47">
        <f>MEDIAN('2018'!AJ23,'2014'!AJ23,'2016'!AJ23)</f>
        <v>-158110.26662396916</v>
      </c>
      <c r="AK23" s="47">
        <f t="shared" si="2"/>
        <v>13692580.851626154</v>
      </c>
      <c r="AL23" s="47">
        <f>MEDIAN('2018'!AL23,'2014'!AL23,'2016'!AL23)</f>
        <v>268343.19063120848</v>
      </c>
      <c r="AM23" s="50">
        <f t="shared" si="3"/>
        <v>112068365.02008671</v>
      </c>
      <c r="AO23" s="22">
        <f t="shared" si="4"/>
        <v>55887651.700086705</v>
      </c>
    </row>
    <row r="24" spans="3:41" x14ac:dyDescent="0.25">
      <c r="C24" s="1" t="s">
        <v>20</v>
      </c>
      <c r="D24" s="47">
        <f>MEDIAN('2018'!D24,'2014'!D24,'2016'!D24)</f>
        <v>29.584</v>
      </c>
      <c r="E24" s="47">
        <f>MEDIAN('2018'!E24,'2014'!E24,'2016'!E24)</f>
        <v>368.54</v>
      </c>
      <c r="F24" s="47">
        <f>MEDIAN('2018'!F24,'2014'!F24,'2016'!F24)</f>
        <v>1539095.9650000001</v>
      </c>
      <c r="G24" s="47">
        <f>MEDIAN('2018'!G24,'2014'!G24,'2016'!G24)</f>
        <v>461568.52299999999</v>
      </c>
      <c r="H24" s="47">
        <f>MEDIAN('2018'!H24,'2014'!H24,'2016'!H24)</f>
        <v>1395535.7080000001</v>
      </c>
      <c r="I24" s="47">
        <f>MEDIAN('2018'!I24,'2014'!I24,'2016'!I24)</f>
        <v>195109.74799999999</v>
      </c>
      <c r="J24" s="47">
        <f>MEDIAN('2018'!J24,'2014'!J24,'2016'!J24)</f>
        <v>12831.948</v>
      </c>
      <c r="K24" s="47">
        <f>MEDIAN('2018'!K24,'2014'!K24,'2016'!K24)</f>
        <v>40420.281999999999</v>
      </c>
      <c r="L24" s="47">
        <f>MEDIAN('2018'!L24,'2014'!L24,'2016'!L24)</f>
        <v>1325.3</v>
      </c>
      <c r="M24" s="47">
        <f>MEDIAN('2018'!M24,'2014'!M24,'2016'!M24)</f>
        <v>200084.448</v>
      </c>
      <c r="N24" s="47">
        <f>MEDIAN('2018'!N24,'2014'!N24,'2016'!N24)</f>
        <v>1551806.318</v>
      </c>
      <c r="O24" s="47">
        <f>MEDIAN('2018'!O24,'2014'!O24,'2016'!O24)</f>
        <v>0</v>
      </c>
      <c r="P24" s="47">
        <f>MEDIAN('2018'!P24,'2014'!P24,'2016'!P24)</f>
        <v>2271918.6510000001</v>
      </c>
      <c r="Q24" s="47">
        <f>MEDIAN('2018'!Q24,'2014'!Q24,'2016'!Q24)</f>
        <v>1239583.513</v>
      </c>
      <c r="R24" s="47">
        <f>MEDIAN('2018'!R24,'2014'!R24,'2016'!R24)</f>
        <v>113045.67</v>
      </c>
      <c r="S24" s="47">
        <f>MEDIAN('2018'!S24,'2014'!S24,'2016'!S24)</f>
        <v>3791286.12</v>
      </c>
      <c r="T24" s="47">
        <f>MEDIAN('2018'!T24,'2014'!T24,'2016'!T24)</f>
        <v>1353289.2560000001</v>
      </c>
      <c r="U24" s="47">
        <f>MEDIAN('2018'!U24,'2014'!U24,'2016'!U24)</f>
        <v>1869337.818</v>
      </c>
      <c r="V24" s="47">
        <f>MEDIAN('2018'!V24,'2014'!V24,'2016'!V24)</f>
        <v>5359358.5360000003</v>
      </c>
      <c r="W24" s="47">
        <f>MEDIAN('2018'!W24,'2014'!W24,'2016'!W24)</f>
        <v>4989745.0970000001</v>
      </c>
      <c r="X24" s="47">
        <f>MEDIAN('2018'!X24,'2014'!X24,'2016'!X24)</f>
        <v>16593372.592</v>
      </c>
      <c r="Y24" s="47">
        <f>MEDIAN('2018'!Y24,'2014'!Y24,'2016'!Y24)</f>
        <v>11154180.488</v>
      </c>
      <c r="Z24" s="47">
        <f>MEDIAN('2018'!Z24,'2014'!Z24,'2016'!Z24)</f>
        <v>7295277.9929999998</v>
      </c>
      <c r="AA24" s="47">
        <f>MEDIAN('2018'!AA24,'2014'!AA24,'2016'!AA24)</f>
        <v>2505156.5359999998</v>
      </c>
      <c r="AB24" s="47">
        <f>MEDIAN('2018'!AB24,'2014'!AB24,'2016'!AB24)</f>
        <v>2549051.034</v>
      </c>
      <c r="AC24" s="47">
        <f>MEDIAN('2018'!AC24,'2014'!AC24,'2016'!AC24)</f>
        <v>4817367.1789999995</v>
      </c>
      <c r="AD24" s="47">
        <f>MEDIAN('2018'!AD24,'2014'!AD24,'2016'!AD24)</f>
        <v>145843.29699999999</v>
      </c>
      <c r="AE24" s="47">
        <f t="shared" si="0"/>
        <v>71445990.144000009</v>
      </c>
      <c r="AF24" s="47">
        <f>MEDIAN('2018'!AF24,'2014'!AF24,'2016'!AF24)</f>
        <v>36270186.922875009</v>
      </c>
      <c r="AG24" s="47">
        <f>MEDIAN('2018'!AG24,'2014'!AG24,'2016'!AG24)</f>
        <v>0</v>
      </c>
      <c r="AH24" s="47">
        <f t="shared" si="1"/>
        <v>36270186.922875009</v>
      </c>
      <c r="AI24" s="47">
        <f>MEDIAN('2018'!AI24,'2014'!AI24,'2016'!AI24)</f>
        <v>0</v>
      </c>
      <c r="AJ24" s="47">
        <f>MEDIAN('2018'!AJ24,'2014'!AJ24,'2016'!AJ24)</f>
        <v>0</v>
      </c>
      <c r="AK24" s="47">
        <f t="shared" si="2"/>
        <v>0</v>
      </c>
      <c r="AL24" s="47">
        <f>MEDIAN('2018'!AL24,'2014'!AL24,'2016'!AL24)</f>
        <v>2131284.121869301</v>
      </c>
      <c r="AM24" s="50">
        <f t="shared" si="3"/>
        <v>109847461.18874431</v>
      </c>
      <c r="AO24" s="22">
        <f t="shared" si="4"/>
        <v>38401471.044744298</v>
      </c>
    </row>
    <row r="25" spans="3:41" x14ac:dyDescent="0.25">
      <c r="C25" s="1" t="s">
        <v>21</v>
      </c>
      <c r="D25" s="47">
        <f>MEDIAN('2018'!D25,'2014'!D25,'2016'!D25)</f>
        <v>128435.753</v>
      </c>
      <c r="E25" s="47">
        <f>MEDIAN('2018'!E25,'2014'!E25,'2016'!E25)</f>
        <v>163364.17499999999</v>
      </c>
      <c r="F25" s="47">
        <f>MEDIAN('2018'!F25,'2014'!F25,'2016'!F25)</f>
        <v>45336.603000000003</v>
      </c>
      <c r="G25" s="47">
        <f>MEDIAN('2018'!G25,'2014'!G25,'2016'!G25)</f>
        <v>477407.71399999998</v>
      </c>
      <c r="H25" s="47">
        <f>MEDIAN('2018'!H25,'2014'!H25,'2016'!H25)</f>
        <v>91445.585999999996</v>
      </c>
      <c r="I25" s="47">
        <f>MEDIAN('2018'!I25,'2014'!I25,'2016'!I25)</f>
        <v>344480.17499999999</v>
      </c>
      <c r="J25" s="47">
        <f>MEDIAN('2018'!J25,'2014'!J25,'2016'!J25)</f>
        <v>94542.042000000001</v>
      </c>
      <c r="K25" s="47">
        <f>MEDIAN('2018'!K25,'2014'!K25,'2016'!K25)</f>
        <v>5147287.8109999998</v>
      </c>
      <c r="L25" s="47">
        <f>MEDIAN('2018'!L25,'2014'!L25,'2016'!L25)</f>
        <v>644125.55700000003</v>
      </c>
      <c r="M25" s="47">
        <f>MEDIAN('2018'!M25,'2014'!M25,'2016'!M25)</f>
        <v>597029.50100000005</v>
      </c>
      <c r="N25" s="47">
        <f>MEDIAN('2018'!N25,'2014'!N25,'2016'!N25)</f>
        <v>989555.777</v>
      </c>
      <c r="O25" s="47">
        <f>MEDIAN('2018'!O25,'2014'!O25,'2016'!O25)</f>
        <v>64229.120999999999</v>
      </c>
      <c r="P25" s="47">
        <f>MEDIAN('2018'!P25,'2014'!P25,'2016'!P25)</f>
        <v>1563001.0209999999</v>
      </c>
      <c r="Q25" s="47">
        <f>MEDIAN('2018'!Q25,'2014'!Q25,'2016'!Q25)</f>
        <v>1000909.931</v>
      </c>
      <c r="R25" s="47">
        <f>MEDIAN('2018'!R25,'2014'!R25,'2016'!R25)</f>
        <v>820007.69499999995</v>
      </c>
      <c r="S25" s="47">
        <f>MEDIAN('2018'!S25,'2014'!S25,'2016'!S25)</f>
        <v>22134906.903999999</v>
      </c>
      <c r="T25" s="47">
        <f>MEDIAN('2018'!T25,'2014'!T25,'2016'!T25)</f>
        <v>3764790.8870000001</v>
      </c>
      <c r="U25" s="47">
        <f>MEDIAN('2018'!U25,'2014'!U25,'2016'!U25)</f>
        <v>1216081.8759999999</v>
      </c>
      <c r="V25" s="47">
        <f>MEDIAN('2018'!V25,'2014'!V25,'2016'!V25)</f>
        <v>482908.32500000001</v>
      </c>
      <c r="W25" s="47">
        <f>MEDIAN('2018'!W25,'2014'!W25,'2016'!W25)</f>
        <v>186240.315</v>
      </c>
      <c r="X25" s="47">
        <f>MEDIAN('2018'!X25,'2014'!X25,'2016'!X25)</f>
        <v>2246234.0499999998</v>
      </c>
      <c r="Y25" s="47">
        <f>MEDIAN('2018'!Y25,'2014'!Y25,'2016'!Y25)</f>
        <v>6198343.7929999996</v>
      </c>
      <c r="Z25" s="47">
        <f>MEDIAN('2018'!Z25,'2014'!Z25,'2016'!Z25)</f>
        <v>1128294.3489999999</v>
      </c>
      <c r="AA25" s="47">
        <f>MEDIAN('2018'!AA25,'2014'!AA25,'2016'!AA25)</f>
        <v>1360675.6040000001</v>
      </c>
      <c r="AB25" s="47">
        <f>MEDIAN('2018'!AB25,'2014'!AB25,'2016'!AB25)</f>
        <v>72642.053</v>
      </c>
      <c r="AC25" s="47">
        <f>MEDIAN('2018'!AC25,'2014'!AC25,'2016'!AC25)</f>
        <v>264573.391</v>
      </c>
      <c r="AD25" s="47">
        <f>MEDIAN('2018'!AD25,'2014'!AD25,'2016'!AD25)</f>
        <v>43071.593999999997</v>
      </c>
      <c r="AE25" s="47">
        <f t="shared" si="0"/>
        <v>51269921.603</v>
      </c>
      <c r="AF25" s="47">
        <f>MEDIAN('2018'!AF25,'2014'!AF25,'2016'!AF25)</f>
        <v>232405688.33646116</v>
      </c>
      <c r="AG25" s="47">
        <f>MEDIAN('2018'!AG25,'2014'!AG25,'2016'!AG25)</f>
        <v>0</v>
      </c>
      <c r="AH25" s="47">
        <f t="shared" si="1"/>
        <v>232405688.33646116</v>
      </c>
      <c r="AI25" s="47">
        <f>MEDIAN('2018'!AI25,'2014'!AI25,'2016'!AI25)</f>
        <v>0</v>
      </c>
      <c r="AJ25" s="47">
        <f>MEDIAN('2018'!AJ25,'2014'!AJ25,'2016'!AJ25)</f>
        <v>0</v>
      </c>
      <c r="AK25" s="47">
        <f t="shared" si="2"/>
        <v>0</v>
      </c>
      <c r="AL25" s="47">
        <f>MEDIAN('2018'!AL25,'2014'!AL25,'2016'!AL25)</f>
        <v>0</v>
      </c>
      <c r="AM25" s="50">
        <f t="shared" si="3"/>
        <v>283675609.93946117</v>
      </c>
      <c r="AO25" s="22">
        <f t="shared" si="4"/>
        <v>232405688.33646119</v>
      </c>
    </row>
    <row r="26" spans="3:41" x14ac:dyDescent="0.25">
      <c r="C26" s="1" t="s">
        <v>22</v>
      </c>
      <c r="D26" s="47">
        <f>MEDIAN('2018'!D26,'2014'!D26,'2016'!D26)</f>
        <v>487280.17499999999</v>
      </c>
      <c r="E26" s="47">
        <f>MEDIAN('2018'!E26,'2014'!E26,'2016'!E26)</f>
        <v>15975.130999999999</v>
      </c>
      <c r="F26" s="47">
        <f>MEDIAN('2018'!F26,'2014'!F26,'2016'!F26)</f>
        <v>3309224.1060000001</v>
      </c>
      <c r="G26" s="47">
        <f>MEDIAN('2018'!G26,'2014'!G26,'2016'!G26)</f>
        <v>2066514.551</v>
      </c>
      <c r="H26" s="47">
        <f>MEDIAN('2018'!H26,'2014'!H26,'2016'!H26)</f>
        <v>2897617.39</v>
      </c>
      <c r="I26" s="47">
        <f>MEDIAN('2018'!I26,'2014'!I26,'2016'!I26)</f>
        <v>618598.22699999996</v>
      </c>
      <c r="J26" s="47">
        <f>MEDIAN('2018'!J26,'2014'!J26,'2016'!J26)</f>
        <v>76643.712</v>
      </c>
      <c r="K26" s="47">
        <f>MEDIAN('2018'!K26,'2014'!K26,'2016'!K26)</f>
        <v>633380.13</v>
      </c>
      <c r="L26" s="47">
        <f>MEDIAN('2018'!L26,'2014'!L26,'2016'!L26)</f>
        <v>322831.13199999998</v>
      </c>
      <c r="M26" s="47">
        <f>MEDIAN('2018'!M26,'2014'!M26,'2016'!M26)</f>
        <v>775970.29700000002</v>
      </c>
      <c r="N26" s="47">
        <f>MEDIAN('2018'!N26,'2014'!N26,'2016'!N26)</f>
        <v>435776.88</v>
      </c>
      <c r="O26" s="47">
        <f>MEDIAN('2018'!O26,'2014'!O26,'2016'!O26)</f>
        <v>3388.7429999999999</v>
      </c>
      <c r="P26" s="47">
        <f>MEDIAN('2018'!P26,'2014'!P26,'2016'!P26)</f>
        <v>2820705.7</v>
      </c>
      <c r="Q26" s="47">
        <f>MEDIAN('2018'!Q26,'2014'!Q26,'2016'!Q26)</f>
        <v>914715.69200000004</v>
      </c>
      <c r="R26" s="47">
        <f>MEDIAN('2018'!R26,'2014'!R26,'2016'!R26)</f>
        <v>48587.014000000003</v>
      </c>
      <c r="S26" s="47">
        <f>MEDIAN('2018'!S26,'2014'!S26,'2016'!S26)</f>
        <v>10886426.423</v>
      </c>
      <c r="T26" s="47">
        <f>MEDIAN('2018'!T26,'2014'!T26,'2016'!T26)</f>
        <v>2204758.3220000002</v>
      </c>
      <c r="U26" s="47">
        <f>MEDIAN('2018'!U26,'2014'!U26,'2016'!U26)</f>
        <v>3308023.1310000001</v>
      </c>
      <c r="V26" s="47">
        <f>MEDIAN('2018'!V26,'2014'!V26,'2016'!V26)</f>
        <v>4911772.0149999997</v>
      </c>
      <c r="W26" s="47">
        <f>MEDIAN('2018'!W26,'2014'!W26,'2016'!W26)</f>
        <v>9299820.1919999998</v>
      </c>
      <c r="X26" s="47">
        <f>MEDIAN('2018'!X26,'2014'!X26,'2016'!X26)</f>
        <v>1058803.8219999999</v>
      </c>
      <c r="Y26" s="47">
        <f>MEDIAN('2018'!Y26,'2014'!Y26,'2016'!Y26)</f>
        <v>4828823.6500000004</v>
      </c>
      <c r="Z26" s="47">
        <f>MEDIAN('2018'!Z26,'2014'!Z26,'2016'!Z26)</f>
        <v>17834176.102000002</v>
      </c>
      <c r="AA26" s="47">
        <f>MEDIAN('2018'!AA26,'2014'!AA26,'2016'!AA26)</f>
        <v>1895903.797</v>
      </c>
      <c r="AB26" s="47">
        <f>MEDIAN('2018'!AB26,'2014'!AB26,'2016'!AB26)</f>
        <v>1967677.1329999999</v>
      </c>
      <c r="AC26" s="47">
        <f>MEDIAN('2018'!AC26,'2014'!AC26,'2016'!AC26)</f>
        <v>5108641.0999999996</v>
      </c>
      <c r="AD26" s="47">
        <f>MEDIAN('2018'!AD26,'2014'!AD26,'2016'!AD26)</f>
        <v>5900625.9079999998</v>
      </c>
      <c r="AE26" s="47">
        <f t="shared" si="0"/>
        <v>84632660.474999994</v>
      </c>
      <c r="AF26" s="47">
        <f>MEDIAN('2018'!AF26,'2014'!AF26,'2016'!AF26)</f>
        <v>6751689.6224991838</v>
      </c>
      <c r="AG26" s="47">
        <f>MEDIAN('2018'!AG26,'2014'!AG26,'2016'!AG26)</f>
        <v>1360124.6591164034</v>
      </c>
      <c r="AH26" s="47">
        <f t="shared" si="1"/>
        <v>8111814.281615587</v>
      </c>
      <c r="AI26" s="47">
        <f>MEDIAN('2018'!AI26,'2014'!AI26,'2016'!AI26)</f>
        <v>27037373.863848433</v>
      </c>
      <c r="AJ26" s="47">
        <f>MEDIAN('2018'!AJ26,'2014'!AJ26,'2016'!AJ26)</f>
        <v>0</v>
      </c>
      <c r="AK26" s="47">
        <f t="shared" si="2"/>
        <v>27037373.863848433</v>
      </c>
      <c r="AL26" s="47">
        <f>MEDIAN('2018'!AL26,'2014'!AL26,'2016'!AL26)</f>
        <v>110963.78509563193</v>
      </c>
      <c r="AM26" s="50">
        <f t="shared" si="3"/>
        <v>119892812.40555964</v>
      </c>
      <c r="AO26" s="22">
        <f t="shared" si="4"/>
        <v>35260151.93055965</v>
      </c>
    </row>
    <row r="27" spans="3:41" x14ac:dyDescent="0.25">
      <c r="C27" s="1" t="s">
        <v>23</v>
      </c>
      <c r="D27" s="47">
        <f>MEDIAN('2018'!D27,'2014'!D27,'2016'!D27)</f>
        <v>1273068.118</v>
      </c>
      <c r="E27" s="47">
        <f>MEDIAN('2018'!E27,'2014'!E27,'2016'!E27)</f>
        <v>2110.2959999999998</v>
      </c>
      <c r="F27" s="47">
        <f>MEDIAN('2018'!F27,'2014'!F27,'2016'!F27)</f>
        <v>7204429.8799999999</v>
      </c>
      <c r="G27" s="47">
        <f>MEDIAN('2018'!G27,'2014'!G27,'2016'!G27)</f>
        <v>3121514.1710000001</v>
      </c>
      <c r="H27" s="47">
        <f>MEDIAN('2018'!H27,'2014'!H27,'2016'!H27)</f>
        <v>695560.73800000001</v>
      </c>
      <c r="I27" s="47">
        <f>MEDIAN('2018'!I27,'2014'!I27,'2016'!I27)</f>
        <v>900785.93299999996</v>
      </c>
      <c r="J27" s="47">
        <f>MEDIAN('2018'!J27,'2014'!J27,'2016'!J27)</f>
        <v>40243.249000000003</v>
      </c>
      <c r="K27" s="47">
        <f>MEDIAN('2018'!K27,'2014'!K27,'2016'!K27)</f>
        <v>810029.22600000002</v>
      </c>
      <c r="L27" s="47">
        <f>MEDIAN('2018'!L27,'2014'!L27,'2016'!L27)</f>
        <v>633944.58700000006</v>
      </c>
      <c r="M27" s="47">
        <f>MEDIAN('2018'!M27,'2014'!M27,'2016'!M27)</f>
        <v>409092.663</v>
      </c>
      <c r="N27" s="47">
        <f>MEDIAN('2018'!N27,'2014'!N27,'2016'!N27)</f>
        <v>216394.46400000001</v>
      </c>
      <c r="O27" s="47">
        <f>MEDIAN('2018'!O27,'2014'!O27,'2016'!O27)</f>
        <v>202136.677</v>
      </c>
      <c r="P27" s="47">
        <f>MEDIAN('2018'!P27,'2014'!P27,'2016'!P27)</f>
        <v>3055750.8</v>
      </c>
      <c r="Q27" s="47">
        <f>MEDIAN('2018'!Q27,'2014'!Q27,'2016'!Q27)</f>
        <v>647744.59900000005</v>
      </c>
      <c r="R27" s="47">
        <f>MEDIAN('2018'!R27,'2014'!R27,'2016'!R27)</f>
        <v>131530.17600000001</v>
      </c>
      <c r="S27" s="47">
        <f>MEDIAN('2018'!S27,'2014'!S27,'2016'!S27)</f>
        <v>12313321.348999999</v>
      </c>
      <c r="T27" s="47">
        <f>MEDIAN('2018'!T27,'2014'!T27,'2016'!T27)</f>
        <v>2346970.3080000002</v>
      </c>
      <c r="U27" s="47">
        <f>MEDIAN('2018'!U27,'2014'!U27,'2016'!U27)</f>
        <v>2928125.165</v>
      </c>
      <c r="V27" s="47">
        <f>MEDIAN('2018'!V27,'2014'!V27,'2016'!V27)</f>
        <v>10265417.966</v>
      </c>
      <c r="W27" s="47">
        <f>MEDIAN('2018'!W27,'2014'!W27,'2016'!W27)</f>
        <v>1421863.3970000001</v>
      </c>
      <c r="X27" s="47">
        <f>MEDIAN('2018'!X27,'2014'!X27,'2016'!X27)</f>
        <v>556193.13899999997</v>
      </c>
      <c r="Y27" s="47">
        <f>MEDIAN('2018'!Y27,'2014'!Y27,'2016'!Y27)</f>
        <v>1694296.9890000001</v>
      </c>
      <c r="Z27" s="47">
        <f>MEDIAN('2018'!Z27,'2014'!Z27,'2016'!Z27)</f>
        <v>1525140.6850000001</v>
      </c>
      <c r="AA27" s="47">
        <f>MEDIAN('2018'!AA27,'2014'!AA27,'2016'!AA27)</f>
        <v>3000787.2370000002</v>
      </c>
      <c r="AB27" s="47">
        <f>MEDIAN('2018'!AB27,'2014'!AB27,'2016'!AB27)</f>
        <v>2291381.8369999998</v>
      </c>
      <c r="AC27" s="47">
        <f>MEDIAN('2018'!AC27,'2014'!AC27,'2016'!AC27)</f>
        <v>3847602.4939999999</v>
      </c>
      <c r="AD27" s="47">
        <f>MEDIAN('2018'!AD27,'2014'!AD27,'2016'!AD27)</f>
        <v>637238.92500000005</v>
      </c>
      <c r="AE27" s="47">
        <f t="shared" si="0"/>
        <v>62172675.067999996</v>
      </c>
      <c r="AF27" s="47">
        <f>MEDIAN('2018'!AF27,'2014'!AF27,'2016'!AF27)</f>
        <v>30340239.650236767</v>
      </c>
      <c r="AG27" s="47">
        <f>MEDIAN('2018'!AG27,'2014'!AG27,'2016'!AG27)</f>
        <v>141181036.68151343</v>
      </c>
      <c r="AH27" s="47">
        <f t="shared" si="1"/>
        <v>171521276.33175018</v>
      </c>
      <c r="AI27" s="47">
        <f>MEDIAN('2018'!AI27,'2014'!AI27,'2016'!AI27)</f>
        <v>0</v>
      </c>
      <c r="AJ27" s="47">
        <f>MEDIAN('2018'!AJ27,'2014'!AJ27,'2016'!AJ27)</f>
        <v>0</v>
      </c>
      <c r="AK27" s="47">
        <f t="shared" si="2"/>
        <v>0</v>
      </c>
      <c r="AL27" s="47">
        <f>MEDIAN('2018'!AL27,'2014'!AL27,'2016'!AL27)</f>
        <v>1069023.9005079798</v>
      </c>
      <c r="AM27" s="50">
        <f t="shared" si="3"/>
        <v>234762975.30025816</v>
      </c>
      <c r="AO27" s="22">
        <f t="shared" si="4"/>
        <v>172590300.23225817</v>
      </c>
    </row>
    <row r="28" spans="3:41" x14ac:dyDescent="0.25">
      <c r="C28" s="1" t="s">
        <v>24</v>
      </c>
      <c r="D28" s="47">
        <f>MEDIAN('2018'!D28,'2014'!D28,'2016'!D28)</f>
        <v>57731.457000000002</v>
      </c>
      <c r="E28" s="47">
        <f>MEDIAN('2018'!E28,'2014'!E28,'2016'!E28)</f>
        <v>153.92599999999999</v>
      </c>
      <c r="F28" s="47">
        <f>MEDIAN('2018'!F28,'2014'!F28,'2016'!F28)</f>
        <v>588065.03799999994</v>
      </c>
      <c r="G28" s="47">
        <f>MEDIAN('2018'!G28,'2014'!G28,'2016'!G28)</f>
        <v>91319.576000000001</v>
      </c>
      <c r="H28" s="47">
        <f>MEDIAN('2018'!H28,'2014'!H28,'2016'!H28)</f>
        <v>126591.591</v>
      </c>
      <c r="I28" s="47">
        <f>MEDIAN('2018'!I28,'2014'!I28,'2016'!I28)</f>
        <v>66444.296000000002</v>
      </c>
      <c r="J28" s="47">
        <f>MEDIAN('2018'!J28,'2014'!J28,'2016'!J28)</f>
        <v>3278.7869999999998</v>
      </c>
      <c r="K28" s="47">
        <f>MEDIAN('2018'!K28,'2014'!K28,'2016'!K28)</f>
        <v>4384.5159999999996</v>
      </c>
      <c r="L28" s="47">
        <f>MEDIAN('2018'!L28,'2014'!L28,'2016'!L28)</f>
        <v>3023.8049999999998</v>
      </c>
      <c r="M28" s="47">
        <f>MEDIAN('2018'!M28,'2014'!M28,'2016'!M28)</f>
        <v>25178.768</v>
      </c>
      <c r="N28" s="47">
        <f>MEDIAN('2018'!N28,'2014'!N28,'2016'!N28)</f>
        <v>36310.938000000002</v>
      </c>
      <c r="O28" s="47">
        <f>MEDIAN('2018'!O28,'2014'!O28,'2016'!O28)</f>
        <v>21.372</v>
      </c>
      <c r="P28" s="47">
        <f>MEDIAN('2018'!P28,'2014'!P28,'2016'!P28)</f>
        <v>670307.52</v>
      </c>
      <c r="Q28" s="47">
        <f>MEDIAN('2018'!Q28,'2014'!Q28,'2016'!Q28)</f>
        <v>172686.97</v>
      </c>
      <c r="R28" s="47">
        <f>MEDIAN('2018'!R28,'2014'!R28,'2016'!R28)</f>
        <v>53397.644999999997</v>
      </c>
      <c r="S28" s="47">
        <f>MEDIAN('2018'!S28,'2014'!S28,'2016'!S28)</f>
        <v>533930.39199999999</v>
      </c>
      <c r="T28" s="47">
        <f>MEDIAN('2018'!T28,'2014'!T28,'2016'!T28)</f>
        <v>92510.933000000005</v>
      </c>
      <c r="U28" s="47">
        <f>MEDIAN('2018'!U28,'2014'!U28,'2016'!U28)</f>
        <v>462725.88</v>
      </c>
      <c r="V28" s="47">
        <f>MEDIAN('2018'!V28,'2014'!V28,'2016'!V28)</f>
        <v>356441.25400000002</v>
      </c>
      <c r="W28" s="47">
        <f>MEDIAN('2018'!W28,'2014'!W28,'2016'!W28)</f>
        <v>188433.63099999999</v>
      </c>
      <c r="X28" s="47">
        <f>MEDIAN('2018'!X28,'2014'!X28,'2016'!X28)</f>
        <v>87938.165999999997</v>
      </c>
      <c r="Y28" s="47">
        <f>MEDIAN('2018'!Y28,'2014'!Y28,'2016'!Y28)</f>
        <v>292245.636</v>
      </c>
      <c r="Z28" s="47">
        <f>MEDIAN('2018'!Z28,'2014'!Z28,'2016'!Z28)</f>
        <v>53264.449000000001</v>
      </c>
      <c r="AA28" s="47">
        <f>MEDIAN('2018'!AA28,'2014'!AA28,'2016'!AA28)</f>
        <v>367767.40899999999</v>
      </c>
      <c r="AB28" s="47">
        <f>MEDIAN('2018'!AB28,'2014'!AB28,'2016'!AB28)</f>
        <v>1331734.996</v>
      </c>
      <c r="AC28" s="47">
        <f>MEDIAN('2018'!AC28,'2014'!AC28,'2016'!AC28)</f>
        <v>107282.075</v>
      </c>
      <c r="AD28" s="47">
        <f>MEDIAN('2018'!AD28,'2014'!AD28,'2016'!AD28)</f>
        <v>44728.322999999997</v>
      </c>
      <c r="AE28" s="47">
        <f t="shared" si="0"/>
        <v>5817899.3490000004</v>
      </c>
      <c r="AF28" s="47">
        <f>MEDIAN('2018'!AF28,'2014'!AF28,'2016'!AF28)</f>
        <v>24350365.331510991</v>
      </c>
      <c r="AG28" s="47">
        <f>MEDIAN('2018'!AG28,'2014'!AG28,'2016'!AG28)</f>
        <v>92879885.80407311</v>
      </c>
      <c r="AH28" s="47">
        <f t="shared" si="1"/>
        <v>117230251.1355841</v>
      </c>
      <c r="AI28" s="47">
        <f>MEDIAN('2018'!AI28,'2014'!AI28,'2016'!AI28)</f>
        <v>0</v>
      </c>
      <c r="AJ28" s="47">
        <f>MEDIAN('2018'!AJ28,'2014'!AJ28,'2016'!AJ28)</f>
        <v>0</v>
      </c>
      <c r="AK28" s="47">
        <f t="shared" si="2"/>
        <v>0</v>
      </c>
      <c r="AL28" s="47">
        <f>MEDIAN('2018'!AL28,'2014'!AL28,'2016'!AL28)</f>
        <v>0</v>
      </c>
      <c r="AM28" s="50">
        <f t="shared" si="3"/>
        <v>123048150.48458411</v>
      </c>
      <c r="AO28" s="22">
        <f t="shared" si="4"/>
        <v>117230251.1355841</v>
      </c>
    </row>
    <row r="29" spans="3:41" x14ac:dyDescent="0.25">
      <c r="C29" s="1" t="s">
        <v>25</v>
      </c>
      <c r="D29" s="47">
        <f>MEDIAN('2018'!D29,'2014'!D29,'2016'!D29)</f>
        <v>15174.072</v>
      </c>
      <c r="E29" s="47">
        <f>MEDIAN('2018'!E29,'2014'!E29,'2016'!E29)</f>
        <v>1053.088</v>
      </c>
      <c r="F29" s="47">
        <f>MEDIAN('2018'!F29,'2014'!F29,'2016'!F29)</f>
        <v>414187.57400000002</v>
      </c>
      <c r="G29" s="47">
        <f>MEDIAN('2018'!G29,'2014'!G29,'2016'!G29)</f>
        <v>462984.21100000001</v>
      </c>
      <c r="H29" s="47">
        <f>MEDIAN('2018'!H29,'2014'!H29,'2016'!H29)</f>
        <v>68512.108999999997</v>
      </c>
      <c r="I29" s="47">
        <f>MEDIAN('2018'!I29,'2014'!I29,'2016'!I29)</f>
        <v>33532.031999999999</v>
      </c>
      <c r="J29" s="47">
        <f>MEDIAN('2018'!J29,'2014'!J29,'2016'!J29)</f>
        <v>13147.36</v>
      </c>
      <c r="K29" s="47">
        <f>MEDIAN('2018'!K29,'2014'!K29,'2016'!K29)</f>
        <v>103139.537</v>
      </c>
      <c r="L29" s="47">
        <f>MEDIAN('2018'!L29,'2014'!L29,'2016'!L29)</f>
        <v>20293.022000000001</v>
      </c>
      <c r="M29" s="47">
        <f>MEDIAN('2018'!M29,'2014'!M29,'2016'!M29)</f>
        <v>67816.584000000003</v>
      </c>
      <c r="N29" s="47">
        <f>MEDIAN('2018'!N29,'2014'!N29,'2016'!N29)</f>
        <v>87212.409</v>
      </c>
      <c r="O29" s="47">
        <f>MEDIAN('2018'!O29,'2014'!O29,'2016'!O29)</f>
        <v>20492.321</v>
      </c>
      <c r="P29" s="47">
        <f>MEDIAN('2018'!P29,'2014'!P29,'2016'!P29)</f>
        <v>4581164.6770000001</v>
      </c>
      <c r="Q29" s="47">
        <f>MEDIAN('2018'!Q29,'2014'!Q29,'2016'!Q29)</f>
        <v>65851.97</v>
      </c>
      <c r="R29" s="47">
        <f>MEDIAN('2018'!R29,'2014'!R29,'2016'!R29)</f>
        <v>25414.171999999999</v>
      </c>
      <c r="S29" s="47">
        <f>MEDIAN('2018'!S29,'2014'!S29,'2016'!S29)</f>
        <v>237606.31700000001</v>
      </c>
      <c r="T29" s="47">
        <f>MEDIAN('2018'!T29,'2014'!T29,'2016'!T29)</f>
        <v>191698.75899999999</v>
      </c>
      <c r="U29" s="47">
        <f>MEDIAN('2018'!U29,'2014'!U29,'2016'!U29)</f>
        <v>92507.692999999999</v>
      </c>
      <c r="V29" s="47">
        <f>MEDIAN('2018'!V29,'2014'!V29,'2016'!V29)</f>
        <v>300119.48200000002</v>
      </c>
      <c r="W29" s="47">
        <f>MEDIAN('2018'!W29,'2014'!W29,'2016'!W29)</f>
        <v>173314.02799999999</v>
      </c>
      <c r="X29" s="47">
        <f>MEDIAN('2018'!X29,'2014'!X29,'2016'!X29)</f>
        <v>43776.936000000002</v>
      </c>
      <c r="Y29" s="47">
        <f>MEDIAN('2018'!Y29,'2014'!Y29,'2016'!Y29)</f>
        <v>225238.486</v>
      </c>
      <c r="Z29" s="47">
        <f>MEDIAN('2018'!Z29,'2014'!Z29,'2016'!Z29)</f>
        <v>197925.796</v>
      </c>
      <c r="AA29" s="47">
        <f>MEDIAN('2018'!AA29,'2014'!AA29,'2016'!AA29)</f>
        <v>198329.19099999999</v>
      </c>
      <c r="AB29" s="47">
        <f>MEDIAN('2018'!AB29,'2014'!AB29,'2016'!AB29)</f>
        <v>25068.142</v>
      </c>
      <c r="AC29" s="47">
        <f>MEDIAN('2018'!AC29,'2014'!AC29,'2016'!AC29)</f>
        <v>4400674.534</v>
      </c>
      <c r="AD29" s="47">
        <f>MEDIAN('2018'!AD29,'2014'!AD29,'2016'!AD29)</f>
        <v>28382.037</v>
      </c>
      <c r="AE29" s="47">
        <f t="shared" si="0"/>
        <v>12094616.538999999</v>
      </c>
      <c r="AF29" s="47">
        <f>MEDIAN('2018'!AF29,'2014'!AF29,'2016'!AF29)</f>
        <v>45008331.450459048</v>
      </c>
      <c r="AG29" s="47">
        <f>MEDIAN('2018'!AG29,'2014'!AG29,'2016'!AG29)</f>
        <v>103291281.44598745</v>
      </c>
      <c r="AH29" s="47">
        <f t="shared" si="1"/>
        <v>148299612.8964465</v>
      </c>
      <c r="AI29" s="47">
        <f>MEDIAN('2018'!AI29,'2014'!AI29,'2016'!AI29)</f>
        <v>0</v>
      </c>
      <c r="AJ29" s="47">
        <f>MEDIAN('2018'!AJ29,'2014'!AJ29,'2016'!AJ29)</f>
        <v>0</v>
      </c>
      <c r="AK29" s="47">
        <f t="shared" si="2"/>
        <v>0</v>
      </c>
      <c r="AL29" s="47">
        <f>MEDIAN('2018'!AL29,'2014'!AL29,'2016'!AL29)</f>
        <v>78219.769040737156</v>
      </c>
      <c r="AM29" s="50">
        <f t="shared" si="3"/>
        <v>160472449.20448723</v>
      </c>
      <c r="AO29" s="22">
        <f t="shared" si="4"/>
        <v>148377832.66548723</v>
      </c>
    </row>
    <row r="30" spans="3:41" x14ac:dyDescent="0.25">
      <c r="C30" s="1" t="s">
        <v>26</v>
      </c>
      <c r="D30" s="47">
        <f>MEDIAN('2018'!D30,'2014'!D30,'2016'!D30)</f>
        <v>21882.22</v>
      </c>
      <c r="E30" s="47">
        <f>MEDIAN('2018'!E30,'2014'!E30,'2016'!E30)</f>
        <v>54.48</v>
      </c>
      <c r="F30" s="47">
        <f>MEDIAN('2018'!F30,'2014'!F30,'2016'!F30)</f>
        <v>258303.66</v>
      </c>
      <c r="G30" s="47">
        <f>MEDIAN('2018'!G30,'2014'!G30,'2016'!G30)</f>
        <v>95450.652000000002</v>
      </c>
      <c r="H30" s="47">
        <f>MEDIAN('2018'!H30,'2014'!H30,'2016'!H30)</f>
        <v>38518.97</v>
      </c>
      <c r="I30" s="47">
        <f>MEDIAN('2018'!I30,'2014'!I30,'2016'!I30)</f>
        <v>6626.6639999999998</v>
      </c>
      <c r="J30" s="47">
        <f>MEDIAN('2018'!J30,'2014'!J30,'2016'!J30)</f>
        <v>2830.864</v>
      </c>
      <c r="K30" s="47">
        <f>MEDIAN('2018'!K30,'2014'!K30,'2016'!K30)</f>
        <v>6987.4309999999996</v>
      </c>
      <c r="L30" s="47">
        <f>MEDIAN('2018'!L30,'2014'!L30,'2016'!L30)</f>
        <v>8227.875</v>
      </c>
      <c r="M30" s="47">
        <f>MEDIAN('2018'!M30,'2014'!M30,'2016'!M30)</f>
        <v>13494.159</v>
      </c>
      <c r="N30" s="47">
        <f>MEDIAN('2018'!N30,'2014'!N30,'2016'!N30)</f>
        <v>23563.988000000001</v>
      </c>
      <c r="O30" s="47">
        <f>MEDIAN('2018'!O30,'2014'!O30,'2016'!O30)</f>
        <v>2544.9169999999999</v>
      </c>
      <c r="P30" s="47">
        <f>MEDIAN('2018'!P30,'2014'!P30,'2016'!P30)</f>
        <v>334109.90299999999</v>
      </c>
      <c r="Q30" s="47">
        <f>MEDIAN('2018'!Q30,'2014'!Q30,'2016'!Q30)</f>
        <v>45175.976999999999</v>
      </c>
      <c r="R30" s="47">
        <f>MEDIAN('2018'!R30,'2014'!R30,'2016'!R30)</f>
        <v>10105.699000000001</v>
      </c>
      <c r="S30" s="47">
        <f>MEDIAN('2018'!S30,'2014'!S30,'2016'!S30)</f>
        <v>1204270.3149999999</v>
      </c>
      <c r="T30" s="47">
        <f>MEDIAN('2018'!T30,'2014'!T30,'2016'!T30)</f>
        <v>61528.485999999997</v>
      </c>
      <c r="U30" s="47">
        <f>MEDIAN('2018'!U30,'2014'!U30,'2016'!U30)</f>
        <v>74764.263000000006</v>
      </c>
      <c r="V30" s="47">
        <f>MEDIAN('2018'!V30,'2014'!V30,'2016'!V30)</f>
        <v>177086.25099999999</v>
      </c>
      <c r="W30" s="47">
        <f>MEDIAN('2018'!W30,'2014'!W30,'2016'!W30)</f>
        <v>45214.31</v>
      </c>
      <c r="X30" s="47">
        <f>MEDIAN('2018'!X30,'2014'!X30,'2016'!X30)</f>
        <v>49995.675000000003</v>
      </c>
      <c r="Y30" s="47">
        <f>MEDIAN('2018'!Y30,'2014'!Y30,'2016'!Y30)</f>
        <v>174531.109</v>
      </c>
      <c r="Z30" s="47">
        <f>MEDIAN('2018'!Z30,'2014'!Z30,'2016'!Z30)</f>
        <v>243822.98300000001</v>
      </c>
      <c r="AA30" s="47">
        <f>MEDIAN('2018'!AA30,'2014'!AA30,'2016'!AA30)</f>
        <v>220109.42199999999</v>
      </c>
      <c r="AB30" s="47">
        <f>MEDIAN('2018'!AB30,'2014'!AB30,'2016'!AB30)</f>
        <v>40782.413</v>
      </c>
      <c r="AC30" s="47">
        <f>MEDIAN('2018'!AC30,'2014'!AC30,'2016'!AC30)</f>
        <v>112804.734</v>
      </c>
      <c r="AD30" s="47">
        <f>MEDIAN('2018'!AD30,'2014'!AD30,'2016'!AD30)</f>
        <v>3235278.9550000001</v>
      </c>
      <c r="AE30" s="47">
        <f t="shared" si="0"/>
        <v>6508066.375</v>
      </c>
      <c r="AF30" s="47">
        <f>MEDIAN('2018'!AF30,'2014'!AF30,'2016'!AF30)</f>
        <v>44266234.465155691</v>
      </c>
      <c r="AG30" s="47">
        <f>MEDIAN('2018'!AG30,'2014'!AG30,'2016'!AG30)</f>
        <v>7540729.845774102</v>
      </c>
      <c r="AH30" s="47">
        <f t="shared" si="1"/>
        <v>51806964.31092979</v>
      </c>
      <c r="AI30" s="47">
        <f>MEDIAN('2018'!AI30,'2014'!AI30,'2016'!AI30)</f>
        <v>427284.90016152302</v>
      </c>
      <c r="AJ30" s="47">
        <f>MEDIAN('2018'!AJ30,'2014'!AJ30,'2016'!AJ30)</f>
        <v>-243.10391496297555</v>
      </c>
      <c r="AK30" s="47">
        <f t="shared" si="2"/>
        <v>427041.79624656006</v>
      </c>
      <c r="AL30" s="47">
        <f>MEDIAN('2018'!AL30,'2014'!AL30,'2016'!AL30)</f>
        <v>273906.21307437716</v>
      </c>
      <c r="AM30" s="50">
        <f t="shared" si="3"/>
        <v>59015978.695250727</v>
      </c>
      <c r="AO30" s="22">
        <f t="shared" si="4"/>
        <v>52507912.320250727</v>
      </c>
    </row>
    <row r="31" spans="3:41" x14ac:dyDescent="0.25">
      <c r="C31" s="3" t="s">
        <v>36</v>
      </c>
      <c r="D31" s="47">
        <f>SUM(D4:D30)</f>
        <v>142969999.273</v>
      </c>
      <c r="E31" s="47">
        <f t="shared" ref="E31:AD31" si="5">SUM(E4:E30)</f>
        <v>44585821.345999986</v>
      </c>
      <c r="F31" s="47">
        <f t="shared" si="5"/>
        <v>235822788.01299995</v>
      </c>
      <c r="G31" s="47">
        <f t="shared" si="5"/>
        <v>185383299.972</v>
      </c>
      <c r="H31" s="47">
        <f t="shared" si="5"/>
        <v>59293499.678999975</v>
      </c>
      <c r="I31" s="47">
        <f t="shared" si="5"/>
        <v>66702125.756999984</v>
      </c>
      <c r="J31" s="47">
        <f t="shared" si="5"/>
        <v>9494160.4889999982</v>
      </c>
      <c r="K31" s="47">
        <f t="shared" si="5"/>
        <v>100544651.28000002</v>
      </c>
      <c r="L31" s="47">
        <f t="shared" si="5"/>
        <v>84683336.052999988</v>
      </c>
      <c r="M31" s="47">
        <f t="shared" si="5"/>
        <v>14204189.934000004</v>
      </c>
      <c r="N31" s="47">
        <f t="shared" si="5"/>
        <v>50169638.957999997</v>
      </c>
      <c r="O31" s="47">
        <f t="shared" si="5"/>
        <v>34262972.658000007</v>
      </c>
      <c r="P31" s="47">
        <f t="shared" si="5"/>
        <v>45932502.84700001</v>
      </c>
      <c r="Q31" s="47">
        <f t="shared" si="5"/>
        <v>126003201.19199999</v>
      </c>
      <c r="R31" s="47">
        <f t="shared" si="5"/>
        <v>36647054.813000001</v>
      </c>
      <c r="S31" s="47">
        <f t="shared" si="5"/>
        <v>189468509.13200003</v>
      </c>
      <c r="T31" s="47">
        <f t="shared" si="5"/>
        <v>122588142.71199997</v>
      </c>
      <c r="U31" s="47">
        <f t="shared" si="5"/>
        <v>221119385.82299995</v>
      </c>
      <c r="V31" s="47">
        <f t="shared" si="5"/>
        <v>52159048.685000002</v>
      </c>
      <c r="W31" s="47">
        <f t="shared" si="5"/>
        <v>53743664.086999997</v>
      </c>
      <c r="X31" s="47">
        <f t="shared" si="5"/>
        <v>44413038.123999991</v>
      </c>
      <c r="Y31" s="47">
        <f t="shared" si="5"/>
        <v>88781508.827000022</v>
      </c>
      <c r="Z31" s="47">
        <f t="shared" si="5"/>
        <v>69308860.060000002</v>
      </c>
      <c r="AA31" s="47">
        <f t="shared" si="5"/>
        <v>37894119.502000004</v>
      </c>
      <c r="AB31" s="47">
        <f t="shared" si="5"/>
        <v>14350190.070999999</v>
      </c>
      <c r="AC31" s="47">
        <f t="shared" si="5"/>
        <v>69872041.459000006</v>
      </c>
      <c r="AD31" s="47">
        <f t="shared" si="5"/>
        <v>17174018.144000001</v>
      </c>
      <c r="AE31" s="93">
        <f t="shared" ref="AE31:AE41" si="6">SUM(D31:AD31)</f>
        <v>2217571768.8899994</v>
      </c>
      <c r="AF31" s="47">
        <f>SUM(AF4:AF30)</f>
        <v>1429235250.4882357</v>
      </c>
      <c r="AG31" s="47">
        <f t="shared" ref="AG31:AL31" si="7">SUM(AG4:AG30)</f>
        <v>386100176.88489944</v>
      </c>
      <c r="AH31" s="47">
        <f t="shared" si="7"/>
        <v>1815335427.3731346</v>
      </c>
      <c r="AI31" s="47">
        <f t="shared" si="7"/>
        <v>709540984.95956254</v>
      </c>
      <c r="AJ31" s="47">
        <f t="shared" si="7"/>
        <v>-6626042.1012672111</v>
      </c>
      <c r="AK31" s="47">
        <f t="shared" si="7"/>
        <v>702914942.8582952</v>
      </c>
      <c r="AL31" s="47">
        <f t="shared" si="7"/>
        <v>521325312.99943322</v>
      </c>
      <c r="AM31" s="65">
        <f>AE31+AH31+AK31+AL31</f>
        <v>5257147452.120863</v>
      </c>
    </row>
    <row r="32" spans="3:41" x14ac:dyDescent="0.25">
      <c r="C32" s="1" t="s">
        <v>37</v>
      </c>
      <c r="D32" s="47">
        <f>MEDIAN('2018'!D32,'2014'!D32,'2016'!D32)</f>
        <v>4162875.6239809543</v>
      </c>
      <c r="E32" s="47">
        <f>MEDIAN('2018'!E32,'2014'!E32,'2016'!E32)</f>
        <v>3223144.4181716517</v>
      </c>
      <c r="F32" s="47">
        <f>MEDIAN('2018'!F32,'2014'!F32,'2016'!F32)</f>
        <v>2461628.9993271828</v>
      </c>
      <c r="G32" s="47">
        <f>MEDIAN('2018'!G32,'2014'!G32,'2016'!G32)</f>
        <v>4413463.415627569</v>
      </c>
      <c r="H32" s="47">
        <f>MEDIAN('2018'!H32,'2014'!H32,'2016'!H32)</f>
        <v>2825688.5532035083</v>
      </c>
      <c r="I32" s="47">
        <f>MEDIAN('2018'!I32,'2014'!I32,'2016'!I32)</f>
        <v>12039323.65746741</v>
      </c>
      <c r="J32" s="47">
        <f>MEDIAN('2018'!J32,'2014'!J32,'2016'!J32)</f>
        <v>7194824.083354827</v>
      </c>
      <c r="K32" s="47">
        <f>MEDIAN('2018'!K32,'2014'!K32,'2016'!K32)</f>
        <v>6643821.2055289149</v>
      </c>
      <c r="L32" s="47">
        <f>MEDIAN('2018'!L32,'2014'!L32,'2016'!L32)</f>
        <v>6498217.1734398007</v>
      </c>
      <c r="M32" s="47">
        <f>MEDIAN('2018'!M32,'2014'!M32,'2016'!M32)</f>
        <v>2104065.3568801358</v>
      </c>
      <c r="N32" s="47">
        <f>MEDIAN('2018'!N32,'2014'!N32,'2016'!N32)</f>
        <v>2551905.1257953793</v>
      </c>
      <c r="O32" s="47">
        <f>MEDIAN('2018'!O32,'2014'!O32,'2016'!O32)</f>
        <v>2712260.5239790082</v>
      </c>
      <c r="P32" s="47">
        <f>MEDIAN('2018'!P32,'2014'!P32,'2016'!P32)</f>
        <v>1558687.5194536746</v>
      </c>
      <c r="Q32" s="47">
        <f>MEDIAN('2018'!Q32,'2014'!Q32,'2016'!Q32)</f>
        <v>7628972.0650270581</v>
      </c>
      <c r="R32" s="47">
        <f>MEDIAN('2018'!R32,'2014'!R32,'2016'!R32)</f>
        <v>1760017.8871814013</v>
      </c>
      <c r="S32" s="47">
        <f>MEDIAN('2018'!S32,'2014'!S32,'2016'!S32)</f>
        <v>6961586.027908653</v>
      </c>
      <c r="T32" s="47">
        <f>MEDIAN('2018'!T32,'2014'!T32,'2016'!T32)</f>
        <v>7191659.1288351417</v>
      </c>
      <c r="U32" s="47">
        <f>MEDIAN('2018'!U32,'2014'!U32,'2016'!U32)</f>
        <v>30754734.309882462</v>
      </c>
      <c r="V32" s="47">
        <f>MEDIAN('2018'!V32,'2014'!V32,'2016'!V32)</f>
        <v>3866084.3322273418</v>
      </c>
      <c r="W32" s="47">
        <f>MEDIAN('2018'!W32,'2014'!W32,'2016'!W32)</f>
        <v>2475317.4965768158</v>
      </c>
      <c r="X32" s="47">
        <f>MEDIAN('2018'!X32,'2014'!X32,'2016'!X32)</f>
        <v>2337212.3374720439</v>
      </c>
      <c r="Y32" s="47">
        <f>MEDIAN('2018'!Y32,'2014'!Y32,'2016'!Y32)</f>
        <v>2713864.8708088845</v>
      </c>
      <c r="Z32" s="47">
        <f>MEDIAN('2018'!Z32,'2014'!Z32,'2016'!Z32)</f>
        <v>1809034.2465603203</v>
      </c>
      <c r="AA32" s="47">
        <f>MEDIAN('2018'!AA32,'2014'!AA32,'2016'!AA32)</f>
        <v>3377945.2638102174</v>
      </c>
      <c r="AB32" s="47">
        <f>MEDIAN('2018'!AB32,'2014'!AB32,'2016'!AB32)</f>
        <v>616611.09908610024</v>
      </c>
      <c r="AC32" s="47">
        <f>MEDIAN('2018'!AC32,'2014'!AC32,'2016'!AC32)</f>
        <v>2120619.3256321698</v>
      </c>
      <c r="AD32" s="47">
        <f>MEDIAN('2018'!AD32,'2014'!AD32,'2016'!AD32)</f>
        <v>354082.31869110465</v>
      </c>
      <c r="AE32" s="47">
        <f t="shared" si="6"/>
        <v>132357646.36590974</v>
      </c>
      <c r="AF32" s="47"/>
      <c r="AG32" s="47"/>
      <c r="AH32" s="47"/>
      <c r="AI32" s="47"/>
      <c r="AJ32" s="47"/>
      <c r="AK32" s="47"/>
      <c r="AL32" s="47"/>
      <c r="AM32" s="47"/>
    </row>
    <row r="33" spans="2:39" x14ac:dyDescent="0.25">
      <c r="C33" s="3" t="s">
        <v>38</v>
      </c>
      <c r="D33" s="47">
        <f>D31+D32</f>
        <v>147132874.89698094</v>
      </c>
      <c r="E33" s="47">
        <f t="shared" ref="E33:AD33" si="8">E31+E32</f>
        <v>47808965.764171638</v>
      </c>
      <c r="F33" s="47">
        <f t="shared" si="8"/>
        <v>238284417.01232713</v>
      </c>
      <c r="G33" s="47">
        <f t="shared" si="8"/>
        <v>189796763.38762757</v>
      </c>
      <c r="H33" s="47">
        <f t="shared" si="8"/>
        <v>62119188.232203484</v>
      </c>
      <c r="I33" s="47">
        <f t="shared" si="8"/>
        <v>78741449.414467394</v>
      </c>
      <c r="J33" s="47">
        <f t="shared" si="8"/>
        <v>16688984.572354825</v>
      </c>
      <c r="K33" s="47">
        <f t="shared" si="8"/>
        <v>107188472.48552893</v>
      </c>
      <c r="L33" s="47">
        <f t="shared" si="8"/>
        <v>91181553.226439789</v>
      </c>
      <c r="M33" s="47">
        <f t="shared" si="8"/>
        <v>16308255.29088014</v>
      </c>
      <c r="N33" s="47">
        <f t="shared" si="8"/>
        <v>52721544.083795376</v>
      </c>
      <c r="O33" s="47">
        <f t="shared" si="8"/>
        <v>36975233.181979015</v>
      </c>
      <c r="P33" s="47">
        <f t="shared" si="8"/>
        <v>47491190.366453685</v>
      </c>
      <c r="Q33" s="47">
        <f t="shared" si="8"/>
        <v>133632173.25702704</v>
      </c>
      <c r="R33" s="47">
        <f t="shared" si="8"/>
        <v>38407072.700181402</v>
      </c>
      <c r="S33" s="47">
        <f t="shared" si="8"/>
        <v>196430095.15990868</v>
      </c>
      <c r="T33" s="47">
        <f t="shared" si="8"/>
        <v>129779801.84083511</v>
      </c>
      <c r="U33" s="47">
        <f t="shared" si="8"/>
        <v>251874120.13288242</v>
      </c>
      <c r="V33" s="47">
        <f t="shared" si="8"/>
        <v>56025133.017227344</v>
      </c>
      <c r="W33" s="47">
        <f t="shared" si="8"/>
        <v>56218981.583576813</v>
      </c>
      <c r="X33" s="47">
        <f t="shared" si="8"/>
        <v>46750250.461472034</v>
      </c>
      <c r="Y33" s="47">
        <f t="shared" si="8"/>
        <v>91495373.697808906</v>
      </c>
      <c r="Z33" s="47">
        <f t="shared" si="8"/>
        <v>71117894.306560323</v>
      </c>
      <c r="AA33" s="47">
        <f t="shared" si="8"/>
        <v>41272064.765810221</v>
      </c>
      <c r="AB33" s="47">
        <f t="shared" si="8"/>
        <v>14966801.170086099</v>
      </c>
      <c r="AC33" s="47">
        <f t="shared" si="8"/>
        <v>71992660.784632176</v>
      </c>
      <c r="AD33" s="47">
        <f t="shared" si="8"/>
        <v>17528100.462691106</v>
      </c>
      <c r="AE33" s="47">
        <f t="shared" si="6"/>
        <v>2349929415.2559099</v>
      </c>
      <c r="AF33" s="47"/>
      <c r="AG33" s="47"/>
      <c r="AH33" s="47"/>
      <c r="AI33" s="47"/>
      <c r="AJ33" s="47"/>
      <c r="AK33" s="47"/>
      <c r="AL33" s="47"/>
      <c r="AM33" s="47"/>
    </row>
    <row r="34" spans="2:39" x14ac:dyDescent="0.25">
      <c r="C34" s="1" t="s">
        <v>39</v>
      </c>
      <c r="D34" s="47">
        <f>MEDIAN('2018'!D34,'2014'!D34,'2016'!D34)</f>
        <v>8325340.8938798048</v>
      </c>
      <c r="E34" s="47">
        <f>MEDIAN('2018'!E34,'2014'!E34,'2016'!E34)</f>
        <v>8189970.0469068894</v>
      </c>
      <c r="F34" s="47">
        <f>MEDIAN('2018'!F34,'2014'!F34,'2016'!F34)</f>
        <v>29023863.99772767</v>
      </c>
      <c r="G34" s="47">
        <f>MEDIAN('2018'!G34,'2014'!G34,'2016'!G34)</f>
        <v>27537966.409492724</v>
      </c>
      <c r="H34" s="47">
        <f>MEDIAN('2018'!H34,'2014'!H34,'2016'!H34)</f>
        <v>7604548.5642705923</v>
      </c>
      <c r="I34" s="47">
        <f>MEDIAN('2018'!I34,'2014'!I34,'2016'!I34)</f>
        <v>5778332.4134699171</v>
      </c>
      <c r="J34" s="47">
        <f>MEDIAN('2018'!J34,'2014'!J34,'2016'!J34)</f>
        <v>13972896.876520166</v>
      </c>
      <c r="K34" s="47">
        <f>MEDIAN('2018'!K34,'2014'!K34,'2016'!K34)</f>
        <v>16805656.533835996</v>
      </c>
      <c r="L34" s="47">
        <f>MEDIAN('2018'!L34,'2014'!L34,'2016'!L34)</f>
        <v>26997418.090159677</v>
      </c>
      <c r="M34" s="47">
        <f>MEDIAN('2018'!M34,'2014'!M34,'2016'!M34)</f>
        <v>11108755.204892786</v>
      </c>
      <c r="N34" s="47">
        <f>MEDIAN('2018'!N34,'2014'!N34,'2016'!N34)</f>
        <v>12605154.688506586</v>
      </c>
      <c r="O34" s="47">
        <f>MEDIAN('2018'!O34,'2014'!O34,'2016'!O34)</f>
        <v>12393218.551673865</v>
      </c>
      <c r="P34" s="47">
        <f>MEDIAN('2018'!P34,'2014'!P34,'2016'!P34)</f>
        <v>7916747.9584413869</v>
      </c>
      <c r="Q34" s="47">
        <f>MEDIAN('2018'!Q34,'2014'!Q34,'2016'!Q34)</f>
        <v>5819440.3984466251</v>
      </c>
      <c r="R34" s="47">
        <f>MEDIAN('2018'!R34,'2014'!R34,'2016'!R34)</f>
        <v>6858071.7533921022</v>
      </c>
      <c r="S34" s="47">
        <f>MEDIAN('2018'!S34,'2014'!S34,'2016'!S34)</f>
        <v>61662289.986458771</v>
      </c>
      <c r="T34" s="47">
        <f>MEDIAN('2018'!T34,'2014'!T34,'2016'!T34)</f>
        <v>113254634.12894446</v>
      </c>
      <c r="U34" s="47">
        <f>MEDIAN('2018'!U34,'2014'!U34,'2016'!U34)</f>
        <v>45941240.78178224</v>
      </c>
      <c r="V34" s="47">
        <f>MEDIAN('2018'!V34,'2014'!V34,'2016'!V34)</f>
        <v>35843503.919749022</v>
      </c>
      <c r="W34" s="47">
        <f>MEDIAN('2018'!W34,'2014'!W34,'2016'!W34)</f>
        <v>18877824.766707595</v>
      </c>
      <c r="X34" s="47">
        <f>MEDIAN('2018'!X34,'2014'!X34,'2016'!X34)</f>
        <v>32722271.189600479</v>
      </c>
      <c r="Y34" s="47">
        <f>MEDIAN('2018'!Y34,'2014'!Y34,'2016'!Y34)</f>
        <v>4497647.4127196008</v>
      </c>
      <c r="Z34" s="47">
        <f>MEDIAN('2018'!Z34,'2014'!Z34,'2016'!Z34)</f>
        <v>24647657.856556885</v>
      </c>
      <c r="AA34" s="47">
        <f>MEDIAN('2018'!AA34,'2014'!AA34,'2016'!AA34)</f>
        <v>139984618.92207813</v>
      </c>
      <c r="AB34" s="47">
        <f>MEDIAN('2018'!AB34,'2014'!AB34,'2016'!AB34)</f>
        <v>86192980.13559626</v>
      </c>
      <c r="AC34" s="47">
        <f>MEDIAN('2018'!AC34,'2014'!AC34,'2016'!AC34)</f>
        <v>65414516.256231733</v>
      </c>
      <c r="AD34" s="47">
        <f>MEDIAN('2018'!AD34,'2014'!AD34,'2016'!AD34)</f>
        <v>7717888.1275936011</v>
      </c>
      <c r="AE34" s="47">
        <f t="shared" si="6"/>
        <v>837694455.86563563</v>
      </c>
      <c r="AF34" s="48"/>
      <c r="AG34" s="48"/>
      <c r="AH34" s="48"/>
      <c r="AI34" s="48"/>
      <c r="AJ34" s="48"/>
      <c r="AK34" s="48"/>
      <c r="AL34" s="48"/>
      <c r="AM34" s="48"/>
    </row>
    <row r="35" spans="2:39" x14ac:dyDescent="0.25">
      <c r="C35" s="1" t="s">
        <v>40</v>
      </c>
      <c r="D35" s="47">
        <f>MEDIAN('2018'!D35,'2014'!D35,'2016'!D35)</f>
        <v>6635.0293287882178</v>
      </c>
      <c r="E35" s="47">
        <f>MEDIAN('2018'!E35,'2014'!E35,'2016'!E35)</f>
        <v>98228.903679657597</v>
      </c>
      <c r="F35" s="47">
        <f>MEDIAN('2018'!F35,'2014'!F35,'2016'!F35)</f>
        <v>317849.37275133521</v>
      </c>
      <c r="G35" s="47">
        <f>MEDIAN('2018'!G35,'2014'!G35,'2016'!G35)</f>
        <v>301576.84554991993</v>
      </c>
      <c r="H35" s="47">
        <f>MEDIAN('2018'!H35,'2014'!H35,'2016'!H35)</f>
        <v>83279.779404965302</v>
      </c>
      <c r="I35" s="47">
        <f>MEDIAN('2018'!I35,'2014'!I35,'2016'!I35)</f>
        <v>90775.056341242554</v>
      </c>
      <c r="J35" s="47">
        <f>MEDIAN('2018'!J35,'2014'!J35,'2016'!J35)</f>
        <v>153021.5448938412</v>
      </c>
      <c r="K35" s="47">
        <f>MEDIAN('2018'!K35,'2014'!K35,'2016'!K35)</f>
        <v>184043.97803036694</v>
      </c>
      <c r="L35" s="47">
        <f>MEDIAN('2018'!L35,'2014'!L35,'2016'!L35)</f>
        <v>295657.13257664914</v>
      </c>
      <c r="M35" s="47">
        <f>MEDIAN('2018'!M35,'2014'!M35,'2016'!M35)</f>
        <v>121655.43754614281</v>
      </c>
      <c r="N35" s="47">
        <f>MEDIAN('2018'!N35,'2014'!N35,'2016'!N35)</f>
        <v>138042.97427417143</v>
      </c>
      <c r="O35" s="47">
        <f>MEDIAN('2018'!O35,'2014'!O35,'2016'!O35)</f>
        <v>135721.99564221202</v>
      </c>
      <c r="P35" s="47">
        <f>MEDIAN('2018'!P35,'2014'!P35,'2016'!P35)</f>
        <v>86698.772190292002</v>
      </c>
      <c r="Q35" s="47">
        <f>MEDIAN('2018'!Q35,'2014'!Q35,'2016'!Q35)</f>
        <v>287270.67969567294</v>
      </c>
      <c r="R35" s="47">
        <f>MEDIAN('2018'!R35,'2014'!R35,'2016'!R35)</f>
        <v>52355.243454968127</v>
      </c>
      <c r="S35" s="47">
        <f>MEDIAN('2018'!S35,'2014'!S35,'2016'!S35)</f>
        <v>1849509.2869979602</v>
      </c>
      <c r="T35" s="47">
        <f>MEDIAN('2018'!T35,'2014'!T35,'2016'!T35)</f>
        <v>1704263.7522257187</v>
      </c>
      <c r="U35" s="47">
        <f>MEDIAN('2018'!U35,'2014'!U35,'2016'!U35)</f>
        <v>1339935.9341358959</v>
      </c>
      <c r="V35" s="47">
        <f>MEDIAN('2018'!V35,'2014'!V35,'2016'!V35)</f>
        <v>365892.33914661891</v>
      </c>
      <c r="W35" s="47">
        <f>MEDIAN('2018'!W35,'2014'!W35,'2016'!W35)</f>
        <v>616490.14520404639</v>
      </c>
      <c r="X35" s="47">
        <f>MEDIAN('2018'!X35,'2014'!X35,'2016'!X35)</f>
        <v>3450034.2286681337</v>
      </c>
      <c r="Y35" s="47">
        <f>MEDIAN('2018'!Y35,'2014'!Y35,'2016'!Y35)</f>
        <v>2634800.8605854921</v>
      </c>
      <c r="Z35" s="47">
        <f>MEDIAN('2018'!Z35,'2014'!Z35,'2016'!Z35)</f>
        <v>727382.60754630377</v>
      </c>
      <c r="AA35" s="47">
        <f>MEDIAN('2018'!AA35,'2014'!AA35,'2016'!AA35)</f>
        <v>1487492.3527181591</v>
      </c>
      <c r="AB35" s="47">
        <f>MEDIAN('2018'!AB35,'2014'!AB35,'2016'!AB35)</f>
        <v>62495.338962491966</v>
      </c>
      <c r="AC35" s="47">
        <f>MEDIAN('2018'!AC35,'2014'!AC35,'2016'!AC35)</f>
        <v>322357.69665836613</v>
      </c>
      <c r="AD35" s="47">
        <f>MEDIAN('2018'!AD35,'2014'!AD35,'2016'!AD35)</f>
        <v>28943.66763746884</v>
      </c>
      <c r="AE35" s="47">
        <f t="shared" si="6"/>
        <v>16942410.95584688</v>
      </c>
      <c r="AF35" s="48"/>
      <c r="AG35" s="48"/>
      <c r="AH35" s="48"/>
      <c r="AI35" s="48"/>
      <c r="AJ35" s="48"/>
      <c r="AK35" s="48"/>
      <c r="AL35" s="48"/>
      <c r="AM35" s="48"/>
    </row>
    <row r="36" spans="2:39" x14ac:dyDescent="0.25">
      <c r="C36" s="1" t="s">
        <v>41</v>
      </c>
      <c r="D36" s="47">
        <f>MEDIAN('2018'!D36,'2014'!D36,'2016'!D36)</f>
        <v>-5362323.0000799997</v>
      </c>
      <c r="E36" s="47">
        <f>MEDIAN('2018'!E36,'2014'!E36,'2016'!E36)</f>
        <v>-1207863.0127051356</v>
      </c>
      <c r="F36" s="47">
        <f>MEDIAN('2018'!F36,'2014'!F36,'2016'!F36)</f>
        <v>-3496993.2106770552</v>
      </c>
      <c r="G36" s="47">
        <f>MEDIAN('2018'!G36,'2014'!G36,'2016'!G36)</f>
        <v>-3317962.128591436</v>
      </c>
      <c r="H36" s="47">
        <f>MEDIAN('2018'!H36,'2014'!H36,'2016'!H36)</f>
        <v>-916247.909017222</v>
      </c>
      <c r="I36" s="47">
        <f>MEDIAN('2018'!I36,'2014'!I36,'2016'!I36)</f>
        <v>-702110.56305348629</v>
      </c>
      <c r="J36" s="47">
        <f>MEDIAN('2018'!J36,'2014'!J36,'2016'!J36)</f>
        <v>-1588712.4415987723</v>
      </c>
      <c r="K36" s="47">
        <f>MEDIAN('2018'!K36,'2014'!K36,'2016'!K36)</f>
        <v>-2024860.1910619522</v>
      </c>
      <c r="L36" s="47">
        <f>MEDIAN('2018'!L36,'2014'!L36,'2016'!L36)</f>
        <v>-3252833.1780527155</v>
      </c>
      <c r="M36" s="47">
        <f>MEDIAN('2018'!M36,'2014'!M36,'2016'!M36)</f>
        <v>-1051821.4410033512</v>
      </c>
      <c r="N36" s="47">
        <f>MEDIAN('2018'!N36,'2014'!N36,'2016'!N36)</f>
        <v>-1518755.0619963177</v>
      </c>
      <c r="O36" s="47">
        <f>MEDIAN('2018'!O36,'2014'!O36,'2016'!O36)</f>
        <v>-1346987.7824767644</v>
      </c>
      <c r="P36" s="47">
        <f>MEDIAN('2018'!P36,'2014'!P36,'2016'!P36)</f>
        <v>-953863.82266256702</v>
      </c>
      <c r="Q36" s="47">
        <f>MEDIAN('2018'!Q36,'2014'!Q36,'2016'!Q36)</f>
        <v>0</v>
      </c>
      <c r="R36" s="47">
        <f>MEDIAN('2018'!R36,'2014'!R36,'2016'!R36)</f>
        <v>-1936647.1391199999</v>
      </c>
      <c r="S36" s="47">
        <f>MEDIAN('2018'!S36,'2014'!S36,'2016'!S36)</f>
        <v>0</v>
      </c>
      <c r="T36" s="47">
        <f>MEDIAN('2018'!T36,'2014'!T36,'2016'!T36)</f>
        <v>0</v>
      </c>
      <c r="U36" s="47">
        <f>MEDIAN('2018'!U36,'2014'!U36,'2016'!U36)</f>
        <v>-426723.86700000003</v>
      </c>
      <c r="V36" s="47">
        <f>MEDIAN('2018'!V36,'2014'!V36,'2016'!V36)</f>
        <v>0</v>
      </c>
      <c r="W36" s="47">
        <f>MEDIAN('2018'!W36,'2014'!W36,'2016'!W36)</f>
        <v>0</v>
      </c>
      <c r="X36" s="47">
        <f>MEDIAN('2018'!X36,'2014'!X36,'2016'!X36)</f>
        <v>-2776747.9830900002</v>
      </c>
      <c r="Y36" s="47">
        <f>MEDIAN('2018'!Y36,'2014'!Y36,'2016'!Y36)</f>
        <v>0</v>
      </c>
      <c r="Z36" s="47">
        <f>MEDIAN('2018'!Z36,'2014'!Z36,'2016'!Z36)</f>
        <v>-16000</v>
      </c>
      <c r="AA36" s="47">
        <f>MEDIAN('2018'!AA36,'2014'!AA36,'2016'!AA36)</f>
        <v>0</v>
      </c>
      <c r="AB36" s="47">
        <f>MEDIAN('2018'!AB36,'2014'!AB36,'2016'!AB36)</f>
        <v>0</v>
      </c>
      <c r="AC36" s="47">
        <f>MEDIAN('2018'!AC36,'2014'!AC36,'2016'!AC36)</f>
        <v>0</v>
      </c>
      <c r="AD36" s="47">
        <f>MEDIAN('2018'!AD36,'2014'!AD36,'2016'!AD36)</f>
        <v>0</v>
      </c>
      <c r="AE36" s="47">
        <f t="shared" si="6"/>
        <v>-31897452.732186779</v>
      </c>
      <c r="AF36" s="48"/>
      <c r="AG36" s="48"/>
      <c r="AH36" s="48"/>
      <c r="AI36" s="48"/>
      <c r="AJ36" s="48"/>
      <c r="AK36" s="48"/>
      <c r="AL36" s="48"/>
      <c r="AM36" s="48"/>
    </row>
    <row r="37" spans="2:39" x14ac:dyDescent="0.25">
      <c r="C37" s="1" t="s">
        <v>42</v>
      </c>
      <c r="D37" s="47">
        <f>MEDIAN('2018'!D37,'2014'!D37,'2016'!D37)</f>
        <v>0</v>
      </c>
      <c r="E37" s="47">
        <f>MEDIAN('2018'!E37,'2014'!E37,'2016'!E37)</f>
        <v>10229.19562757922</v>
      </c>
      <c r="F37" s="47">
        <f>MEDIAN('2018'!F37,'2014'!F37,'2016'!F37)</f>
        <v>238.62307239836619</v>
      </c>
      <c r="G37" s="47">
        <f>MEDIAN('2018'!G37,'2014'!G37,'2016'!G37)</f>
        <v>1.1623180840764284</v>
      </c>
      <c r="H37" s="47">
        <f>MEDIAN('2018'!H37,'2014'!H37,'2016'!H37)</f>
        <v>91823.060898707976</v>
      </c>
      <c r="I37" s="47">
        <f>MEDIAN('2018'!I37,'2014'!I37,'2016'!I37)</f>
        <v>0</v>
      </c>
      <c r="J37" s="47">
        <f>MEDIAN('2018'!J37,'2014'!J37,'2016'!J37)</f>
        <v>9674.7887922025475</v>
      </c>
      <c r="K37" s="47">
        <f>MEDIAN('2018'!K37,'2014'!K37,'2016'!K37)</f>
        <v>630.6522785272997</v>
      </c>
      <c r="L37" s="47">
        <f>MEDIAN('2018'!L37,'2014'!L37,'2016'!L37)</f>
        <v>4066.6148789602635</v>
      </c>
      <c r="M37" s="47">
        <f>MEDIAN('2018'!M37,'2014'!M37,'2016'!M37)</f>
        <v>262.06805473789808</v>
      </c>
      <c r="N37" s="47">
        <f>MEDIAN('2018'!N37,'2014'!N37,'2016'!N37)</f>
        <v>17.037649092915782</v>
      </c>
      <c r="O37" s="47">
        <f>MEDIAN('2018'!O37,'2014'!O37,'2016'!O37)</f>
        <v>2.2525657311080747</v>
      </c>
      <c r="P37" s="47">
        <f>MEDIAN('2018'!P37,'2014'!P37,'2016'!P37)</f>
        <v>628.83117373303764</v>
      </c>
      <c r="Q37" s="47">
        <f>MEDIAN('2018'!Q37,'2014'!Q37,'2016'!Q37)</f>
        <v>607.92780608484031</v>
      </c>
      <c r="R37" s="47">
        <f>MEDIAN('2018'!R37,'2014'!R37,'2016'!R37)</f>
        <v>5309546.0968581606</v>
      </c>
      <c r="S37" s="47">
        <f>MEDIAN('2018'!S37,'2014'!S37,'2016'!S37)</f>
        <v>146.00328486861412</v>
      </c>
      <c r="T37" s="47">
        <f>MEDIAN('2018'!T37,'2014'!T37,'2016'!T37)</f>
        <v>4278.6706095983309</v>
      </c>
      <c r="U37" s="47">
        <f>MEDIAN('2018'!U37,'2014'!U37,'2016'!U37)</f>
        <v>807.85142356900099</v>
      </c>
      <c r="V37" s="47">
        <f>MEDIAN('2018'!V37,'2014'!V37,'2016'!V37)</f>
        <v>23817.931142387893</v>
      </c>
      <c r="W37" s="47">
        <f>MEDIAN('2018'!W37,'2014'!W37,'2016'!W37)</f>
        <v>486179.98302319366</v>
      </c>
      <c r="X37" s="47">
        <f>MEDIAN('2018'!X37,'2014'!X37,'2016'!X37)</f>
        <v>786.77700769750868</v>
      </c>
      <c r="Y37" s="47">
        <f>MEDIAN('2018'!Y37,'2014'!Y37,'2016'!Y37)</f>
        <v>272.15753153882758</v>
      </c>
      <c r="Z37" s="47">
        <f>MEDIAN('2018'!Z37,'2014'!Z37,'2016'!Z37)</f>
        <v>1235112.6389415911</v>
      </c>
      <c r="AA37" s="47">
        <f>MEDIAN('2018'!AA37,'2014'!AA37,'2016'!AA37)</f>
        <v>10056800.610991441</v>
      </c>
      <c r="AB37" s="47">
        <f>MEDIAN('2018'!AB37,'2014'!AB37,'2016'!AB37)</f>
        <v>16816996.920233849</v>
      </c>
      <c r="AC37" s="47">
        <f>MEDIAN('2018'!AC37,'2014'!AC37,'2016'!AC37)</f>
        <v>6746382.0768654821</v>
      </c>
      <c r="AD37" s="47">
        <f>MEDIAN('2018'!AD37,'2014'!AD37,'2016'!AD37)</f>
        <v>14407358.16565652</v>
      </c>
      <c r="AE37" s="47">
        <f t="shared" si="6"/>
        <v>55206668.098685741</v>
      </c>
      <c r="AF37" s="48"/>
      <c r="AG37" s="49"/>
      <c r="AH37" s="48"/>
      <c r="AI37" s="48"/>
      <c r="AJ37" s="48"/>
      <c r="AK37" s="48"/>
      <c r="AL37" s="48"/>
      <c r="AM37" s="48"/>
    </row>
    <row r="38" spans="2:39" x14ac:dyDescent="0.25">
      <c r="C38" s="1" t="s">
        <v>43</v>
      </c>
      <c r="D38" s="47">
        <f>MEDIAN('2018'!D38,'2014'!D38,'2016'!D38)</f>
        <v>158334964.87260842</v>
      </c>
      <c r="E38" s="47">
        <f>MEDIAN('2018'!E38,'2014'!E38,'2016'!E38)</f>
        <v>14383328.58782782</v>
      </c>
      <c r="F38" s="47">
        <f>MEDIAN('2018'!F38,'2014'!F38,'2016'!F38)</f>
        <v>46272161.306756489</v>
      </c>
      <c r="G38" s="47">
        <f>MEDIAN('2018'!G38,'2014'!G38,'2016'!G38)</f>
        <v>43903224.734647721</v>
      </c>
      <c r="H38" s="47">
        <f>MEDIAN('2018'!H38,'2014'!H38,'2016'!H38)</f>
        <v>12123778.483062819</v>
      </c>
      <c r="I38" s="47">
        <f>MEDIAN('2018'!I38,'2014'!I38,'2016'!I38)</f>
        <v>13214932.637095284</v>
      </c>
      <c r="J38" s="47">
        <f>MEDIAN('2018'!J38,'2014'!J38,'2016'!J38)</f>
        <v>22276707.82372861</v>
      </c>
      <c r="K38" s="47">
        <f>MEDIAN('2018'!K38,'2014'!K38,'2016'!K38)</f>
        <v>26792919.442445286</v>
      </c>
      <c r="L38" s="47">
        <f>MEDIAN('2018'!L38,'2014'!L38,'2016'!L38)</f>
        <v>43041439.445541047</v>
      </c>
      <c r="M38" s="47">
        <f>MEDIAN('2018'!M38,'2014'!M38,'2016'!M38)</f>
        <v>17710464.492195584</v>
      </c>
      <c r="N38" s="47">
        <f>MEDIAN('2018'!N38,'2014'!N38,'2016'!N38)</f>
        <v>20096144.024409007</v>
      </c>
      <c r="O38" s="47">
        <f>MEDIAN('2018'!O38,'2014'!O38,'2016'!O38)</f>
        <v>19758258.513678171</v>
      </c>
      <c r="P38" s="47">
        <f>MEDIAN('2018'!P38,'2014'!P38,'2016'!P38)</f>
        <v>12621511.683854889</v>
      </c>
      <c r="Q38" s="47">
        <f>MEDIAN('2018'!Q38,'2014'!Q38,'2016'!Q38)</f>
        <v>27829507.086121246</v>
      </c>
      <c r="R38" s="47">
        <f>MEDIAN('2018'!R38,'2014'!R38,'2016'!R38)</f>
        <v>18546927.334604137</v>
      </c>
      <c r="S38" s="47">
        <f>MEDIAN('2018'!S38,'2014'!S38,'2016'!S38)</f>
        <v>159851031.70356631</v>
      </c>
      <c r="T38" s="47">
        <f>MEDIAN('2018'!T38,'2014'!T38,'2016'!T38)</f>
        <v>181183210.57981601</v>
      </c>
      <c r="U38" s="47">
        <f>MEDIAN('2018'!U38,'2014'!U38,'2016'!U38)</f>
        <v>150404406.10265592</v>
      </c>
      <c r="V38" s="47">
        <f>MEDIAN('2018'!V38,'2014'!V38,'2016'!V38)</f>
        <v>32886937.200865112</v>
      </c>
      <c r="W38" s="47">
        <f>MEDIAN('2018'!W38,'2014'!W38,'2016'!W38)</f>
        <v>43967651.611880593</v>
      </c>
      <c r="X38" s="47">
        <f>MEDIAN('2018'!X38,'2014'!X38,'2016'!X38)</f>
        <v>53667424.147342734</v>
      </c>
      <c r="Y38" s="47">
        <f>MEDIAN('2018'!Y38,'2014'!Y38,'2016'!Y38)</f>
        <v>194428825.56902853</v>
      </c>
      <c r="Z38" s="47">
        <f>MEDIAN('2018'!Z38,'2014'!Z38,'2016'!Z38)</f>
        <v>34503542.349141009</v>
      </c>
      <c r="AA38" s="47">
        <f>MEDIAN('2018'!AA38,'2014'!AA38,'2016'!AA38)</f>
        <v>55135874.225700669</v>
      </c>
      <c r="AB38" s="47">
        <f>MEDIAN('2018'!AB38,'2014'!AB38,'2016'!AB38)</f>
        <v>27919834.370856259</v>
      </c>
      <c r="AC38" s="47">
        <f>MEDIAN('2018'!AC38,'2014'!AC38,'2016'!AC38)</f>
        <v>28965522.986707386</v>
      </c>
      <c r="AD38" s="47">
        <f>MEDIAN('2018'!AD38,'2014'!AD38,'2016'!AD38)</f>
        <v>16359045.810326662</v>
      </c>
      <c r="AE38" s="47">
        <f t="shared" si="6"/>
        <v>1476179577.1264639</v>
      </c>
      <c r="AF38" s="48"/>
      <c r="AG38" s="48"/>
      <c r="AH38" s="48"/>
      <c r="AI38" s="48"/>
      <c r="AJ38" s="48"/>
      <c r="AK38" s="48"/>
      <c r="AL38" s="48"/>
      <c r="AM38" s="48"/>
    </row>
    <row r="39" spans="2:39" x14ac:dyDescent="0.25">
      <c r="C39" s="3" t="s">
        <v>44</v>
      </c>
      <c r="D39" s="47">
        <f>SUM(D34:D38)</f>
        <v>161304617.79573703</v>
      </c>
      <c r="E39" s="47">
        <f t="shared" ref="E39:AD39" si="9">SUM(E34:E38)</f>
        <v>21473893.721336812</v>
      </c>
      <c r="F39" s="47">
        <f t="shared" si="9"/>
        <v>72117120.089630842</v>
      </c>
      <c r="G39" s="47">
        <f t="shared" si="9"/>
        <v>68424807.023417011</v>
      </c>
      <c r="H39" s="47">
        <f t="shared" si="9"/>
        <v>18987181.978619862</v>
      </c>
      <c r="I39" s="47">
        <f t="shared" si="9"/>
        <v>18381929.543852959</v>
      </c>
      <c r="J39" s="47">
        <f t="shared" si="9"/>
        <v>34823588.592336044</v>
      </c>
      <c r="K39" s="47">
        <f t="shared" si="9"/>
        <v>41758390.415528223</v>
      </c>
      <c r="L39" s="47">
        <f t="shared" si="9"/>
        <v>67085748.105103612</v>
      </c>
      <c r="M39" s="47">
        <f t="shared" si="9"/>
        <v>27889315.7616859</v>
      </c>
      <c r="N39" s="47">
        <f t="shared" si="9"/>
        <v>31320603.662842542</v>
      </c>
      <c r="O39" s="47">
        <f t="shared" si="9"/>
        <v>30940213.531083211</v>
      </c>
      <c r="P39" s="47">
        <f t="shared" si="9"/>
        <v>19671723.422997735</v>
      </c>
      <c r="Q39" s="47">
        <f t="shared" si="9"/>
        <v>33936826.092069626</v>
      </c>
      <c r="R39" s="47">
        <f t="shared" si="9"/>
        <v>28830253.289189368</v>
      </c>
      <c r="S39" s="47">
        <f t="shared" si="9"/>
        <v>223362976.98030791</v>
      </c>
      <c r="T39" s="47">
        <f t="shared" si="9"/>
        <v>296146387.13159579</v>
      </c>
      <c r="U39" s="47">
        <f t="shared" si="9"/>
        <v>197259666.80299762</v>
      </c>
      <c r="V39" s="47">
        <f t="shared" si="9"/>
        <v>69120151.390903145</v>
      </c>
      <c r="W39" s="47">
        <f t="shared" si="9"/>
        <v>63948146.506815426</v>
      </c>
      <c r="X39" s="47">
        <f t="shared" si="9"/>
        <v>87063768.359529048</v>
      </c>
      <c r="Y39" s="47">
        <f t="shared" si="9"/>
        <v>201561545.99986514</v>
      </c>
      <c r="Z39" s="47">
        <f t="shared" si="9"/>
        <v>61097695.452185787</v>
      </c>
      <c r="AA39" s="47">
        <f t="shared" si="9"/>
        <v>206664786.1114884</v>
      </c>
      <c r="AB39" s="47">
        <f t="shared" si="9"/>
        <v>130992306.76564886</v>
      </c>
      <c r="AC39" s="47">
        <f t="shared" si="9"/>
        <v>101448779.01646297</v>
      </c>
      <c r="AD39" s="47">
        <f t="shared" si="9"/>
        <v>38513235.771214247</v>
      </c>
      <c r="AE39" s="47">
        <f t="shared" si="6"/>
        <v>2354125659.3144455</v>
      </c>
      <c r="AF39" s="48"/>
      <c r="AG39" s="49"/>
      <c r="AH39" s="48"/>
      <c r="AI39" s="48"/>
      <c r="AJ39" s="48"/>
      <c r="AK39" s="48"/>
      <c r="AL39" s="48"/>
      <c r="AM39" s="48"/>
    </row>
    <row r="40" spans="2:39" x14ac:dyDescent="0.25">
      <c r="C40" s="3" t="s">
        <v>45</v>
      </c>
      <c r="D40" s="47">
        <f>D39+D33</f>
        <v>308437492.69271797</v>
      </c>
      <c r="E40" s="47">
        <f t="shared" ref="E40:AD40" si="10">E39+E33</f>
        <v>69282859.485508442</v>
      </c>
      <c r="F40" s="47">
        <f t="shared" si="10"/>
        <v>310401537.10195798</v>
      </c>
      <c r="G40" s="47">
        <f t="shared" si="10"/>
        <v>258221570.4110446</v>
      </c>
      <c r="H40" s="47">
        <f t="shared" si="10"/>
        <v>81106370.210823342</v>
      </c>
      <c r="I40" s="47">
        <f t="shared" si="10"/>
        <v>97123378.958320349</v>
      </c>
      <c r="J40" s="47">
        <f t="shared" si="10"/>
        <v>51512573.164690867</v>
      </c>
      <c r="K40" s="47">
        <f t="shared" si="10"/>
        <v>148946862.90105715</v>
      </c>
      <c r="L40" s="47">
        <f t="shared" si="10"/>
        <v>158267301.33154339</v>
      </c>
      <c r="M40" s="47">
        <f t="shared" si="10"/>
        <v>44197571.052566037</v>
      </c>
      <c r="N40" s="47">
        <f t="shared" si="10"/>
        <v>84042147.746637911</v>
      </c>
      <c r="O40" s="47">
        <f t="shared" si="10"/>
        <v>67915446.713062227</v>
      </c>
      <c r="P40" s="47">
        <f t="shared" si="10"/>
        <v>67162913.78945142</v>
      </c>
      <c r="Q40" s="47">
        <f t="shared" si="10"/>
        <v>167568999.34909666</v>
      </c>
      <c r="R40" s="47">
        <f t="shared" si="10"/>
        <v>67237325.989370763</v>
      </c>
      <c r="S40" s="47">
        <f t="shared" si="10"/>
        <v>419793072.14021659</v>
      </c>
      <c r="T40" s="47">
        <f t="shared" si="10"/>
        <v>425926188.97243088</v>
      </c>
      <c r="U40" s="47">
        <f t="shared" si="10"/>
        <v>449133786.93588006</v>
      </c>
      <c r="V40" s="47">
        <f t="shared" si="10"/>
        <v>125145284.4081305</v>
      </c>
      <c r="W40" s="47">
        <f t="shared" si="10"/>
        <v>120167128.09039223</v>
      </c>
      <c r="X40" s="47">
        <f t="shared" si="10"/>
        <v>133814018.82100108</v>
      </c>
      <c r="Y40" s="47">
        <f t="shared" si="10"/>
        <v>293056919.69767404</v>
      </c>
      <c r="Z40" s="47">
        <f t="shared" si="10"/>
        <v>132215589.75874612</v>
      </c>
      <c r="AA40" s="47">
        <f t="shared" si="10"/>
        <v>247936850.87729862</v>
      </c>
      <c r="AB40" s="47">
        <f t="shared" si="10"/>
        <v>145959107.93573496</v>
      </c>
      <c r="AC40" s="47">
        <f t="shared" si="10"/>
        <v>173441439.80109513</v>
      </c>
      <c r="AD40" s="47">
        <f t="shared" si="10"/>
        <v>56041336.233905353</v>
      </c>
      <c r="AE40" s="47">
        <f t="shared" si="6"/>
        <v>4704055074.5703545</v>
      </c>
      <c r="AF40" s="48"/>
      <c r="AG40" s="48"/>
      <c r="AH40" s="48"/>
      <c r="AI40" s="48"/>
      <c r="AJ40" s="48"/>
      <c r="AK40" s="48"/>
      <c r="AL40" s="48"/>
      <c r="AM40" s="48"/>
    </row>
    <row r="41" spans="2:39" x14ac:dyDescent="0.25">
      <c r="C41" s="1" t="s">
        <v>46</v>
      </c>
      <c r="D41" s="47">
        <f>MEDIAN('2018'!D41,'2014'!D41,'2016'!D41)</f>
        <v>22898987.854530528</v>
      </c>
      <c r="E41" s="47">
        <f>MEDIAN('2018'!E41,'2014'!E41,'2016'!E41)</f>
        <v>100457369.26939964</v>
      </c>
      <c r="F41" s="47">
        <f>MEDIAN('2018'!F41,'2014'!F41,'2016'!F41)</f>
        <v>16850913.554867037</v>
      </c>
      <c r="G41" s="47">
        <f>MEDIAN('2018'!G41,'2014'!G41,'2016'!G41)</f>
        <v>27071187.92250488</v>
      </c>
      <c r="H41" s="47">
        <f>MEDIAN('2018'!H41,'2014'!H41,'2016'!H41)</f>
        <v>14258465.315656722</v>
      </c>
      <c r="I41" s="47">
        <f>MEDIAN('2018'!I41,'2014'!I41,'2016'!I41)</f>
        <v>48608404.485193364</v>
      </c>
      <c r="J41" s="47">
        <f>MEDIAN('2018'!J41,'2014'!J41,'2016'!J41)</f>
        <v>92031912.491966113</v>
      </c>
      <c r="K41" s="47">
        <f>MEDIAN('2018'!K41,'2014'!K41,'2016'!K41)</f>
        <v>20091473.853879929</v>
      </c>
      <c r="L41" s="47">
        <f>MEDIAN('2018'!L41,'2014'!L41,'2016'!L41)</f>
        <v>83606455.714532614</v>
      </c>
      <c r="M41" s="47">
        <f>MEDIAN('2018'!M41,'2014'!M41,'2016'!M41)</f>
        <v>64163093.920455255</v>
      </c>
      <c r="N41" s="47">
        <f>MEDIAN('2018'!N41,'2014'!N41,'2016'!N41)</f>
        <v>57033861.262626886</v>
      </c>
      <c r="O41" s="47">
        <f>MEDIAN('2018'!O41,'2014'!O41,'2016'!O41)</f>
        <v>60922533.621442363</v>
      </c>
      <c r="P41" s="47">
        <f>MEDIAN('2018'!P41,'2014'!P41,'2016'!P41)</f>
        <v>12962241.196051566</v>
      </c>
      <c r="Q41" s="47">
        <f>MEDIAN('2018'!Q41,'2014'!Q41,'2016'!Q41)</f>
        <v>805033.78457901755</v>
      </c>
      <c r="R41" s="47">
        <f>MEDIAN('2018'!R41,'2014'!R41,'2016'!R41)</f>
        <v>20085545.718313396</v>
      </c>
      <c r="S41" s="47">
        <f>MEDIAN('2018'!S41,'2014'!S41,'2016'!S41)</f>
        <v>648112.0598025783</v>
      </c>
      <c r="T41" s="47">
        <f>MEDIAN('2018'!T41,'2014'!T41,'2016'!T41)</f>
        <v>0</v>
      </c>
      <c r="U41" s="47">
        <f>MEDIAN('2018'!U41,'2014'!U41,'2016'!U41)</f>
        <v>3127556.0433901502</v>
      </c>
      <c r="V41" s="47">
        <f>MEDIAN('2018'!V41,'2014'!V41,'2016'!V41)</f>
        <v>912199.86574319308</v>
      </c>
      <c r="W41" s="47">
        <f>MEDIAN('2018'!W41,'2014'!W41,'2016'!W41)</f>
        <v>1535378.943626672</v>
      </c>
      <c r="X41" s="47">
        <f>MEDIAN('2018'!X41,'2014'!X41,'2016'!X41)</f>
        <v>2073412.7038506935</v>
      </c>
      <c r="Y41" s="47">
        <f>MEDIAN('2018'!Y41,'2014'!Y41,'2016'!Y41)</f>
        <v>0</v>
      </c>
      <c r="Z41" s="47">
        <f>MEDIAN('2018'!Z41,'2014'!Z41,'2016'!Z41)</f>
        <v>816831.8187251332</v>
      </c>
      <c r="AA41" s="47">
        <f>MEDIAN('2018'!AA41,'2014'!AA41,'2016'!AA41)</f>
        <v>1452282.2545526321</v>
      </c>
      <c r="AB41" s="47">
        <f>MEDIAN('2018'!AB41,'2014'!AB41,'2016'!AB41)</f>
        <v>0</v>
      </c>
      <c r="AC41" s="47">
        <f>MEDIAN('2018'!AC41,'2014'!AC41,'2016'!AC41)</f>
        <v>13724.635615074891</v>
      </c>
      <c r="AD41" s="47">
        <f>MEDIAN('2018'!AD41,'2014'!AD41,'2016'!AD41)</f>
        <v>642121.76898346993</v>
      </c>
      <c r="AE41" s="47">
        <f t="shared" si="6"/>
        <v>653069100.06028891</v>
      </c>
      <c r="AF41" s="48"/>
      <c r="AG41" s="48"/>
      <c r="AH41" s="48"/>
      <c r="AI41" s="48"/>
      <c r="AJ41" s="48"/>
      <c r="AK41" s="48"/>
      <c r="AL41" s="48"/>
      <c r="AM41" s="48"/>
    </row>
    <row r="42" spans="2:39" x14ac:dyDescent="0.25">
      <c r="C42" s="3" t="s">
        <v>47</v>
      </c>
      <c r="D42" s="47">
        <f>D40+D41</f>
        <v>331336480.54724848</v>
      </c>
      <c r="E42" s="47">
        <f t="shared" ref="E42:AE42" si="11">E40+E41</f>
        <v>169740228.75490808</v>
      </c>
      <c r="F42" s="47">
        <f t="shared" si="11"/>
        <v>327252450.65682501</v>
      </c>
      <c r="G42" s="47">
        <f t="shared" si="11"/>
        <v>285292758.3335495</v>
      </c>
      <c r="H42" s="47">
        <f t="shared" si="11"/>
        <v>95364835.526480064</v>
      </c>
      <c r="I42" s="47">
        <f t="shared" si="11"/>
        <v>145731783.44351372</v>
      </c>
      <c r="J42" s="47">
        <f t="shared" si="11"/>
        <v>143544485.65665698</v>
      </c>
      <c r="K42" s="47">
        <f t="shared" si="11"/>
        <v>169038336.75493708</v>
      </c>
      <c r="L42" s="47">
        <f t="shared" si="11"/>
        <v>241873757.046076</v>
      </c>
      <c r="M42" s="47">
        <f t="shared" si="11"/>
        <v>108360664.9730213</v>
      </c>
      <c r="N42" s="47">
        <f t="shared" si="11"/>
        <v>141076009.0092648</v>
      </c>
      <c r="O42" s="47">
        <f t="shared" si="11"/>
        <v>128837980.33450459</v>
      </c>
      <c r="P42" s="47">
        <f t="shared" si="11"/>
        <v>80125154.985502988</v>
      </c>
      <c r="Q42" s="47">
        <f t="shared" si="11"/>
        <v>168374033.13367566</v>
      </c>
      <c r="R42" s="47">
        <f t="shared" si="11"/>
        <v>87322871.707684159</v>
      </c>
      <c r="S42" s="47">
        <f t="shared" si="11"/>
        <v>420441184.20001918</v>
      </c>
      <c r="T42" s="47">
        <f t="shared" si="11"/>
        <v>425926188.97243088</v>
      </c>
      <c r="U42" s="47">
        <f t="shared" si="11"/>
        <v>452261342.97927022</v>
      </c>
      <c r="V42" s="47">
        <f t="shared" si="11"/>
        <v>126057484.27387369</v>
      </c>
      <c r="W42" s="47">
        <f t="shared" si="11"/>
        <v>121702507.0340189</v>
      </c>
      <c r="X42" s="47">
        <f t="shared" si="11"/>
        <v>135887431.52485177</v>
      </c>
      <c r="Y42" s="47">
        <f t="shared" si="11"/>
        <v>293056919.69767404</v>
      </c>
      <c r="Z42" s="47">
        <f t="shared" si="11"/>
        <v>133032421.57747126</v>
      </c>
      <c r="AA42" s="47">
        <f t="shared" si="11"/>
        <v>249389133.13185126</v>
      </c>
      <c r="AB42" s="47">
        <f t="shared" si="11"/>
        <v>145959107.93573496</v>
      </c>
      <c r="AC42" s="47">
        <f t="shared" si="11"/>
        <v>173455164.43671021</v>
      </c>
      <c r="AD42" s="47">
        <f t="shared" si="11"/>
        <v>56683458.002888821</v>
      </c>
      <c r="AE42" s="51">
        <f t="shared" si="11"/>
        <v>5357124174.6306438</v>
      </c>
      <c r="AF42" s="48"/>
      <c r="AG42" s="48"/>
      <c r="AH42" s="48"/>
      <c r="AI42" s="48"/>
      <c r="AJ42" s="48"/>
      <c r="AK42" s="48"/>
      <c r="AL42" s="48"/>
      <c r="AM42" s="48"/>
    </row>
    <row r="47" spans="2:39" x14ac:dyDescent="0.25">
      <c r="B47" t="s">
        <v>69</v>
      </c>
    </row>
    <row r="48" spans="2:39" x14ac:dyDescent="0.25">
      <c r="C48" s="1" t="s">
        <v>0</v>
      </c>
      <c r="D48" s="52">
        <f>D4/$D$42</f>
        <v>0.29452701296826878</v>
      </c>
      <c r="E48" s="52">
        <f>E4/$E$42</f>
        <v>2.6419511938299606E-4</v>
      </c>
      <c r="F48" s="52">
        <f>F4/$F$42</f>
        <v>0.32631662742835715</v>
      </c>
      <c r="G48" s="52">
        <f>G4/$G$42</f>
        <v>4.289947779077834E-3</v>
      </c>
      <c r="H48" s="52">
        <f>H4/$H$42</f>
        <v>4.5554895324007591E-3</v>
      </c>
      <c r="I48" s="52">
        <f>I4/$I$42</f>
        <v>1.6447480064834704E-2</v>
      </c>
      <c r="J48" s="52">
        <f>J4/$J$42</f>
        <v>2.0166718190234782E-3</v>
      </c>
      <c r="K48" s="52">
        <f>K4/$K$42</f>
        <v>5.59315180893358E-3</v>
      </c>
      <c r="L48" s="52">
        <f>L4/$L$42</f>
        <v>3.0426765143429994E-4</v>
      </c>
      <c r="M48" s="52">
        <f>M4/$M$42</f>
        <v>4.2249342980128746E-4</v>
      </c>
      <c r="N48" s="52">
        <f>N4/$N$42</f>
        <v>3.4566893720956796E-3</v>
      </c>
      <c r="O48" s="52">
        <f>O4/$O$42</f>
        <v>1.0864160578781881E-2</v>
      </c>
      <c r="P48" s="52">
        <f>P4/$P$42</f>
        <v>2.8620159017663141E-2</v>
      </c>
      <c r="Q48" s="52">
        <f>Q4/$Q$42</f>
        <v>2.5578732835726194E-3</v>
      </c>
      <c r="R48" s="52">
        <f>R4/$R$42</f>
        <v>4.472051323589671E-3</v>
      </c>
      <c r="S48" s="52">
        <f>S4/$S$42</f>
        <v>5.4109249580976144E-3</v>
      </c>
      <c r="T48" s="52">
        <f>T4/$T$42</f>
        <v>1.2178698397284408E-2</v>
      </c>
      <c r="U48" s="52">
        <f>U4/$U$42</f>
        <v>5.2276404775730926E-3</v>
      </c>
      <c r="V48" s="52">
        <f>V4/$V$42</f>
        <v>1.7104372837677471E-3</v>
      </c>
      <c r="W48" s="52">
        <f>W4/$W$42</f>
        <v>1.1330707095578087E-3</v>
      </c>
      <c r="X48" s="52">
        <f>X4/$X$42</f>
        <v>9.3644694415117875E-4</v>
      </c>
      <c r="Y48" s="52">
        <f>Y4/$Y$42</f>
        <v>5.3520347228724679E-4</v>
      </c>
      <c r="Z48" s="52">
        <f>Z4/$Z$42</f>
        <v>4.4688400011856757E-3</v>
      </c>
      <c r="AA48" s="52">
        <f>AA4/$AA$42</f>
        <v>1.9292458334406516E-3</v>
      </c>
      <c r="AB48" s="52">
        <f>AB4/$AB$42</f>
        <v>4.5301859496916942E-5</v>
      </c>
      <c r="AC48" s="52">
        <f>AC4/$AC$42</f>
        <v>6.1540135427301523E-3</v>
      </c>
      <c r="AD48" s="52">
        <f>AD4/$AD$42</f>
        <v>1.1295157750738677E-4</v>
      </c>
    </row>
    <row r="49" spans="3:30" x14ac:dyDescent="0.25">
      <c r="C49" s="1" t="s">
        <v>1</v>
      </c>
      <c r="D49" s="52">
        <f t="shared" ref="D49:D86" si="12">D5/$D$42</f>
        <v>1.0141192537719505E-2</v>
      </c>
      <c r="E49" s="52">
        <f t="shared" ref="E49:E86" si="13">E5/$E$42</f>
        <v>1.0555990999559615E-2</v>
      </c>
      <c r="F49" s="52">
        <f t="shared" ref="F49:F86" si="14">F5/$F$42</f>
        <v>1.2545953121999557E-2</v>
      </c>
      <c r="G49" s="52">
        <f t="shared" ref="G49:G86" si="15">G5/$G$42</f>
        <v>3.169103751813241E-2</v>
      </c>
      <c r="H49" s="52">
        <f t="shared" ref="H49:H86" si="16">H5/$H$42</f>
        <v>9.464346957840486E-3</v>
      </c>
      <c r="I49" s="52">
        <f t="shared" ref="I49:I86" si="17">I5/$I$42</f>
        <v>0.11830159075547453</v>
      </c>
      <c r="J49" s="52">
        <f t="shared" ref="J49:J86" si="18">J5/$J$42</f>
        <v>4.4602208233298895E-3</v>
      </c>
      <c r="K49" s="52">
        <f t="shared" ref="K49:K86" si="19">K5/$K$42</f>
        <v>6.5243295738224835E-2</v>
      </c>
      <c r="L49" s="52">
        <f t="shared" ref="L49:L86" si="20">L5/$L$42</f>
        <v>2.6345101307481338E-2</v>
      </c>
      <c r="M49" s="52">
        <f t="shared" ref="M49:M86" si="21">M5/$M$42</f>
        <v>5.9511255413627591E-3</v>
      </c>
      <c r="N49" s="52">
        <f t="shared" ref="N49:N86" si="22">N5/$N$42</f>
        <v>9.5790218166098839E-2</v>
      </c>
      <c r="O49" s="52">
        <f t="shared" ref="O49:O86" si="23">O5/$O$42</f>
        <v>4.6088503363551532E-3</v>
      </c>
      <c r="P49" s="52">
        <f t="shared" ref="P49:P86" si="24">P5/$P$42</f>
        <v>3.371232554231849E-2</v>
      </c>
      <c r="Q49" s="52">
        <f t="shared" ref="Q49:Q86" si="25">Q5/$Q$42</f>
        <v>7.692095008924292E-2</v>
      </c>
      <c r="R49" s="52">
        <f t="shared" ref="R49:R86" si="26">R5/$R$42</f>
        <v>5.9095910373569371E-4</v>
      </c>
      <c r="S49" s="52">
        <f t="shared" ref="S49:S86" si="27">S5/$S$42</f>
        <v>1.6193125311817845E-2</v>
      </c>
      <c r="T49" s="52">
        <f t="shared" ref="T49:T86" si="28">T5/$T$42</f>
        <v>3.3202148778682765E-2</v>
      </c>
      <c r="U49" s="52">
        <f t="shared" ref="U49:U86" si="29">U5/$U$42</f>
        <v>4.5381311614644773E-2</v>
      </c>
      <c r="V49" s="52">
        <f t="shared" ref="V49:V86" si="30">V5/$V$42</f>
        <v>2.6104534522128454E-2</v>
      </c>
      <c r="W49" s="52">
        <f t="shared" ref="W49:W86" si="31">W5/$W$42</f>
        <v>1.1395261534031881E-2</v>
      </c>
      <c r="X49" s="52">
        <f t="shared" ref="X49:X86" si="32">X5/$X$42</f>
        <v>1.885557071208168E-2</v>
      </c>
      <c r="Y49" s="52">
        <f t="shared" ref="Y49:Y86" si="33">Y5/$Y$42</f>
        <v>1.4806009066348753E-2</v>
      </c>
      <c r="Z49" s="52">
        <f t="shared" ref="Z49:Z86" si="34">Z5/$Z$42</f>
        <v>4.0747656659344718E-2</v>
      </c>
      <c r="AA49" s="52">
        <f t="shared" ref="AA49:AA86" si="35">AA5/$AA$42</f>
        <v>1.9829654764409621E-2</v>
      </c>
      <c r="AB49" s="52">
        <f t="shared" ref="AB49:AB86" si="36">AB5/$AB$42</f>
        <v>3.3661261016772193E-3</v>
      </c>
      <c r="AC49" s="52">
        <f t="shared" ref="AC49:AC86" si="37">AC5/$AC$42</f>
        <v>1.2166020895676385E-2</v>
      </c>
      <c r="AD49" s="52">
        <f t="shared" ref="AD49:AD86" si="38">AD5/$AD$42</f>
        <v>1.5053520199076653E-3</v>
      </c>
    </row>
    <row r="50" spans="3:30" x14ac:dyDescent="0.25">
      <c r="C50" s="1" t="s">
        <v>2</v>
      </c>
      <c r="D50" s="52">
        <f t="shared" si="12"/>
        <v>7.5277543317308376E-2</v>
      </c>
      <c r="E50" s="52">
        <f t="shared" si="13"/>
        <v>1.0983329724928823E-4</v>
      </c>
      <c r="F50" s="52">
        <f t="shared" si="14"/>
        <v>0.1404395844454511</v>
      </c>
      <c r="G50" s="52">
        <f t="shared" si="15"/>
        <v>2.4898604337145786E-3</v>
      </c>
      <c r="H50" s="52">
        <f t="shared" si="16"/>
        <v>5.6241516596657066E-3</v>
      </c>
      <c r="I50" s="52">
        <f t="shared" si="17"/>
        <v>4.9297880189496572E-4</v>
      </c>
      <c r="J50" s="52">
        <f t="shared" si="18"/>
        <v>2.908496192592252E-4</v>
      </c>
      <c r="K50" s="52">
        <f t="shared" si="19"/>
        <v>6.6050946100982035E-3</v>
      </c>
      <c r="L50" s="52">
        <f t="shared" si="20"/>
        <v>6.9233406734613221E-4</v>
      </c>
      <c r="M50" s="52">
        <f t="shared" si="21"/>
        <v>1.3987602423604241E-4</v>
      </c>
      <c r="N50" s="52">
        <f t="shared" si="22"/>
        <v>1.7007128475277694E-3</v>
      </c>
      <c r="O50" s="52">
        <f t="shared" si="23"/>
        <v>5.6688796122364986E-6</v>
      </c>
      <c r="P50" s="52">
        <f t="shared" si="24"/>
        <v>6.8960390791128208E-4</v>
      </c>
      <c r="Q50" s="52">
        <f t="shared" si="25"/>
        <v>1.0610984821997876E-3</v>
      </c>
      <c r="R50" s="52">
        <f t="shared" si="26"/>
        <v>4.1967163107824336E-4</v>
      </c>
      <c r="S50" s="52">
        <f t="shared" si="27"/>
        <v>1.062341794250849E-3</v>
      </c>
      <c r="T50" s="52">
        <f t="shared" si="28"/>
        <v>6.0730733844765513E-3</v>
      </c>
      <c r="U50" s="52">
        <f t="shared" si="29"/>
        <v>3.1082167640943668E-3</v>
      </c>
      <c r="V50" s="52">
        <f t="shared" si="30"/>
        <v>3.2648075389625822E-3</v>
      </c>
      <c r="W50" s="52">
        <f t="shared" si="31"/>
        <v>1.1017331792723074E-3</v>
      </c>
      <c r="X50" s="52">
        <f t="shared" si="32"/>
        <v>1.4338698422183792E-3</v>
      </c>
      <c r="Y50" s="52">
        <f t="shared" si="33"/>
        <v>7.5536487324157509E-4</v>
      </c>
      <c r="Z50" s="52">
        <f t="shared" si="34"/>
        <v>2.3375722948777967E-3</v>
      </c>
      <c r="AA50" s="52">
        <f t="shared" si="35"/>
        <v>2.0363718162952267E-3</v>
      </c>
      <c r="AB50" s="52">
        <f t="shared" si="36"/>
        <v>6.2397436712274053E-4</v>
      </c>
      <c r="AC50" s="52">
        <f t="shared" si="37"/>
        <v>3.4203648125822978E-3</v>
      </c>
      <c r="AD50" s="52">
        <f t="shared" si="38"/>
        <v>4.0110230922822824E-3</v>
      </c>
    </row>
    <row r="51" spans="3:30" x14ac:dyDescent="0.25">
      <c r="C51" s="1" t="s">
        <v>3</v>
      </c>
      <c r="D51" s="52">
        <f t="shared" si="12"/>
        <v>5.1391464959958831E-3</v>
      </c>
      <c r="E51" s="52">
        <f t="shared" si="13"/>
        <v>2.5394525102378606E-4</v>
      </c>
      <c r="F51" s="52">
        <f t="shared" si="14"/>
        <v>2.121329638958112E-3</v>
      </c>
      <c r="G51" s="52">
        <f t="shared" si="15"/>
        <v>0.40410554981984786</v>
      </c>
      <c r="H51" s="52">
        <f t="shared" si="16"/>
        <v>1.0032510062205671E-2</v>
      </c>
      <c r="I51" s="52">
        <f t="shared" si="17"/>
        <v>1.9208813162470043E-4</v>
      </c>
      <c r="J51" s="52">
        <f t="shared" si="18"/>
        <v>1.0890311619069174E-3</v>
      </c>
      <c r="K51" s="52">
        <f t="shared" si="19"/>
        <v>7.3345887495180201E-3</v>
      </c>
      <c r="L51" s="52">
        <f t="shared" si="20"/>
        <v>4.5818289819217039E-4</v>
      </c>
      <c r="M51" s="52">
        <f t="shared" si="21"/>
        <v>5.9283077504179032E-4</v>
      </c>
      <c r="N51" s="52">
        <f t="shared" si="22"/>
        <v>3.1478588891101656E-3</v>
      </c>
      <c r="O51" s="52">
        <f t="shared" si="23"/>
        <v>8.7616244609640443E-7</v>
      </c>
      <c r="P51" s="52">
        <f t="shared" si="24"/>
        <v>8.1302803210535415E-2</v>
      </c>
      <c r="Q51" s="52">
        <f t="shared" si="25"/>
        <v>1.164208116606518E-3</v>
      </c>
      <c r="R51" s="52">
        <f t="shared" si="26"/>
        <v>1.3551225776921743E-3</v>
      </c>
      <c r="S51" s="52">
        <f t="shared" si="27"/>
        <v>4.4666992211366588E-4</v>
      </c>
      <c r="T51" s="52">
        <f t="shared" si="28"/>
        <v>2.6228852343998755E-3</v>
      </c>
      <c r="U51" s="52">
        <f t="shared" si="29"/>
        <v>9.019886340776599E-4</v>
      </c>
      <c r="V51" s="52">
        <f t="shared" si="30"/>
        <v>4.3027683292614733E-3</v>
      </c>
      <c r="W51" s="52">
        <f t="shared" si="31"/>
        <v>5.3854289116393771E-4</v>
      </c>
      <c r="X51" s="52">
        <f t="shared" si="32"/>
        <v>8.4863262706463014E-4</v>
      </c>
      <c r="Y51" s="52">
        <f t="shared" si="33"/>
        <v>1.6085192476816351E-3</v>
      </c>
      <c r="Z51" s="52">
        <f t="shared" si="34"/>
        <v>2.4157710593341879E-3</v>
      </c>
      <c r="AA51" s="52">
        <f t="shared" si="35"/>
        <v>1.831070164386718E-3</v>
      </c>
      <c r="AB51" s="52">
        <f t="shared" si="36"/>
        <v>3.6613436979574882E-4</v>
      </c>
      <c r="AC51" s="52">
        <f t="shared" si="37"/>
        <v>6.7978954609347322E-3</v>
      </c>
      <c r="AD51" s="52">
        <f t="shared" si="38"/>
        <v>1.1201020939259603E-4</v>
      </c>
    </row>
    <row r="52" spans="3:30" x14ac:dyDescent="0.25">
      <c r="C52" s="1" t="s">
        <v>4</v>
      </c>
      <c r="D52" s="52">
        <f t="shared" si="12"/>
        <v>2.081593739273294E-2</v>
      </c>
      <c r="E52" s="52">
        <f t="shared" si="13"/>
        <v>3.6340094185372305E-4</v>
      </c>
      <c r="F52" s="52">
        <f t="shared" si="14"/>
        <v>1.163766323936182E-2</v>
      </c>
      <c r="G52" s="52">
        <f t="shared" si="15"/>
        <v>2.4857261861196186E-2</v>
      </c>
      <c r="H52" s="52">
        <f t="shared" si="16"/>
        <v>0.31672963113969804</v>
      </c>
      <c r="I52" s="52">
        <f t="shared" si="17"/>
        <v>1.2007105716085858E-3</v>
      </c>
      <c r="J52" s="52">
        <f t="shared" si="18"/>
        <v>2.1110147882991634E-3</v>
      </c>
      <c r="K52" s="52">
        <f t="shared" si="19"/>
        <v>1.9246609180239571E-2</v>
      </c>
      <c r="L52" s="52">
        <f t="shared" si="20"/>
        <v>2.6766730169766606E-3</v>
      </c>
      <c r="M52" s="52">
        <f t="shared" si="21"/>
        <v>1.4550822573786923E-3</v>
      </c>
      <c r="N52" s="52">
        <f t="shared" si="22"/>
        <v>1.0051826040151673E-2</v>
      </c>
      <c r="O52" s="52">
        <f t="shared" si="23"/>
        <v>1.2606279575193134E-4</v>
      </c>
      <c r="P52" s="52">
        <f t="shared" si="24"/>
        <v>1.3173637033101258E-2</v>
      </c>
      <c r="Q52" s="52">
        <f t="shared" si="25"/>
        <v>4.7753177436906571E-3</v>
      </c>
      <c r="R52" s="52">
        <f t="shared" si="26"/>
        <v>1.1864251000220292E-2</v>
      </c>
      <c r="S52" s="52">
        <f t="shared" si="27"/>
        <v>1.1053739244985669E-2</v>
      </c>
      <c r="T52" s="52">
        <f t="shared" si="28"/>
        <v>1.0793095224059012E-2</v>
      </c>
      <c r="U52" s="52">
        <f t="shared" si="29"/>
        <v>5.706709877077199E-3</v>
      </c>
      <c r="V52" s="52">
        <f t="shared" si="30"/>
        <v>8.6674211078671178E-3</v>
      </c>
      <c r="W52" s="52">
        <f t="shared" si="31"/>
        <v>9.8714331140621839E-3</v>
      </c>
      <c r="X52" s="52">
        <f t="shared" si="32"/>
        <v>5.779042772299221E-3</v>
      </c>
      <c r="Y52" s="52">
        <f t="shared" si="33"/>
        <v>6.1273924971724601E-3</v>
      </c>
      <c r="Z52" s="52">
        <f t="shared" si="34"/>
        <v>1.7404576046536488E-2</v>
      </c>
      <c r="AA52" s="52">
        <f t="shared" si="35"/>
        <v>2.8935383147528056E-3</v>
      </c>
      <c r="AB52" s="52">
        <f t="shared" si="36"/>
        <v>1.425194035110095E-3</v>
      </c>
      <c r="AC52" s="52">
        <f t="shared" si="37"/>
        <v>9.8331188842886025E-3</v>
      </c>
      <c r="AD52" s="52">
        <f t="shared" si="38"/>
        <v>7.0139375050078633E-3</v>
      </c>
    </row>
    <row r="53" spans="3:30" x14ac:dyDescent="0.25">
      <c r="C53" s="1" t="s">
        <v>5</v>
      </c>
      <c r="D53" s="52">
        <f t="shared" si="12"/>
        <v>5.3281247422082585E-5</v>
      </c>
      <c r="E53" s="52">
        <f t="shared" si="13"/>
        <v>0.1955471594887917</v>
      </c>
      <c r="F53" s="52">
        <f t="shared" si="14"/>
        <v>6.0764691204262125E-3</v>
      </c>
      <c r="G53" s="52">
        <f t="shared" si="15"/>
        <v>2.8772381352922343E-3</v>
      </c>
      <c r="H53" s="52">
        <f t="shared" si="16"/>
        <v>7.0233687952413106E-3</v>
      </c>
      <c r="I53" s="52">
        <f t="shared" si="17"/>
        <v>6.4842672927712591E-2</v>
      </c>
      <c r="J53" s="52">
        <f t="shared" si="18"/>
        <v>5.1573734554370004E-4</v>
      </c>
      <c r="K53" s="52">
        <f t="shared" si="19"/>
        <v>6.9901218426741843E-4</v>
      </c>
      <c r="L53" s="52">
        <f t="shared" si="20"/>
        <v>2.5584233137045873E-3</v>
      </c>
      <c r="M53" s="52">
        <f t="shared" si="21"/>
        <v>2.1021683380838775E-3</v>
      </c>
      <c r="N53" s="52">
        <f t="shared" si="22"/>
        <v>1.7966947227955249E-2</v>
      </c>
      <c r="O53" s="52">
        <f t="shared" si="23"/>
        <v>1.9192989470805558E-5</v>
      </c>
      <c r="P53" s="52">
        <f t="shared" si="24"/>
        <v>3.2506553035326394E-4</v>
      </c>
      <c r="Q53" s="52">
        <f t="shared" si="25"/>
        <v>3.5336850043119908E-3</v>
      </c>
      <c r="R53" s="52">
        <f t="shared" si="26"/>
        <v>3.5538311776878015E-3</v>
      </c>
      <c r="S53" s="52">
        <f t="shared" si="27"/>
        <v>1.7417864198850921E-3</v>
      </c>
      <c r="T53" s="52">
        <f t="shared" si="28"/>
        <v>4.2016143663704951E-2</v>
      </c>
      <c r="U53" s="52">
        <f t="shared" si="29"/>
        <v>5.0466016398058922E-2</v>
      </c>
      <c r="V53" s="52">
        <f t="shared" si="30"/>
        <v>1.0563497674655604E-2</v>
      </c>
      <c r="W53" s="52">
        <f t="shared" si="31"/>
        <v>5.1152736140923048E-3</v>
      </c>
      <c r="X53" s="52">
        <f t="shared" si="32"/>
        <v>2.1479425758858341E-2</v>
      </c>
      <c r="Y53" s="52">
        <f t="shared" si="33"/>
        <v>1.5243215180206014E-2</v>
      </c>
      <c r="Z53" s="52">
        <f t="shared" si="34"/>
        <v>2.2658983834587875E-2</v>
      </c>
      <c r="AA53" s="52">
        <f t="shared" si="35"/>
        <v>2.691700233967676E-3</v>
      </c>
      <c r="AB53" s="52">
        <f t="shared" si="36"/>
        <v>5.3821725694972421E-3</v>
      </c>
      <c r="AC53" s="52">
        <f t="shared" si="37"/>
        <v>3.9788407542735348E-2</v>
      </c>
      <c r="AD53" s="52">
        <f t="shared" si="38"/>
        <v>6.1939356096113053E-3</v>
      </c>
    </row>
    <row r="54" spans="3:30" x14ac:dyDescent="0.25">
      <c r="C54" s="1" t="s">
        <v>6</v>
      </c>
      <c r="D54" s="52">
        <f t="shared" si="12"/>
        <v>8.0928233274259898E-3</v>
      </c>
      <c r="E54" s="52">
        <f t="shared" si="13"/>
        <v>5.6902313911372749E-3</v>
      </c>
      <c r="F54" s="52">
        <f t="shared" si="14"/>
        <v>1.4000742105380609E-2</v>
      </c>
      <c r="G54" s="52">
        <f t="shared" si="15"/>
        <v>4.9414953931349585E-2</v>
      </c>
      <c r="H54" s="52">
        <f t="shared" si="16"/>
        <v>5.2453140535339546E-2</v>
      </c>
      <c r="I54" s="52">
        <f t="shared" si="17"/>
        <v>8.6424982268070751E-3</v>
      </c>
      <c r="J54" s="52">
        <f t="shared" si="18"/>
        <v>4.2304051961458145E-2</v>
      </c>
      <c r="K54" s="52">
        <f t="shared" si="19"/>
        <v>7.552936066514572E-2</v>
      </c>
      <c r="L54" s="52">
        <f t="shared" si="20"/>
        <v>7.330564905651326E-3</v>
      </c>
      <c r="M54" s="52">
        <f t="shared" si="21"/>
        <v>4.4919515778274986E-3</v>
      </c>
      <c r="N54" s="52">
        <f t="shared" si="22"/>
        <v>8.2696443654241975E-3</v>
      </c>
      <c r="O54" s="52">
        <f t="shared" si="23"/>
        <v>2.0270694970686123E-4</v>
      </c>
      <c r="P54" s="52">
        <f t="shared" si="24"/>
        <v>2.2848129271403339E-2</v>
      </c>
      <c r="Q54" s="52">
        <f t="shared" si="25"/>
        <v>8.3846237137954627E-3</v>
      </c>
      <c r="R54" s="52">
        <f t="shared" si="26"/>
        <v>9.2978799153321193E-3</v>
      </c>
      <c r="S54" s="52">
        <f t="shared" si="27"/>
        <v>7.1329853537213566E-3</v>
      </c>
      <c r="T54" s="52">
        <f t="shared" si="28"/>
        <v>2.0248214430783042E-2</v>
      </c>
      <c r="U54" s="52">
        <f t="shared" si="29"/>
        <v>1.7933269026647172E-2</v>
      </c>
      <c r="V54" s="52">
        <f t="shared" si="30"/>
        <v>1.7374046321928065E-2</v>
      </c>
      <c r="W54" s="52">
        <f t="shared" si="31"/>
        <v>1.1040195249424276E-2</v>
      </c>
      <c r="X54" s="52">
        <f t="shared" si="32"/>
        <v>9.5350305577233431E-3</v>
      </c>
      <c r="Y54" s="52">
        <f t="shared" si="33"/>
        <v>1.4387523353312118E-2</v>
      </c>
      <c r="Z54" s="52">
        <f t="shared" si="34"/>
        <v>2.837532575321669E-2</v>
      </c>
      <c r="AA54" s="52">
        <f t="shared" si="35"/>
        <v>9.9299302094719832E-3</v>
      </c>
      <c r="AB54" s="52">
        <f t="shared" si="36"/>
        <v>3.5762418624114044E-3</v>
      </c>
      <c r="AC54" s="52">
        <f t="shared" si="37"/>
        <v>1.9340195893815759E-2</v>
      </c>
      <c r="AD54" s="52">
        <f t="shared" si="38"/>
        <v>1.3227101405171669E-2</v>
      </c>
    </row>
    <row r="55" spans="3:30" x14ac:dyDescent="0.25">
      <c r="C55" s="1" t="s">
        <v>7</v>
      </c>
      <c r="D55" s="52">
        <f t="shared" si="12"/>
        <v>6.1795841816700411E-3</v>
      </c>
      <c r="E55" s="52">
        <f t="shared" si="13"/>
        <v>1.0118099984888464E-2</v>
      </c>
      <c r="F55" s="52">
        <f t="shared" si="14"/>
        <v>7.1364425791544291E-3</v>
      </c>
      <c r="G55" s="52">
        <f t="shared" si="15"/>
        <v>3.4217766630398244E-2</v>
      </c>
      <c r="H55" s="52">
        <f t="shared" si="16"/>
        <v>2.6914084733961643E-2</v>
      </c>
      <c r="I55" s="52">
        <f t="shared" si="17"/>
        <v>1.5534051045751875E-2</v>
      </c>
      <c r="J55" s="52">
        <f t="shared" si="18"/>
        <v>8.1162196142222243E-3</v>
      </c>
      <c r="K55" s="52">
        <f t="shared" si="19"/>
        <v>0.23004503034939056</v>
      </c>
      <c r="L55" s="52">
        <f t="shared" si="20"/>
        <v>1.2803212456033745E-2</v>
      </c>
      <c r="M55" s="52">
        <f t="shared" si="21"/>
        <v>6.9859333937132206E-3</v>
      </c>
      <c r="N55" s="52">
        <f t="shared" si="22"/>
        <v>2.6145672647698487E-2</v>
      </c>
      <c r="O55" s="52">
        <f t="shared" si="23"/>
        <v>1.7290409739552566E-3</v>
      </c>
      <c r="P55" s="52">
        <f t="shared" si="24"/>
        <v>1.8840298396591282E-2</v>
      </c>
      <c r="Q55" s="52">
        <f t="shared" si="25"/>
        <v>2.2065734697050039E-2</v>
      </c>
      <c r="R55" s="52">
        <f t="shared" si="26"/>
        <v>7.4229085842462189E-3</v>
      </c>
      <c r="S55" s="52">
        <f t="shared" si="27"/>
        <v>2.0301811075527865E-2</v>
      </c>
      <c r="T55" s="52">
        <f t="shared" si="28"/>
        <v>2.4559436953704394E-2</v>
      </c>
      <c r="U55" s="52">
        <f t="shared" si="29"/>
        <v>1.4840535783549472E-2</v>
      </c>
      <c r="V55" s="52">
        <f t="shared" si="30"/>
        <v>1.114037813850817E-2</v>
      </c>
      <c r="W55" s="52">
        <f t="shared" si="31"/>
        <v>6.43018404527404E-3</v>
      </c>
      <c r="X55" s="52">
        <f t="shared" si="32"/>
        <v>9.5934400582263265E-3</v>
      </c>
      <c r="Y55" s="52">
        <f t="shared" si="33"/>
        <v>1.5879701874300892E-2</v>
      </c>
      <c r="Z55" s="52">
        <f t="shared" si="34"/>
        <v>1.3212276264372352E-2</v>
      </c>
      <c r="AA55" s="52">
        <f t="shared" si="35"/>
        <v>5.2257786160673425E-3</v>
      </c>
      <c r="AB55" s="52">
        <f t="shared" si="36"/>
        <v>1.345129192530039E-3</v>
      </c>
      <c r="AC55" s="52">
        <f t="shared" si="37"/>
        <v>1.2858680871469947E-2</v>
      </c>
      <c r="AD55" s="52">
        <f t="shared" si="38"/>
        <v>1.8799090908421516E-3</v>
      </c>
    </row>
    <row r="56" spans="3:30" x14ac:dyDescent="0.25">
      <c r="C56" s="1" t="s">
        <v>8</v>
      </c>
      <c r="D56" s="52">
        <f t="shared" si="12"/>
        <v>3.8300992329730305E-5</v>
      </c>
      <c r="E56" s="52">
        <f t="shared" si="13"/>
        <v>1.1785277601389805E-2</v>
      </c>
      <c r="F56" s="52">
        <f t="shared" si="14"/>
        <v>4.0219010044334732E-3</v>
      </c>
      <c r="G56" s="52">
        <f t="shared" si="15"/>
        <v>6.1635432398327939E-3</v>
      </c>
      <c r="H56" s="52">
        <f t="shared" si="16"/>
        <v>9.3630258896851611E-3</v>
      </c>
      <c r="I56" s="52">
        <f t="shared" si="17"/>
        <v>3.1469947472217825E-3</v>
      </c>
      <c r="J56" s="52">
        <f t="shared" si="18"/>
        <v>8.6526383393843698E-4</v>
      </c>
      <c r="K56" s="52">
        <f t="shared" si="19"/>
        <v>1.5484990300128169E-2</v>
      </c>
      <c r="L56" s="52">
        <f t="shared" si="20"/>
        <v>0.23327597579034412</v>
      </c>
      <c r="M56" s="52">
        <f t="shared" si="21"/>
        <v>1.4369094471574712E-2</v>
      </c>
      <c r="N56" s="52">
        <f t="shared" si="22"/>
        <v>3.8016630188679242E-2</v>
      </c>
      <c r="O56" s="52">
        <f t="shared" si="23"/>
        <v>2.8590094244232036E-5</v>
      </c>
      <c r="P56" s="52">
        <f t="shared" si="24"/>
        <v>3.2194800976880836E-2</v>
      </c>
      <c r="Q56" s="52">
        <f t="shared" si="25"/>
        <v>1.8493789909563019E-2</v>
      </c>
      <c r="R56" s="52">
        <f t="shared" si="26"/>
        <v>0.27063533242597648</v>
      </c>
      <c r="S56" s="52">
        <f t="shared" si="27"/>
        <v>5.0393539358694998E-2</v>
      </c>
      <c r="T56" s="52">
        <f t="shared" si="28"/>
        <v>1.6346282481002013E-2</v>
      </c>
      <c r="U56" s="52">
        <f t="shared" si="29"/>
        <v>1.698870920602244E-2</v>
      </c>
      <c r="V56" s="52">
        <f t="shared" si="30"/>
        <v>1.1740477715584043E-2</v>
      </c>
      <c r="W56" s="52">
        <f t="shared" si="31"/>
        <v>5.2042318308443535E-3</v>
      </c>
      <c r="X56" s="52">
        <f t="shared" si="32"/>
        <v>7.5392006714957854E-3</v>
      </c>
      <c r="Y56" s="52">
        <f t="shared" si="33"/>
        <v>1.1156535902216233E-2</v>
      </c>
      <c r="Z56" s="52">
        <f t="shared" si="34"/>
        <v>7.2729220255271197E-3</v>
      </c>
      <c r="AA56" s="52">
        <f t="shared" si="35"/>
        <v>2.8637214622435642E-3</v>
      </c>
      <c r="AB56" s="52">
        <f t="shared" si="36"/>
        <v>6.3753525433281788E-4</v>
      </c>
      <c r="AC56" s="52">
        <f t="shared" si="37"/>
        <v>1.1119184754534829E-2</v>
      </c>
      <c r="AD56" s="52">
        <f t="shared" si="38"/>
        <v>2.8602868934308337E-3</v>
      </c>
    </row>
    <row r="57" spans="3:30" x14ac:dyDescent="0.25">
      <c r="C57" s="1" t="s">
        <v>9</v>
      </c>
      <c r="D57" s="52">
        <f t="shared" si="12"/>
        <v>8.5271546173651855E-5</v>
      </c>
      <c r="E57" s="52">
        <f t="shared" si="13"/>
        <v>8.718268561642963E-5</v>
      </c>
      <c r="F57" s="52">
        <f t="shared" si="14"/>
        <v>3.3448825755254009E-4</v>
      </c>
      <c r="G57" s="52">
        <f t="shared" si="15"/>
        <v>1.4659091784974322E-3</v>
      </c>
      <c r="H57" s="52">
        <f t="shared" si="16"/>
        <v>2.134297772091094E-3</v>
      </c>
      <c r="I57" s="52">
        <f t="shared" si="17"/>
        <v>5.6053680995170579E-4</v>
      </c>
      <c r="J57" s="52">
        <f t="shared" si="18"/>
        <v>1.5549960625718291E-4</v>
      </c>
      <c r="K57" s="52">
        <f t="shared" si="19"/>
        <v>7.7467677104421911E-3</v>
      </c>
      <c r="L57" s="52">
        <f t="shared" si="20"/>
        <v>1.5996825849374514E-2</v>
      </c>
      <c r="M57" s="52">
        <f t="shared" si="21"/>
        <v>2.0514755207099007E-2</v>
      </c>
      <c r="N57" s="52">
        <f t="shared" si="22"/>
        <v>1.337814119675057E-2</v>
      </c>
      <c r="O57" s="52">
        <f t="shared" si="23"/>
        <v>1.9801156408819996E-3</v>
      </c>
      <c r="P57" s="52">
        <f t="shared" si="24"/>
        <v>5.0012178331823847E-3</v>
      </c>
      <c r="Q57" s="52">
        <f t="shared" si="25"/>
        <v>2.2729501686056417E-3</v>
      </c>
      <c r="R57" s="52">
        <f t="shared" si="26"/>
        <v>2.248962650442915E-3</v>
      </c>
      <c r="S57" s="52">
        <f t="shared" si="27"/>
        <v>3.7182823941820892E-3</v>
      </c>
      <c r="T57" s="52">
        <f t="shared" si="28"/>
        <v>3.2426269451334357E-3</v>
      </c>
      <c r="U57" s="52">
        <f t="shared" si="29"/>
        <v>1.2663720322129137E-3</v>
      </c>
      <c r="V57" s="52">
        <f t="shared" si="30"/>
        <v>1.9724395852593782E-3</v>
      </c>
      <c r="W57" s="52">
        <f t="shared" si="31"/>
        <v>6.3153684565031851E-3</v>
      </c>
      <c r="X57" s="52">
        <f t="shared" si="32"/>
        <v>1.3922462429161466E-3</v>
      </c>
      <c r="Y57" s="52">
        <f t="shared" si="33"/>
        <v>2.8030075824431035E-3</v>
      </c>
      <c r="Z57" s="52">
        <f t="shared" si="34"/>
        <v>4.929060226255744E-3</v>
      </c>
      <c r="AA57" s="52">
        <f t="shared" si="35"/>
        <v>1.0427297562420844E-3</v>
      </c>
      <c r="AB57" s="52">
        <f t="shared" si="36"/>
        <v>3.5316821765378541E-4</v>
      </c>
      <c r="AC57" s="52">
        <f t="shared" si="37"/>
        <v>5.3624532311886772E-3</v>
      </c>
      <c r="AD57" s="52">
        <f t="shared" si="38"/>
        <v>2.0747704734952188E-3</v>
      </c>
    </row>
    <row r="58" spans="3:30" x14ac:dyDescent="0.25">
      <c r="C58" s="1" t="s">
        <v>10</v>
      </c>
      <c r="D58" s="52">
        <f t="shared" si="12"/>
        <v>6.3073202701626111E-5</v>
      </c>
      <c r="E58" s="52">
        <f t="shared" si="13"/>
        <v>3.3084620194007001E-5</v>
      </c>
      <c r="F58" s="52">
        <f t="shared" si="14"/>
        <v>2.2055893899382991E-3</v>
      </c>
      <c r="G58" s="52">
        <f t="shared" si="15"/>
        <v>4.6256724976422615E-3</v>
      </c>
      <c r="H58" s="52">
        <f t="shared" si="16"/>
        <v>6.5565140709164561E-3</v>
      </c>
      <c r="I58" s="52">
        <f t="shared" si="17"/>
        <v>1.4279538140741946E-3</v>
      </c>
      <c r="J58" s="52">
        <f t="shared" si="18"/>
        <v>4.5387990142537762E-4</v>
      </c>
      <c r="K58" s="52">
        <f t="shared" si="19"/>
        <v>1.3435482042706908E-2</v>
      </c>
      <c r="L58" s="52">
        <f t="shared" si="20"/>
        <v>1.6558953029522049E-2</v>
      </c>
      <c r="M58" s="52">
        <f t="shared" si="21"/>
        <v>6.2302173687110831E-3</v>
      </c>
      <c r="N58" s="52">
        <f t="shared" si="22"/>
        <v>5.7909613167916305E-2</v>
      </c>
      <c r="O58" s="52">
        <f t="shared" si="23"/>
        <v>3.8226445394541876E-2</v>
      </c>
      <c r="P58" s="52">
        <f t="shared" si="24"/>
        <v>2.2402296523791641E-2</v>
      </c>
      <c r="Q58" s="52">
        <f t="shared" si="25"/>
        <v>5.871455067035956E-4</v>
      </c>
      <c r="R58" s="52">
        <f t="shared" si="26"/>
        <v>1.040632485200365E-3</v>
      </c>
      <c r="S58" s="52">
        <f t="shared" si="27"/>
        <v>7.8554503938147967E-3</v>
      </c>
      <c r="T58" s="52">
        <f t="shared" si="28"/>
        <v>2.6700875443787563E-3</v>
      </c>
      <c r="U58" s="52">
        <f t="shared" si="29"/>
        <v>2.7655884709503684E-3</v>
      </c>
      <c r="V58" s="52">
        <f t="shared" si="30"/>
        <v>3.4629555199720439E-3</v>
      </c>
      <c r="W58" s="52">
        <f t="shared" si="31"/>
        <v>3.5750399938629124E-3</v>
      </c>
      <c r="X58" s="52">
        <f t="shared" si="32"/>
        <v>2.7069543067544657E-3</v>
      </c>
      <c r="Y58" s="52">
        <f t="shared" si="33"/>
        <v>3.9441157922236016E-3</v>
      </c>
      <c r="Z58" s="52">
        <f t="shared" si="34"/>
        <v>2.1945285407737026E-3</v>
      </c>
      <c r="AA58" s="52">
        <f t="shared" si="35"/>
        <v>4.3038284648615172E-4</v>
      </c>
      <c r="AB58" s="52">
        <f t="shared" si="36"/>
        <v>5.8570304525045629E-4</v>
      </c>
      <c r="AC58" s="52">
        <f t="shared" si="37"/>
        <v>5.9552567970779964E-3</v>
      </c>
      <c r="AD58" s="52">
        <f t="shared" si="38"/>
        <v>9.6342292661850027E-4</v>
      </c>
    </row>
    <row r="59" spans="3:30" x14ac:dyDescent="0.25">
      <c r="C59" s="1" t="s">
        <v>11</v>
      </c>
      <c r="D59" s="52">
        <f t="shared" si="12"/>
        <v>1.8271758032803415E-7</v>
      </c>
      <c r="E59" s="52">
        <f t="shared" si="13"/>
        <v>2.2736967119165646E-5</v>
      </c>
      <c r="F59" s="52">
        <f t="shared" si="14"/>
        <v>1.7493885801342599E-5</v>
      </c>
      <c r="G59" s="52">
        <f t="shared" si="15"/>
        <v>5.6601218672086638E-4</v>
      </c>
      <c r="H59" s="52">
        <f t="shared" si="16"/>
        <v>5.7690205929966288E-5</v>
      </c>
      <c r="I59" s="52">
        <f t="shared" si="17"/>
        <v>1.6129645465507555E-5</v>
      </c>
      <c r="J59" s="52">
        <f t="shared" si="18"/>
        <v>5.321110013427935E-6</v>
      </c>
      <c r="K59" s="52">
        <f t="shared" si="19"/>
        <v>8.8965387903704456E-4</v>
      </c>
      <c r="L59" s="52">
        <f t="shared" si="20"/>
        <v>1.5820555469649616E-3</v>
      </c>
      <c r="M59" s="52">
        <f t="shared" si="21"/>
        <v>5.3668008603010079E-4</v>
      </c>
      <c r="N59" s="52">
        <f t="shared" si="22"/>
        <v>1.67124340031845E-3</v>
      </c>
      <c r="O59" s="52">
        <f t="shared" si="23"/>
        <v>2.2671795649203602E-2</v>
      </c>
      <c r="P59" s="52">
        <f t="shared" si="24"/>
        <v>6.8191442512511484E-4</v>
      </c>
      <c r="Q59" s="52">
        <f t="shared" si="25"/>
        <v>5.5587021500930419E-5</v>
      </c>
      <c r="R59" s="52">
        <f t="shared" si="26"/>
        <v>3.9000503916092738E-5</v>
      </c>
      <c r="S59" s="52">
        <f t="shared" si="27"/>
        <v>4.910114131487849E-5</v>
      </c>
      <c r="T59" s="52">
        <f t="shared" si="28"/>
        <v>5.0295202677444646E-4</v>
      </c>
      <c r="U59" s="52">
        <f t="shared" si="29"/>
        <v>3.2703916285584339E-4</v>
      </c>
      <c r="V59" s="52">
        <f t="shared" si="30"/>
        <v>1.1702983035857363E-4</v>
      </c>
      <c r="W59" s="52">
        <f t="shared" si="31"/>
        <v>2.9080141290850528E-4</v>
      </c>
      <c r="X59" s="52">
        <f t="shared" si="32"/>
        <v>1.0466188697811223E-4</v>
      </c>
      <c r="Y59" s="52">
        <f t="shared" si="33"/>
        <v>1.5662124630037969E-5</v>
      </c>
      <c r="Z59" s="52">
        <f t="shared" si="34"/>
        <v>1.4255539194974403E-4</v>
      </c>
      <c r="AA59" s="52">
        <f t="shared" si="35"/>
        <v>4.9111883289335369E-5</v>
      </c>
      <c r="AB59" s="52">
        <f t="shared" si="36"/>
        <v>6.1223551763104329E-5</v>
      </c>
      <c r="AC59" s="52">
        <f t="shared" si="37"/>
        <v>1.4964051998273429E-4</v>
      </c>
      <c r="AD59" s="52">
        <f t="shared" si="38"/>
        <v>1.2921106541571146E-5</v>
      </c>
    </row>
    <row r="60" spans="3:30" x14ac:dyDescent="0.25">
      <c r="C60" s="1" t="s">
        <v>12</v>
      </c>
      <c r="D60" s="52">
        <f t="shared" si="12"/>
        <v>3.9557648401263082E-5</v>
      </c>
      <c r="E60" s="52">
        <f t="shared" si="13"/>
        <v>1.9311921658437233E-6</v>
      </c>
      <c r="F60" s="52">
        <f t="shared" si="14"/>
        <v>7.0140538150073253E-5</v>
      </c>
      <c r="G60" s="52">
        <f t="shared" si="15"/>
        <v>2.1851755286095829E-3</v>
      </c>
      <c r="H60" s="52">
        <f t="shared" si="16"/>
        <v>1.1885523775535382E-3</v>
      </c>
      <c r="I60" s="52">
        <f t="shared" si="17"/>
        <v>1.3898910396475712E-5</v>
      </c>
      <c r="J60" s="52">
        <f t="shared" si="18"/>
        <v>1.4698237904077608E-5</v>
      </c>
      <c r="K60" s="52">
        <f t="shared" si="19"/>
        <v>3.4127405716038019E-4</v>
      </c>
      <c r="L60" s="52">
        <f t="shared" si="20"/>
        <v>5.3644923527310388E-4</v>
      </c>
      <c r="M60" s="52">
        <f t="shared" si="21"/>
        <v>1.1466336980391795E-4</v>
      </c>
      <c r="N60" s="52">
        <f t="shared" si="22"/>
        <v>5.9802804596250942E-4</v>
      </c>
      <c r="O60" s="52">
        <f t="shared" si="23"/>
        <v>3.7695494662293557E-4</v>
      </c>
      <c r="P60" s="52">
        <f t="shared" si="24"/>
        <v>5.6286682737973971E-2</v>
      </c>
      <c r="Q60" s="52">
        <f t="shared" si="25"/>
        <v>1.6958238434147957E-5</v>
      </c>
      <c r="R60" s="52">
        <f t="shared" si="26"/>
        <v>4.6723314524721141E-5</v>
      </c>
      <c r="S60" s="52">
        <f t="shared" si="27"/>
        <v>9.9795112792849198E-4</v>
      </c>
      <c r="T60" s="52">
        <f t="shared" si="28"/>
        <v>2.1365331918082696E-4</v>
      </c>
      <c r="U60" s="52">
        <f t="shared" si="29"/>
        <v>5.9859299098311105E-5</v>
      </c>
      <c r="V60" s="52">
        <f t="shared" si="30"/>
        <v>5.812290354836581E-5</v>
      </c>
      <c r="W60" s="52">
        <f t="shared" si="31"/>
        <v>6.3911099200493989E-5</v>
      </c>
      <c r="X60" s="52">
        <f t="shared" si="32"/>
        <v>1.5746615238721828E-4</v>
      </c>
      <c r="Y60" s="52">
        <f t="shared" si="33"/>
        <v>2.2743427136530094E-4</v>
      </c>
      <c r="Z60" s="52">
        <f t="shared" si="34"/>
        <v>5.2930381304826636E-4</v>
      </c>
      <c r="AA60" s="52">
        <f t="shared" si="35"/>
        <v>2.1276079006997959E-4</v>
      </c>
      <c r="AB60" s="52">
        <f t="shared" si="36"/>
        <v>5.392465815470365E-5</v>
      </c>
      <c r="AC60" s="52">
        <f t="shared" si="37"/>
        <v>3.973283195332407E-4</v>
      </c>
      <c r="AD60" s="52">
        <f t="shared" si="38"/>
        <v>9.6892412592754931E-5</v>
      </c>
    </row>
    <row r="61" spans="3:30" x14ac:dyDescent="0.25">
      <c r="C61" s="1" t="s">
        <v>13</v>
      </c>
      <c r="D61" s="52">
        <f t="shared" si="12"/>
        <v>4.5457596383964115E-6</v>
      </c>
      <c r="E61" s="52">
        <f t="shared" si="13"/>
        <v>2.5767464714068447E-2</v>
      </c>
      <c r="F61" s="52">
        <f t="shared" si="14"/>
        <v>1.9182782825308926E-3</v>
      </c>
      <c r="G61" s="52">
        <f t="shared" si="15"/>
        <v>5.7791350528160702E-4</v>
      </c>
      <c r="H61" s="52">
        <f t="shared" si="16"/>
        <v>2.6468935284841978E-3</v>
      </c>
      <c r="I61" s="52">
        <f t="shared" si="17"/>
        <v>4.2368404160738442E-3</v>
      </c>
      <c r="J61" s="52">
        <f t="shared" si="18"/>
        <v>8.3437618277080494E-6</v>
      </c>
      <c r="K61" s="52">
        <f t="shared" si="19"/>
        <v>5.7201926531128084E-3</v>
      </c>
      <c r="L61" s="52">
        <f t="shared" si="20"/>
        <v>1.0799210472024938E-3</v>
      </c>
      <c r="M61" s="52">
        <f t="shared" si="21"/>
        <v>9.85743214353604E-3</v>
      </c>
      <c r="N61" s="52">
        <f t="shared" si="22"/>
        <v>3.3055253921265593E-4</v>
      </c>
      <c r="O61" s="52">
        <f t="shared" si="23"/>
        <v>1.9837760521890967E-5</v>
      </c>
      <c r="P61" s="52">
        <f t="shared" si="24"/>
        <v>1.0801431836937958E-4</v>
      </c>
      <c r="Q61" s="52">
        <f t="shared" si="25"/>
        <v>0.54876235323438394</v>
      </c>
      <c r="R61" s="52">
        <f t="shared" si="26"/>
        <v>3.6214679363570683E-4</v>
      </c>
      <c r="S61" s="52">
        <f t="shared" si="27"/>
        <v>1.9493241249889014E-2</v>
      </c>
      <c r="T61" s="52">
        <f t="shared" si="28"/>
        <v>5.6237789927377369E-3</v>
      </c>
      <c r="U61" s="52">
        <f t="shared" si="29"/>
        <v>2.8834183824103061E-3</v>
      </c>
      <c r="V61" s="52">
        <f t="shared" si="30"/>
        <v>4.2281102869071371E-3</v>
      </c>
      <c r="W61" s="52">
        <f t="shared" si="31"/>
        <v>1.1895447935146724E-2</v>
      </c>
      <c r="X61" s="52">
        <f t="shared" si="32"/>
        <v>3.074390382627815E-2</v>
      </c>
      <c r="Y61" s="52">
        <f t="shared" si="33"/>
        <v>2.8314528312657545E-3</v>
      </c>
      <c r="Z61" s="52">
        <f t="shared" si="34"/>
        <v>1.0962279155015894E-2</v>
      </c>
      <c r="AA61" s="52">
        <f t="shared" si="35"/>
        <v>5.0152834098778822E-3</v>
      </c>
      <c r="AB61" s="52">
        <f t="shared" si="36"/>
        <v>1.0274305257197643E-3</v>
      </c>
      <c r="AC61" s="52">
        <f t="shared" si="37"/>
        <v>1.034110307309118E-2</v>
      </c>
      <c r="AD61" s="52">
        <f t="shared" si="38"/>
        <v>1.9745658600132661E-3</v>
      </c>
    </row>
    <row r="62" spans="3:30" x14ac:dyDescent="0.25">
      <c r="C62" s="1" t="s">
        <v>14</v>
      </c>
      <c r="D62" s="52">
        <f t="shared" si="12"/>
        <v>1.3307315852204355E-4</v>
      </c>
      <c r="E62" s="52">
        <f t="shared" si="13"/>
        <v>6.3234497082587682E-5</v>
      </c>
      <c r="F62" s="52">
        <f t="shared" si="14"/>
        <v>2.6957536367699054E-3</v>
      </c>
      <c r="G62" s="52">
        <f t="shared" si="15"/>
        <v>2.4817461723729236E-3</v>
      </c>
      <c r="H62" s="52">
        <f t="shared" si="16"/>
        <v>1.0094680022099888E-3</v>
      </c>
      <c r="I62" s="52">
        <f t="shared" si="17"/>
        <v>3.4316228360290369E-3</v>
      </c>
      <c r="J62" s="52">
        <f t="shared" si="18"/>
        <v>7.0907124390312472E-4</v>
      </c>
      <c r="K62" s="52">
        <f t="shared" si="19"/>
        <v>5.6454196741386716E-3</v>
      </c>
      <c r="L62" s="52">
        <f t="shared" si="20"/>
        <v>2.2613979237764265E-3</v>
      </c>
      <c r="M62" s="52">
        <f t="shared" si="21"/>
        <v>1.8851251978829978E-3</v>
      </c>
      <c r="N62" s="52">
        <f t="shared" si="22"/>
        <v>5.2643725904609811E-3</v>
      </c>
      <c r="O62" s="52">
        <f t="shared" si="23"/>
        <v>4.9011695802785504E-4</v>
      </c>
      <c r="P62" s="52">
        <f t="shared" si="24"/>
        <v>9.1972244937726759E-3</v>
      </c>
      <c r="Q62" s="52">
        <f t="shared" si="25"/>
        <v>1.0557314794429994E-2</v>
      </c>
      <c r="R62" s="52">
        <f t="shared" si="26"/>
        <v>8.716860926746392E-2</v>
      </c>
      <c r="S62" s="52">
        <f t="shared" si="27"/>
        <v>7.5808761103281441E-2</v>
      </c>
      <c r="T62" s="52">
        <f t="shared" si="28"/>
        <v>2.958586110988272E-3</v>
      </c>
      <c r="U62" s="52">
        <f t="shared" si="29"/>
        <v>2.8937493117999844E-3</v>
      </c>
      <c r="V62" s="52">
        <f t="shared" si="30"/>
        <v>7.0303027948311666E-3</v>
      </c>
      <c r="W62" s="52">
        <f t="shared" si="31"/>
        <v>4.6324299206294065E-3</v>
      </c>
      <c r="X62" s="52">
        <f t="shared" si="32"/>
        <v>2.7598872374845936E-3</v>
      </c>
      <c r="Y62" s="52">
        <f t="shared" si="33"/>
        <v>2.0500227963215307E-3</v>
      </c>
      <c r="Z62" s="52">
        <f t="shared" si="34"/>
        <v>3.6478263737941378E-3</v>
      </c>
      <c r="AA62" s="52">
        <f t="shared" si="35"/>
        <v>1.0755801655486865E-2</v>
      </c>
      <c r="AB62" s="52">
        <f t="shared" si="36"/>
        <v>4.2951345679368428E-4</v>
      </c>
      <c r="AC62" s="52">
        <f t="shared" si="37"/>
        <v>5.9759449963118069E-3</v>
      </c>
      <c r="AD62" s="52">
        <f t="shared" si="38"/>
        <v>1.0352575877958845E-4</v>
      </c>
    </row>
    <row r="63" spans="3:30" x14ac:dyDescent="0.25">
      <c r="C63" s="1" t="s">
        <v>15</v>
      </c>
      <c r="D63" s="52">
        <f t="shared" si="12"/>
        <v>8.3506132359169736E-5</v>
      </c>
      <c r="E63" s="52">
        <f t="shared" si="13"/>
        <v>1.7180063449841903E-4</v>
      </c>
      <c r="F63" s="52">
        <f t="shared" si="14"/>
        <v>3.652730720887789E-4</v>
      </c>
      <c r="G63" s="52">
        <f t="shared" si="15"/>
        <v>3.3051876798693796E-4</v>
      </c>
      <c r="H63" s="52">
        <f t="shared" si="16"/>
        <v>9.5737817294980351E-4</v>
      </c>
      <c r="I63" s="52">
        <f t="shared" si="17"/>
        <v>3.3461790453488357E-4</v>
      </c>
      <c r="J63" s="52">
        <f t="shared" si="18"/>
        <v>5.4240077313892446E-5</v>
      </c>
      <c r="K63" s="52">
        <f t="shared" si="19"/>
        <v>5.8313001235278088E-3</v>
      </c>
      <c r="L63" s="52">
        <f t="shared" si="20"/>
        <v>1.9747304041298382E-3</v>
      </c>
      <c r="M63" s="52">
        <f t="shared" si="21"/>
        <v>9.2447946886392086E-4</v>
      </c>
      <c r="N63" s="52">
        <f t="shared" si="22"/>
        <v>6.8888683258411145E-4</v>
      </c>
      <c r="O63" s="52">
        <f t="shared" si="23"/>
        <v>1.2423909439158743E-4</v>
      </c>
      <c r="P63" s="52">
        <f t="shared" si="24"/>
        <v>5.283038567308709E-3</v>
      </c>
      <c r="Q63" s="52">
        <f t="shared" si="25"/>
        <v>1.3637545868946382E-4</v>
      </c>
      <c r="R63" s="52">
        <f t="shared" si="26"/>
        <v>1.3706828195100167E-4</v>
      </c>
      <c r="S63" s="52">
        <f t="shared" si="27"/>
        <v>3.274098416688688E-2</v>
      </c>
      <c r="T63" s="52">
        <f t="shared" si="28"/>
        <v>1.5256781663690129E-3</v>
      </c>
      <c r="U63" s="52">
        <f t="shared" si="29"/>
        <v>3.8393290007091946E-4</v>
      </c>
      <c r="V63" s="52">
        <f t="shared" si="30"/>
        <v>1.4362314863166235E-3</v>
      </c>
      <c r="W63" s="52">
        <f t="shared" si="31"/>
        <v>3.7468557642163941E-4</v>
      </c>
      <c r="X63" s="52">
        <f t="shared" si="32"/>
        <v>3.9432634349410227E-4</v>
      </c>
      <c r="Y63" s="52">
        <f t="shared" si="33"/>
        <v>5.9899731485983144E-4</v>
      </c>
      <c r="Z63" s="52">
        <f t="shared" si="34"/>
        <v>3.4348715341838395E-3</v>
      </c>
      <c r="AA63" s="52">
        <f t="shared" si="35"/>
        <v>1.1294240068234411E-3</v>
      </c>
      <c r="AB63" s="52">
        <f t="shared" si="36"/>
        <v>2.7797765123272914E-5</v>
      </c>
      <c r="AC63" s="52">
        <f t="shared" si="37"/>
        <v>5.0077072240586797E-4</v>
      </c>
      <c r="AD63" s="52">
        <f t="shared" si="38"/>
        <v>6.9045540584354257E-6</v>
      </c>
    </row>
    <row r="64" spans="3:30" x14ac:dyDescent="0.25">
      <c r="C64" s="1" t="s">
        <v>16</v>
      </c>
      <c r="D64" s="52">
        <f t="shared" si="12"/>
        <v>1.2923025840462523E-3</v>
      </c>
      <c r="E64" s="52">
        <f t="shared" si="13"/>
        <v>3.8190360927109089E-4</v>
      </c>
      <c r="F64" s="52">
        <f t="shared" si="14"/>
        <v>5.734365520055007E-2</v>
      </c>
      <c r="G64" s="52">
        <f t="shared" si="15"/>
        <v>3.3727919787399821E-2</v>
      </c>
      <c r="H64" s="52">
        <f t="shared" si="16"/>
        <v>4.8752391102368474E-2</v>
      </c>
      <c r="I64" s="52">
        <f t="shared" si="17"/>
        <v>1.9302783631206587E-2</v>
      </c>
      <c r="J64" s="52">
        <f t="shared" si="18"/>
        <v>9.7607702141292438E-4</v>
      </c>
      <c r="K64" s="52">
        <f t="shared" si="19"/>
        <v>2.7004163284082231E-2</v>
      </c>
      <c r="L64" s="52">
        <f t="shared" si="20"/>
        <v>6.0383177523544995E-3</v>
      </c>
      <c r="M64" s="52">
        <f t="shared" si="21"/>
        <v>2.0194468117603566E-2</v>
      </c>
      <c r="N64" s="52">
        <f t="shared" si="22"/>
        <v>1.5503679118512357E-2</v>
      </c>
      <c r="O64" s="52">
        <f t="shared" si="23"/>
        <v>8.7759670142639509E-2</v>
      </c>
      <c r="P64" s="52">
        <f t="shared" si="24"/>
        <v>3.8821461444446446E-2</v>
      </c>
      <c r="Q64" s="52">
        <f t="shared" si="25"/>
        <v>1.0167756958347719E-2</v>
      </c>
      <c r="R64" s="52">
        <f t="shared" si="26"/>
        <v>3.0421239911722219E-3</v>
      </c>
      <c r="S64" s="52">
        <f t="shared" si="27"/>
        <v>3.8760753371503934E-2</v>
      </c>
      <c r="T64" s="52">
        <f t="shared" si="28"/>
        <v>1.5644602399481258E-2</v>
      </c>
      <c r="U64" s="52">
        <f t="shared" si="29"/>
        <v>4.2373637193392398E-2</v>
      </c>
      <c r="V64" s="52">
        <f t="shared" si="30"/>
        <v>6.8107016679368915E-2</v>
      </c>
      <c r="W64" s="52">
        <f t="shared" si="31"/>
        <v>3.8146581012520102E-2</v>
      </c>
      <c r="X64" s="52">
        <f t="shared" si="32"/>
        <v>2.350214655735788E-2</v>
      </c>
      <c r="Y64" s="52">
        <f t="shared" si="33"/>
        <v>8.0803789831781089E-2</v>
      </c>
      <c r="Z64" s="52">
        <f t="shared" si="34"/>
        <v>6.6632239764484152E-2</v>
      </c>
      <c r="AA64" s="52">
        <f t="shared" si="35"/>
        <v>1.5205520795467591E-2</v>
      </c>
      <c r="AB64" s="52">
        <f t="shared" si="36"/>
        <v>5.0377078922936996E-3</v>
      </c>
      <c r="AC64" s="52">
        <f t="shared" si="37"/>
        <v>7.0129137385462267E-2</v>
      </c>
      <c r="AD64" s="52">
        <f t="shared" si="38"/>
        <v>2.0945453097436156E-2</v>
      </c>
    </row>
    <row r="65" spans="3:30" x14ac:dyDescent="0.25">
      <c r="C65" s="1" t="s">
        <v>17</v>
      </c>
      <c r="D65" s="52">
        <f t="shared" si="12"/>
        <v>2.3157229434341917E-4</v>
      </c>
      <c r="E65" s="52">
        <f t="shared" si="13"/>
        <v>3.6185280561090325E-4</v>
      </c>
      <c r="F65" s="52">
        <f t="shared" si="14"/>
        <v>1.6323428760513067E-2</v>
      </c>
      <c r="G65" s="52">
        <f t="shared" si="15"/>
        <v>1.67301810704205E-2</v>
      </c>
      <c r="H65" s="52">
        <f t="shared" si="16"/>
        <v>2.3474017247986621E-2</v>
      </c>
      <c r="I65" s="52">
        <f t="shared" si="17"/>
        <v>0.18347594627059424</v>
      </c>
      <c r="J65" s="52">
        <f t="shared" si="18"/>
        <v>1.7795103645498612E-4</v>
      </c>
      <c r="K65" s="52">
        <f t="shared" si="19"/>
        <v>6.1327894648118747E-2</v>
      </c>
      <c r="L65" s="52">
        <f t="shared" si="20"/>
        <v>1.0179392816604632E-2</v>
      </c>
      <c r="M65" s="52">
        <f t="shared" si="21"/>
        <v>6.8469350588123597E-3</v>
      </c>
      <c r="N65" s="52">
        <f t="shared" si="22"/>
        <v>2.708155051897658E-2</v>
      </c>
      <c r="O65" s="52">
        <f t="shared" si="23"/>
        <v>8.6296953073412605E-2</v>
      </c>
      <c r="P65" s="52">
        <f t="shared" si="24"/>
        <v>8.5772567444561514E-3</v>
      </c>
      <c r="Q65" s="52">
        <f t="shared" si="25"/>
        <v>6.5290510213485515E-3</v>
      </c>
      <c r="R65" s="52">
        <f t="shared" si="26"/>
        <v>1.2299743915836962E-3</v>
      </c>
      <c r="S65" s="52">
        <f t="shared" si="27"/>
        <v>2.0997081907656749E-2</v>
      </c>
      <c r="T65" s="52">
        <f t="shared" si="28"/>
        <v>5.902705697589148E-2</v>
      </c>
      <c r="U65" s="52">
        <f t="shared" si="29"/>
        <v>0.24963441394144287</v>
      </c>
      <c r="V65" s="52">
        <f t="shared" si="30"/>
        <v>3.415710706748095E-2</v>
      </c>
      <c r="W65" s="52">
        <f t="shared" si="31"/>
        <v>2.2315629728489047E-2</v>
      </c>
      <c r="X65" s="52">
        <f t="shared" si="32"/>
        <v>3.0264861310943716E-2</v>
      </c>
      <c r="Y65" s="52">
        <f t="shared" si="33"/>
        <v>2.8609975071223499E-2</v>
      </c>
      <c r="Z65" s="52">
        <f t="shared" si="34"/>
        <v>4.178922578480266E-2</v>
      </c>
      <c r="AA65" s="52">
        <f t="shared" si="35"/>
        <v>1.8441875057837488E-2</v>
      </c>
      <c r="AB65" s="52">
        <f t="shared" si="36"/>
        <v>1.4571708782547861E-2</v>
      </c>
      <c r="AC65" s="52">
        <f t="shared" si="37"/>
        <v>4.7205022650032402E-2</v>
      </c>
      <c r="AD65" s="52">
        <f t="shared" si="38"/>
        <v>2.4243127385241141E-2</v>
      </c>
    </row>
    <row r="66" spans="3:30" x14ac:dyDescent="0.25">
      <c r="C66" s="1" t="s">
        <v>18</v>
      </c>
      <c r="D66" s="52">
        <f t="shared" si="12"/>
        <v>3.286323933306602E-3</v>
      </c>
      <c r="E66" s="52">
        <f t="shared" si="13"/>
        <v>1.1230572822854638E-5</v>
      </c>
      <c r="F66" s="52">
        <f t="shared" si="14"/>
        <v>7.1991595426448673E-2</v>
      </c>
      <c r="G66" s="52">
        <f t="shared" si="15"/>
        <v>1.7909278699694048E-3</v>
      </c>
      <c r="H66" s="52">
        <f t="shared" si="16"/>
        <v>1.8883718616595924E-3</v>
      </c>
      <c r="I66" s="52">
        <f t="shared" si="17"/>
        <v>5.9685214127441159E-4</v>
      </c>
      <c r="J66" s="52">
        <f t="shared" si="18"/>
        <v>7.7285086565674797E-5</v>
      </c>
      <c r="K66" s="52">
        <f t="shared" si="19"/>
        <v>6.6856939182879894E-4</v>
      </c>
      <c r="L66" s="52">
        <f t="shared" si="20"/>
        <v>9.3946640915125467E-5</v>
      </c>
      <c r="M66" s="52">
        <f t="shared" si="21"/>
        <v>8.8950881783530762E-4</v>
      </c>
      <c r="N66" s="52">
        <f t="shared" si="22"/>
        <v>9.6434083977429193E-4</v>
      </c>
      <c r="O66" s="52">
        <f t="shared" si="23"/>
        <v>3.0359603510118471E-6</v>
      </c>
      <c r="P66" s="52">
        <f t="shared" si="24"/>
        <v>6.2147122222739508E-4</v>
      </c>
      <c r="Q66" s="52">
        <f t="shared" si="25"/>
        <v>1.1280040007666343E-3</v>
      </c>
      <c r="R66" s="52">
        <f t="shared" si="26"/>
        <v>5.8453005497651747E-4</v>
      </c>
      <c r="S66" s="52">
        <f t="shared" si="27"/>
        <v>3.319221052655232E-3</v>
      </c>
      <c r="T66" s="52">
        <f t="shared" si="28"/>
        <v>2.6633619072280773E-3</v>
      </c>
      <c r="U66" s="52">
        <f t="shared" si="29"/>
        <v>6.6427412526781052E-4</v>
      </c>
      <c r="V66" s="52">
        <f t="shared" si="30"/>
        <v>7.7823661613666247E-3</v>
      </c>
      <c r="W66" s="52">
        <f t="shared" si="31"/>
        <v>1.3706105573763846E-3</v>
      </c>
      <c r="X66" s="52">
        <f t="shared" si="32"/>
        <v>9.3828895409419721E-4</v>
      </c>
      <c r="Y66" s="52">
        <f t="shared" si="33"/>
        <v>3.2494226138129918E-3</v>
      </c>
      <c r="Z66" s="52">
        <f t="shared" si="34"/>
        <v>2.1865323697096394E-3</v>
      </c>
      <c r="AA66" s="52">
        <f t="shared" si="35"/>
        <v>9.359462622478995E-4</v>
      </c>
      <c r="AB66" s="52">
        <f t="shared" si="36"/>
        <v>1.7625113200422398E-4</v>
      </c>
      <c r="AC66" s="52">
        <f t="shared" si="37"/>
        <v>4.5236790760779149E-3</v>
      </c>
      <c r="AD66" s="52">
        <f t="shared" si="38"/>
        <v>8.2319922150165797E-3</v>
      </c>
    </row>
    <row r="67" spans="3:30" x14ac:dyDescent="0.25">
      <c r="C67" s="1" t="s">
        <v>19</v>
      </c>
      <c r="D67" s="52">
        <f t="shared" si="12"/>
        <v>2.399410106266978E-5</v>
      </c>
      <c r="E67" s="52">
        <f t="shared" si="13"/>
        <v>1.7723023128145832E-6</v>
      </c>
      <c r="F67" s="52">
        <f t="shared" si="14"/>
        <v>2.2312631228106942E-3</v>
      </c>
      <c r="G67" s="52">
        <f t="shared" si="15"/>
        <v>1.4573912300777289E-3</v>
      </c>
      <c r="H67" s="52">
        <f t="shared" si="16"/>
        <v>3.520844853832604E-2</v>
      </c>
      <c r="I67" s="52">
        <f t="shared" si="17"/>
        <v>6.4645757962960757E-4</v>
      </c>
      <c r="J67" s="52">
        <f t="shared" si="18"/>
        <v>4.3001735467319489E-5</v>
      </c>
      <c r="K67" s="52">
        <f t="shared" si="19"/>
        <v>5.0607416425316588E-4</v>
      </c>
      <c r="L67" s="52">
        <f t="shared" si="20"/>
        <v>6.1241255690166704E-4</v>
      </c>
      <c r="M67" s="52">
        <f t="shared" si="21"/>
        <v>7.302572905002142E-3</v>
      </c>
      <c r="N67" s="52">
        <f t="shared" si="22"/>
        <v>4.0051481748600718E-3</v>
      </c>
      <c r="O67" s="52">
        <f t="shared" si="23"/>
        <v>8.1314107321459536E-3</v>
      </c>
      <c r="P67" s="52">
        <f t="shared" si="24"/>
        <v>3.6587494033932409E-3</v>
      </c>
      <c r="Q67" s="52">
        <f t="shared" si="25"/>
        <v>4.9107823493397462E-3</v>
      </c>
      <c r="R67" s="52">
        <f t="shared" si="26"/>
        <v>3.9524177715473478E-4</v>
      </c>
      <c r="S67" s="52">
        <f t="shared" si="27"/>
        <v>1.1621220188732826E-2</v>
      </c>
      <c r="T67" s="52">
        <f t="shared" si="28"/>
        <v>2.1883508390237324E-3</v>
      </c>
      <c r="U67" s="52">
        <f t="shared" si="29"/>
        <v>3.1087928756812731E-3</v>
      </c>
      <c r="V67" s="52">
        <f t="shared" si="30"/>
        <v>1.7193638334802201E-2</v>
      </c>
      <c r="W67" s="52">
        <f t="shared" si="31"/>
        <v>0.16681702815969987</v>
      </c>
      <c r="X67" s="52">
        <f t="shared" si="32"/>
        <v>6.008275650207456E-3</v>
      </c>
      <c r="Y67" s="52">
        <f t="shared" si="33"/>
        <v>1.3483980528685545E-2</v>
      </c>
      <c r="Z67" s="52">
        <f t="shared" si="34"/>
        <v>3.3085908538745143E-2</v>
      </c>
      <c r="AA67" s="52">
        <f t="shared" si="35"/>
        <v>1.1209436108517294E-2</v>
      </c>
      <c r="AB67" s="52">
        <f t="shared" si="36"/>
        <v>2.5074432776140353E-3</v>
      </c>
      <c r="AC67" s="52">
        <f t="shared" si="37"/>
        <v>2.3234424781111096E-2</v>
      </c>
      <c r="AD67" s="52">
        <f t="shared" si="38"/>
        <v>3.0372287941788235E-2</v>
      </c>
    </row>
    <row r="68" spans="3:30" x14ac:dyDescent="0.25">
      <c r="C68" s="1" t="s">
        <v>20</v>
      </c>
      <c r="D68" s="52">
        <f t="shared" si="12"/>
        <v>8.9286878254811815E-8</v>
      </c>
      <c r="E68" s="52">
        <f t="shared" si="13"/>
        <v>2.1712000902988271E-6</v>
      </c>
      <c r="F68" s="52">
        <f t="shared" si="14"/>
        <v>4.7030846122340609E-3</v>
      </c>
      <c r="G68" s="52">
        <f t="shared" si="15"/>
        <v>1.6178767582328817E-3</v>
      </c>
      <c r="H68" s="52">
        <f t="shared" si="16"/>
        <v>1.4633650866125596E-2</v>
      </c>
      <c r="I68" s="52">
        <f t="shared" si="17"/>
        <v>1.3388276969493438E-3</v>
      </c>
      <c r="J68" s="52">
        <f t="shared" si="18"/>
        <v>8.9393528015368316E-5</v>
      </c>
      <c r="K68" s="52">
        <f t="shared" si="19"/>
        <v>2.3911902338816316E-4</v>
      </c>
      <c r="L68" s="52">
        <f t="shared" si="20"/>
        <v>5.4793046429900018E-6</v>
      </c>
      <c r="M68" s="52">
        <f t="shared" si="21"/>
        <v>1.8464675170627211E-3</v>
      </c>
      <c r="N68" s="52">
        <f t="shared" si="22"/>
        <v>1.0999788900308975E-2</v>
      </c>
      <c r="O68" s="52">
        <f t="shared" si="23"/>
        <v>0</v>
      </c>
      <c r="P68" s="52">
        <f t="shared" si="24"/>
        <v>2.8354624105389341E-2</v>
      </c>
      <c r="Q68" s="52">
        <f t="shared" si="25"/>
        <v>7.3620824418683889E-3</v>
      </c>
      <c r="R68" s="52">
        <f t="shared" si="26"/>
        <v>1.2945711448705403E-3</v>
      </c>
      <c r="S68" s="52">
        <f t="shared" si="27"/>
        <v>9.0173994900469776E-3</v>
      </c>
      <c r="T68" s="52">
        <f t="shared" si="28"/>
        <v>3.1772858561829242E-3</v>
      </c>
      <c r="U68" s="52">
        <f t="shared" si="29"/>
        <v>4.1333132867066259E-3</v>
      </c>
      <c r="V68" s="52">
        <f t="shared" si="30"/>
        <v>4.2515195086363991E-2</v>
      </c>
      <c r="W68" s="52">
        <f t="shared" si="31"/>
        <v>4.0999525963793346E-2</v>
      </c>
      <c r="X68" s="52">
        <f t="shared" si="32"/>
        <v>0.12211116514455071</v>
      </c>
      <c r="Y68" s="52">
        <f t="shared" si="33"/>
        <v>3.806148136514563E-2</v>
      </c>
      <c r="Z68" s="52">
        <f t="shared" si="34"/>
        <v>5.4838346220373084E-2</v>
      </c>
      <c r="AA68" s="52">
        <f t="shared" si="35"/>
        <v>1.0045171193066907E-2</v>
      </c>
      <c r="AB68" s="52">
        <f t="shared" si="36"/>
        <v>1.7464145061247799E-2</v>
      </c>
      <c r="AC68" s="52">
        <f t="shared" si="37"/>
        <v>2.7772982111223019E-2</v>
      </c>
      <c r="AD68" s="52">
        <f t="shared" si="38"/>
        <v>2.5729428326791075E-3</v>
      </c>
    </row>
    <row r="69" spans="3:30" x14ac:dyDescent="0.25">
      <c r="C69" s="1" t="s">
        <v>21</v>
      </c>
      <c r="D69" s="52">
        <f t="shared" si="12"/>
        <v>3.8762937539467553E-4</v>
      </c>
      <c r="E69" s="52">
        <f t="shared" si="13"/>
        <v>9.6243640177889336E-4</v>
      </c>
      <c r="F69" s="52">
        <f t="shared" si="14"/>
        <v>1.3853709241597848E-4</v>
      </c>
      <c r="G69" s="52">
        <f t="shared" si="15"/>
        <v>1.6733958365737402E-3</v>
      </c>
      <c r="H69" s="52">
        <f t="shared" si="16"/>
        <v>9.5890257132156642E-4</v>
      </c>
      <c r="I69" s="52">
        <f t="shared" si="17"/>
        <v>2.3637957819511763E-3</v>
      </c>
      <c r="J69" s="52">
        <f t="shared" si="18"/>
        <v>6.5862538409266677E-4</v>
      </c>
      <c r="K69" s="52">
        <f t="shared" si="19"/>
        <v>3.0450416809662931E-2</v>
      </c>
      <c r="L69" s="52">
        <f t="shared" si="20"/>
        <v>2.6630650834819449E-3</v>
      </c>
      <c r="M69" s="52">
        <f t="shared" si="21"/>
        <v>5.5096515063712765E-3</v>
      </c>
      <c r="N69" s="52">
        <f t="shared" si="22"/>
        <v>7.014344848208837E-3</v>
      </c>
      <c r="O69" s="52">
        <f t="shared" si="23"/>
        <v>4.9852629506641336E-4</v>
      </c>
      <c r="P69" s="52">
        <f t="shared" si="24"/>
        <v>1.9506995291089211E-2</v>
      </c>
      <c r="Q69" s="52">
        <f t="shared" si="25"/>
        <v>5.9445623079264053E-3</v>
      </c>
      <c r="R69" s="52">
        <f t="shared" si="26"/>
        <v>9.3905259751992515E-3</v>
      </c>
      <c r="S69" s="52">
        <f t="shared" si="27"/>
        <v>5.2646857005972131E-2</v>
      </c>
      <c r="T69" s="52">
        <f t="shared" si="28"/>
        <v>8.8390687975368545E-3</v>
      </c>
      <c r="U69" s="52">
        <f t="shared" si="29"/>
        <v>2.6888919313533726E-3</v>
      </c>
      <c r="V69" s="52">
        <f t="shared" si="30"/>
        <v>3.8308580230811905E-3</v>
      </c>
      <c r="W69" s="52">
        <f t="shared" si="31"/>
        <v>1.5302915242981902E-3</v>
      </c>
      <c r="X69" s="52">
        <f t="shared" si="32"/>
        <v>1.6530108964412926E-2</v>
      </c>
      <c r="Y69" s="52">
        <f t="shared" si="33"/>
        <v>2.1150648138233315E-2</v>
      </c>
      <c r="Z69" s="52">
        <f t="shared" si="34"/>
        <v>8.4813486488550405E-3</v>
      </c>
      <c r="AA69" s="52">
        <f t="shared" si="35"/>
        <v>5.4560340577494816E-3</v>
      </c>
      <c r="AB69" s="52">
        <f t="shared" si="36"/>
        <v>4.9768770190061675E-4</v>
      </c>
      <c r="AC69" s="52">
        <f t="shared" si="37"/>
        <v>1.5253128487652309E-3</v>
      </c>
      <c r="AD69" s="52">
        <f t="shared" si="38"/>
        <v>7.5986179244401234E-4</v>
      </c>
    </row>
    <row r="70" spans="3:30" x14ac:dyDescent="0.25">
      <c r="C70" s="1" t="s">
        <v>22</v>
      </c>
      <c r="D70" s="52">
        <f t="shared" si="12"/>
        <v>1.4706505429018522E-3</v>
      </c>
      <c r="E70" s="52">
        <f t="shared" si="13"/>
        <v>9.4115173033417241E-5</v>
      </c>
      <c r="F70" s="52">
        <f t="shared" si="14"/>
        <v>1.0112144612998591E-2</v>
      </c>
      <c r="G70" s="52">
        <f t="shared" si="15"/>
        <v>7.2434875777110976E-3</v>
      </c>
      <c r="H70" s="52">
        <f t="shared" si="16"/>
        <v>3.0384547658506844E-2</v>
      </c>
      <c r="I70" s="52">
        <f t="shared" si="17"/>
        <v>4.244772227327962E-3</v>
      </c>
      <c r="J70" s="52">
        <f t="shared" si="18"/>
        <v>5.3393699973486644E-4</v>
      </c>
      <c r="K70" s="52">
        <f t="shared" si="19"/>
        <v>3.7469614417600505E-3</v>
      </c>
      <c r="L70" s="52">
        <f t="shared" si="20"/>
        <v>1.3347092133624977E-3</v>
      </c>
      <c r="M70" s="52">
        <f t="shared" si="21"/>
        <v>7.1609960790956235E-3</v>
      </c>
      <c r="N70" s="52">
        <f t="shared" si="22"/>
        <v>3.0889510063428398E-3</v>
      </c>
      <c r="O70" s="52">
        <f t="shared" si="23"/>
        <v>2.6302360462355429E-5</v>
      </c>
      <c r="P70" s="52">
        <f t="shared" si="24"/>
        <v>3.5203747194128353E-2</v>
      </c>
      <c r="Q70" s="52">
        <f t="shared" si="25"/>
        <v>5.4326410965863606E-3</v>
      </c>
      <c r="R70" s="52">
        <f t="shared" si="26"/>
        <v>5.5640650667841565E-4</v>
      </c>
      <c r="S70" s="52">
        <f t="shared" si="27"/>
        <v>2.5892864048781983E-2</v>
      </c>
      <c r="T70" s="52">
        <f t="shared" si="28"/>
        <v>5.1763859069551338E-3</v>
      </c>
      <c r="U70" s="52">
        <f t="shared" si="29"/>
        <v>7.3144061113169824E-3</v>
      </c>
      <c r="V70" s="52">
        <f t="shared" si="30"/>
        <v>3.8964541005186468E-2</v>
      </c>
      <c r="W70" s="52">
        <f t="shared" si="31"/>
        <v>7.641436827098777E-2</v>
      </c>
      <c r="X70" s="52">
        <f t="shared" si="32"/>
        <v>7.7917715429506856E-3</v>
      </c>
      <c r="Y70" s="52">
        <f t="shared" si="33"/>
        <v>1.6477425801723275E-2</v>
      </c>
      <c r="Z70" s="52">
        <f t="shared" si="34"/>
        <v>0.13405886993956803</v>
      </c>
      <c r="AA70" s="52">
        <f t="shared" si="35"/>
        <v>7.6021908941703627E-3</v>
      </c>
      <c r="AB70" s="52">
        <f t="shared" si="36"/>
        <v>1.3481016435550964E-2</v>
      </c>
      <c r="AC70" s="52">
        <f t="shared" si="37"/>
        <v>2.9452228283834266E-2</v>
      </c>
      <c r="AD70" s="52">
        <f t="shared" si="38"/>
        <v>0.10409784645988393</v>
      </c>
    </row>
    <row r="71" spans="3:30" x14ac:dyDescent="0.25">
      <c r="C71" s="1" t="s">
        <v>23</v>
      </c>
      <c r="D71" s="52">
        <f t="shared" si="12"/>
        <v>3.842221405555314E-3</v>
      </c>
      <c r="E71" s="52">
        <f t="shared" si="13"/>
        <v>1.2432503570188455E-5</v>
      </c>
      <c r="F71" s="52">
        <f t="shared" si="14"/>
        <v>2.2014899706755634E-2</v>
      </c>
      <c r="G71" s="52">
        <f t="shared" si="15"/>
        <v>1.0941442009370906E-2</v>
      </c>
      <c r="H71" s="52">
        <f t="shared" si="16"/>
        <v>7.2936815143655638E-3</v>
      </c>
      <c r="I71" s="52">
        <f t="shared" si="17"/>
        <v>6.1811220017707977E-3</v>
      </c>
      <c r="J71" s="52">
        <f t="shared" si="18"/>
        <v>2.8035384860591259E-4</v>
      </c>
      <c r="K71" s="52">
        <f t="shared" si="19"/>
        <v>4.7919853067078973E-3</v>
      </c>
      <c r="L71" s="52">
        <f t="shared" si="20"/>
        <v>2.6209730015449178E-3</v>
      </c>
      <c r="M71" s="52">
        <f t="shared" si="21"/>
        <v>3.7752874911006901E-3</v>
      </c>
      <c r="N71" s="52">
        <f t="shared" si="22"/>
        <v>1.5338856373927395E-3</v>
      </c>
      <c r="O71" s="52">
        <f t="shared" si="23"/>
        <v>1.5689214971795471E-3</v>
      </c>
      <c r="P71" s="52">
        <f t="shared" si="24"/>
        <v>3.8137221707126502E-2</v>
      </c>
      <c r="Q71" s="52">
        <f t="shared" si="25"/>
        <v>3.8470575714352703E-3</v>
      </c>
      <c r="R71" s="52">
        <f t="shared" si="26"/>
        <v>1.5062511507901513E-3</v>
      </c>
      <c r="S71" s="52">
        <f t="shared" si="27"/>
        <v>2.9286667937701613E-2</v>
      </c>
      <c r="T71" s="52">
        <f t="shared" si="28"/>
        <v>5.5102747113582951E-3</v>
      </c>
      <c r="U71" s="52">
        <f t="shared" si="29"/>
        <v>6.4744095652990909E-3</v>
      </c>
      <c r="V71" s="52">
        <f t="shared" si="30"/>
        <v>8.1434418790218399E-2</v>
      </c>
      <c r="W71" s="52">
        <f t="shared" si="31"/>
        <v>1.1683106878008304E-2</v>
      </c>
      <c r="X71" s="52">
        <f t="shared" si="32"/>
        <v>4.0930432841265428E-3</v>
      </c>
      <c r="Y71" s="52">
        <f t="shared" si="33"/>
        <v>5.7814604437523114E-3</v>
      </c>
      <c r="Z71" s="52">
        <f t="shared" si="34"/>
        <v>1.1464428497318125E-2</v>
      </c>
      <c r="AA71" s="52">
        <f t="shared" si="35"/>
        <v>1.2032550092764039E-2</v>
      </c>
      <c r="AB71" s="52">
        <f t="shared" si="36"/>
        <v>1.5698793103126413E-2</v>
      </c>
      <c r="AC71" s="52">
        <f t="shared" si="37"/>
        <v>2.2182115513798388E-2</v>
      </c>
      <c r="AD71" s="52">
        <f t="shared" si="38"/>
        <v>1.1242061572311338E-2</v>
      </c>
    </row>
    <row r="72" spans="3:30" x14ac:dyDescent="0.25">
      <c r="C72" s="1" t="s">
        <v>24</v>
      </c>
      <c r="D72" s="52">
        <f t="shared" si="12"/>
        <v>1.7423815483477229E-4</v>
      </c>
      <c r="E72" s="52">
        <f t="shared" si="13"/>
        <v>9.0683275926449565E-7</v>
      </c>
      <c r="F72" s="52">
        <f t="shared" si="14"/>
        <v>1.7969767279655223E-3</v>
      </c>
      <c r="G72" s="52">
        <f t="shared" si="15"/>
        <v>3.2009076056965276E-4</v>
      </c>
      <c r="H72" s="52">
        <f t="shared" si="16"/>
        <v>1.3274451772618972E-3</v>
      </c>
      <c r="I72" s="52">
        <f t="shared" si="17"/>
        <v>4.559355168102647E-4</v>
      </c>
      <c r="J72" s="52">
        <f t="shared" si="18"/>
        <v>2.2841608892190446E-5</v>
      </c>
      <c r="K72" s="52">
        <f t="shared" si="19"/>
        <v>2.5937997759386623E-5</v>
      </c>
      <c r="L72" s="52">
        <f t="shared" si="20"/>
        <v>1.2501583623327837E-5</v>
      </c>
      <c r="M72" s="52">
        <f t="shared" si="21"/>
        <v>2.3236077414501649E-4</v>
      </c>
      <c r="N72" s="52">
        <f t="shared" si="22"/>
        <v>2.573856338508653E-4</v>
      </c>
      <c r="O72" s="52">
        <f t="shared" si="23"/>
        <v>1.6588276177965112E-7</v>
      </c>
      <c r="P72" s="52">
        <f t="shared" si="24"/>
        <v>8.3657562986465175E-3</v>
      </c>
      <c r="Q72" s="52">
        <f t="shared" si="25"/>
        <v>1.0256152138548597E-3</v>
      </c>
      <c r="R72" s="52">
        <f t="shared" si="26"/>
        <v>6.1149666697575132E-4</v>
      </c>
      <c r="S72" s="52">
        <f t="shared" si="27"/>
        <v>1.2699288558420336E-3</v>
      </c>
      <c r="T72" s="52">
        <f t="shared" si="28"/>
        <v>2.171994476864347E-4</v>
      </c>
      <c r="U72" s="52">
        <f t="shared" si="29"/>
        <v>1.0231382522145154E-3</v>
      </c>
      <c r="V72" s="52">
        <f t="shared" si="30"/>
        <v>2.8276088171456156E-3</v>
      </c>
      <c r="W72" s="52">
        <f t="shared" si="31"/>
        <v>1.5483134702174053E-3</v>
      </c>
      <c r="X72" s="52">
        <f t="shared" si="32"/>
        <v>6.4713980544931729E-4</v>
      </c>
      <c r="Y72" s="52">
        <f t="shared" si="33"/>
        <v>9.9723165145354357E-4</v>
      </c>
      <c r="Z72" s="52">
        <f t="shared" si="34"/>
        <v>4.0038697611004183E-4</v>
      </c>
      <c r="AA72" s="52">
        <f t="shared" si="35"/>
        <v>1.4746729513894356E-3</v>
      </c>
      <c r="AB72" s="52">
        <f t="shared" si="36"/>
        <v>9.1240280571347147E-3</v>
      </c>
      <c r="AC72" s="52">
        <f t="shared" si="37"/>
        <v>6.1850032167329761E-4</v>
      </c>
      <c r="AD72" s="52">
        <f t="shared" si="38"/>
        <v>7.8908952586697267E-4</v>
      </c>
    </row>
    <row r="73" spans="3:30" x14ac:dyDescent="0.25">
      <c r="C73" s="1" t="s">
        <v>25</v>
      </c>
      <c r="D73" s="52">
        <f t="shared" si="12"/>
        <v>4.5796562983158092E-5</v>
      </c>
      <c r="E73" s="52">
        <f t="shared" si="13"/>
        <v>6.2041155931313051E-6</v>
      </c>
      <c r="F73" s="52">
        <f t="shared" si="14"/>
        <v>1.2656515578987671E-3</v>
      </c>
      <c r="G73" s="52">
        <f t="shared" si="15"/>
        <v>1.622838987236763E-3</v>
      </c>
      <c r="H73" s="52">
        <f t="shared" si="16"/>
        <v>7.1842108909186096E-4</v>
      </c>
      <c r="I73" s="52">
        <f t="shared" si="17"/>
        <v>2.3009415796381276E-4</v>
      </c>
      <c r="J73" s="52">
        <f t="shared" si="18"/>
        <v>9.1590839869997343E-5</v>
      </c>
      <c r="K73" s="52">
        <f t="shared" si="19"/>
        <v>6.1015470797920999E-4</v>
      </c>
      <c r="L73" s="52">
        <f t="shared" si="20"/>
        <v>8.3899230110086968E-5</v>
      </c>
      <c r="M73" s="52">
        <f t="shared" si="21"/>
        <v>6.2584134212247946E-4</v>
      </c>
      <c r="N73" s="52">
        <f t="shared" si="22"/>
        <v>6.1819447269927065E-4</v>
      </c>
      <c r="O73" s="52">
        <f t="shared" si="23"/>
        <v>1.590549692473864E-4</v>
      </c>
      <c r="P73" s="52">
        <f t="shared" si="24"/>
        <v>5.7175111584231796E-2</v>
      </c>
      <c r="Q73" s="52">
        <f t="shared" si="25"/>
        <v>3.9110525996439576E-4</v>
      </c>
      <c r="R73" s="52">
        <f t="shared" si="26"/>
        <v>2.9103683265335886E-4</v>
      </c>
      <c r="S73" s="52">
        <f t="shared" si="27"/>
        <v>5.6513568586792401E-4</v>
      </c>
      <c r="T73" s="52">
        <f t="shared" si="28"/>
        <v>4.5007506925667855E-4</v>
      </c>
      <c r="U73" s="52">
        <f t="shared" si="29"/>
        <v>2.0454477137180429E-4</v>
      </c>
      <c r="V73" s="52">
        <f t="shared" si="30"/>
        <v>2.3808144651527204E-3</v>
      </c>
      <c r="W73" s="52">
        <f t="shared" si="31"/>
        <v>1.4240793573098241E-3</v>
      </c>
      <c r="X73" s="52">
        <f t="shared" si="32"/>
        <v>3.2215588674213672E-4</v>
      </c>
      <c r="Y73" s="52">
        <f t="shared" si="33"/>
        <v>7.6858272526839674E-4</v>
      </c>
      <c r="Z73" s="52">
        <f t="shared" si="34"/>
        <v>1.4878011965281574E-3</v>
      </c>
      <c r="AA73" s="52">
        <f t="shared" si="35"/>
        <v>7.9525995583433853E-4</v>
      </c>
      <c r="AB73" s="52">
        <f t="shared" si="36"/>
        <v>1.7174770628933532E-4</v>
      </c>
      <c r="AC73" s="52">
        <f t="shared" si="37"/>
        <v>2.5370674596464405E-2</v>
      </c>
      <c r="AD73" s="52">
        <f t="shared" si="38"/>
        <v>5.0071110690800722E-4</v>
      </c>
    </row>
    <row r="74" spans="3:30" x14ac:dyDescent="0.25">
      <c r="C74" s="1" t="s">
        <v>26</v>
      </c>
      <c r="D74" s="52">
        <f t="shared" si="12"/>
        <v>6.6042290193517046E-5</v>
      </c>
      <c r="E74" s="52">
        <f t="shared" si="13"/>
        <v>3.2096103793205646E-7</v>
      </c>
      <c r="F74" s="52">
        <f t="shared" si="14"/>
        <v>7.893100860866325E-4</v>
      </c>
      <c r="G74" s="52">
        <f t="shared" si="15"/>
        <v>3.345708897679206E-4</v>
      </c>
      <c r="H74" s="52">
        <f t="shared" si="16"/>
        <v>4.0391167024352904E-4</v>
      </c>
      <c r="I74" s="52">
        <f t="shared" si="17"/>
        <v>4.5471645535502032E-5</v>
      </c>
      <c r="J74" s="52">
        <f t="shared" si="18"/>
        <v>1.9721161610980467E-5</v>
      </c>
      <c r="K74" s="52">
        <f t="shared" si="19"/>
        <v>4.133636862583433E-5</v>
      </c>
      <c r="L74" s="52">
        <f t="shared" si="20"/>
        <v>3.4017229072241275E-5</v>
      </c>
      <c r="M74" s="52">
        <f t="shared" si="21"/>
        <v>1.2453004974969154E-4</v>
      </c>
      <c r="N74" s="52">
        <f t="shared" si="22"/>
        <v>1.6703044100469625E-4</v>
      </c>
      <c r="O74" s="52">
        <f t="shared" si="23"/>
        <v>1.9752847672655081E-5</v>
      </c>
      <c r="P74" s="52">
        <f t="shared" si="24"/>
        <v>4.1698503180486873E-3</v>
      </c>
      <c r="Q74" s="52">
        <f t="shared" si="25"/>
        <v>2.6830726899636508E-4</v>
      </c>
      <c r="R74" s="52">
        <f t="shared" si="26"/>
        <v>1.157279736954726E-4</v>
      </c>
      <c r="S74" s="52">
        <f t="shared" si="27"/>
        <v>2.8643015010325077E-3</v>
      </c>
      <c r="T74" s="52">
        <f t="shared" si="28"/>
        <v>1.4445809530623294E-4</v>
      </c>
      <c r="U74" s="52">
        <f t="shared" si="29"/>
        <v>1.6531207931124657E-4</v>
      </c>
      <c r="V74" s="52">
        <f t="shared" si="30"/>
        <v>1.4048055299537845E-3</v>
      </c>
      <c r="W74" s="52">
        <f t="shared" si="31"/>
        <v>3.7151502546583912E-4</v>
      </c>
      <c r="X74" s="52">
        <f t="shared" si="32"/>
        <v>3.6791978801112703E-4</v>
      </c>
      <c r="Y74" s="52">
        <f t="shared" si="33"/>
        <v>5.95553618662379E-4</v>
      </c>
      <c r="Z74" s="52">
        <f t="shared" si="34"/>
        <v>1.8328087251874162E-3</v>
      </c>
      <c r="AA74" s="52">
        <f t="shared" si="35"/>
        <v>8.8259427841079518E-4</v>
      </c>
      <c r="AB74" s="52">
        <f t="shared" si="36"/>
        <v>2.7940985373763923E-4</v>
      </c>
      <c r="AC74" s="52">
        <f t="shared" si="37"/>
        <v>6.5033943708928794E-4</v>
      </c>
      <c r="AD74" s="52">
        <f t="shared" si="38"/>
        <v>5.7076245327783583E-2</v>
      </c>
    </row>
    <row r="75" spans="3:30" x14ac:dyDescent="0.25">
      <c r="C75" s="3" t="s">
        <v>36</v>
      </c>
      <c r="D75" s="45">
        <f t="shared" si="12"/>
        <v>0.4314948931577503</v>
      </c>
      <c r="E75" s="45">
        <f t="shared" si="13"/>
        <v>0.26267091586390229</v>
      </c>
      <c r="F75" s="45">
        <f t="shared" si="14"/>
        <v>0.7206142766530319</v>
      </c>
      <c r="G75" s="45">
        <f t="shared" si="15"/>
        <v>0.64980022996328379</v>
      </c>
      <c r="H75" s="45">
        <f t="shared" si="16"/>
        <v>0.62175433273343061</v>
      </c>
      <c r="I75" s="45">
        <f t="shared" si="17"/>
        <v>0.45770472426047004</v>
      </c>
      <c r="J75" s="45">
        <f t="shared" si="18"/>
        <v>6.6140893156348843E-2</v>
      </c>
      <c r="K75" s="45">
        <f t="shared" si="19"/>
        <v>0.59480383687023841</v>
      </c>
      <c r="L75" s="45">
        <f t="shared" si="20"/>
        <v>0.35011378285602163</v>
      </c>
      <c r="M75" s="45">
        <f t="shared" si="21"/>
        <v>0.13108252830984787</v>
      </c>
      <c r="N75" s="45">
        <f t="shared" si="22"/>
        <v>0.35562133710987837</v>
      </c>
      <c r="O75" s="45">
        <f t="shared" si="23"/>
        <v>0.26593844896545549</v>
      </c>
      <c r="P75" s="45">
        <f t="shared" si="24"/>
        <v>0.57325945709946591</v>
      </c>
      <c r="Q75" s="45">
        <f t="shared" si="25"/>
        <v>0.74835293095321542</v>
      </c>
      <c r="R75" s="45">
        <f t="shared" si="26"/>
        <v>0.41967303750244356</v>
      </c>
      <c r="S75" s="45">
        <f t="shared" si="27"/>
        <v>0.45064212606218651</v>
      </c>
      <c r="T75" s="52">
        <f t="shared" si="28"/>
        <v>0.28781546165956651</v>
      </c>
      <c r="U75" s="45">
        <f t="shared" si="29"/>
        <v>0.48891949147450159</v>
      </c>
      <c r="V75" s="45">
        <f t="shared" si="30"/>
        <v>0.41377193099997744</v>
      </c>
      <c r="W75" s="45">
        <f t="shared" si="31"/>
        <v>0.44159866051056201</v>
      </c>
      <c r="X75" s="45">
        <f t="shared" si="32"/>
        <v>0.32683698282925827</v>
      </c>
      <c r="Y75" s="45">
        <f t="shared" si="33"/>
        <v>0.30294970996961812</v>
      </c>
      <c r="Z75" s="45">
        <f t="shared" si="34"/>
        <v>0.52099224563568569</v>
      </c>
      <c r="AA75" s="45">
        <f t="shared" si="35"/>
        <v>0.15194775741076696</v>
      </c>
      <c r="AB75" s="45">
        <f t="shared" si="36"/>
        <v>9.8316509835880292E-2</v>
      </c>
      <c r="AC75" s="45">
        <f t="shared" si="37"/>
        <v>0.40282479732389115</v>
      </c>
      <c r="AD75" s="52">
        <f t="shared" si="38"/>
        <v>0.30298112975261215</v>
      </c>
    </row>
    <row r="76" spans="3:30" x14ac:dyDescent="0.25">
      <c r="C76" s="1" t="s">
        <v>37</v>
      </c>
      <c r="D76" s="45">
        <f t="shared" si="12"/>
        <v>1.2563891597766065E-2</v>
      </c>
      <c r="E76" s="45">
        <f t="shared" si="13"/>
        <v>1.8988689020948746E-2</v>
      </c>
      <c r="F76" s="45">
        <f t="shared" si="14"/>
        <v>7.5221102069257927E-3</v>
      </c>
      <c r="G76" s="45">
        <f t="shared" si="15"/>
        <v>1.5469945474282163E-2</v>
      </c>
      <c r="H76" s="45">
        <f t="shared" si="16"/>
        <v>2.9630298606438597E-2</v>
      </c>
      <c r="I76" s="45">
        <f t="shared" si="17"/>
        <v>8.2612889055419442E-2</v>
      </c>
      <c r="J76" s="45">
        <f t="shared" si="18"/>
        <v>5.0122608684279764E-2</v>
      </c>
      <c r="K76" s="45">
        <f t="shared" si="19"/>
        <v>3.9303635690410149E-2</v>
      </c>
      <c r="L76" s="45">
        <f t="shared" si="20"/>
        <v>2.6866152214280594E-2</v>
      </c>
      <c r="M76" s="45">
        <f t="shared" si="21"/>
        <v>1.9417242939621937E-2</v>
      </c>
      <c r="N76" s="45">
        <f t="shared" si="22"/>
        <v>1.8088866730187905E-2</v>
      </c>
      <c r="O76" s="45">
        <f t="shared" si="23"/>
        <v>2.1051715627155229E-2</v>
      </c>
      <c r="P76" s="45">
        <f t="shared" si="24"/>
        <v>1.9453160742536939E-2</v>
      </c>
      <c r="Q76" s="45">
        <f t="shared" si="25"/>
        <v>4.5309671111639034E-2</v>
      </c>
      <c r="R76" s="45">
        <f t="shared" si="26"/>
        <v>2.0155290965156437E-2</v>
      </c>
      <c r="S76" s="45">
        <f t="shared" si="27"/>
        <v>1.6557811864112659E-2</v>
      </c>
      <c r="T76" s="52">
        <f t="shared" si="28"/>
        <v>1.6884754483365755E-2</v>
      </c>
      <c r="U76" s="45">
        <f t="shared" si="29"/>
        <v>6.80021292717298E-2</v>
      </c>
      <c r="V76" s="45">
        <f t="shared" si="30"/>
        <v>3.0669216940962033E-2</v>
      </c>
      <c r="W76" s="45">
        <f t="shared" si="31"/>
        <v>2.0339083860325922E-2</v>
      </c>
      <c r="X76" s="45">
        <f t="shared" si="32"/>
        <v>1.7199621122021155E-2</v>
      </c>
      <c r="Y76" s="45">
        <f t="shared" si="33"/>
        <v>9.2605384428683189E-3</v>
      </c>
      <c r="Z76" s="45">
        <f t="shared" si="34"/>
        <v>1.3598446341945535E-2</v>
      </c>
      <c r="AA76" s="45">
        <f t="shared" si="35"/>
        <v>1.354487752288833E-2</v>
      </c>
      <c r="AB76" s="45">
        <f t="shared" si="36"/>
        <v>4.2245469145891935E-3</v>
      </c>
      <c r="AC76" s="45">
        <f t="shared" si="37"/>
        <v>1.2225749129573683E-2</v>
      </c>
      <c r="AD76" s="52">
        <f t="shared" si="38"/>
        <v>6.2466605102507889E-3</v>
      </c>
    </row>
    <row r="77" spans="3:30" x14ac:dyDescent="0.25">
      <c r="C77" s="3" t="s">
        <v>38</v>
      </c>
      <c r="D77" s="45">
        <f t="shared" si="12"/>
        <v>0.44405878475551636</v>
      </c>
      <c r="E77" s="45">
        <f t="shared" si="13"/>
        <v>0.28165960488485103</v>
      </c>
      <c r="F77" s="45">
        <f t="shared" si="14"/>
        <v>0.72813638685995763</v>
      </c>
      <c r="G77" s="45">
        <f t="shared" si="15"/>
        <v>0.66527017543756595</v>
      </c>
      <c r="H77" s="45">
        <f t="shared" si="16"/>
        <v>0.65138463133986924</v>
      </c>
      <c r="I77" s="45">
        <f t="shared" si="17"/>
        <v>0.54031761331588946</v>
      </c>
      <c r="J77" s="45">
        <f t="shared" si="18"/>
        <v>0.1162635018406286</v>
      </c>
      <c r="K77" s="45">
        <f t="shared" si="19"/>
        <v>0.63410747256064848</v>
      </c>
      <c r="L77" s="45">
        <f t="shared" si="20"/>
        <v>0.37697993507030225</v>
      </c>
      <c r="M77" s="45">
        <f t="shared" si="21"/>
        <v>0.15049977124946981</v>
      </c>
      <c r="N77" s="45">
        <f t="shared" si="22"/>
        <v>0.37371020384006631</v>
      </c>
      <c r="O77" s="45">
        <f t="shared" si="23"/>
        <v>0.28699016459261073</v>
      </c>
      <c r="P77" s="45">
        <f t="shared" si="24"/>
        <v>0.59271261784200291</v>
      </c>
      <c r="Q77" s="45">
        <f t="shared" si="25"/>
        <v>0.79366260206485439</v>
      </c>
      <c r="R77" s="45">
        <f t="shared" si="26"/>
        <v>0.4398283284676</v>
      </c>
      <c r="S77" s="45">
        <f t="shared" si="27"/>
        <v>0.46719993792629916</v>
      </c>
      <c r="T77" s="52">
        <f t="shared" si="28"/>
        <v>0.3047002161429323</v>
      </c>
      <c r="U77" s="45">
        <f t="shared" si="29"/>
        <v>0.55692162074623142</v>
      </c>
      <c r="V77" s="45">
        <f t="shared" si="30"/>
        <v>0.44444114794093947</v>
      </c>
      <c r="W77" s="45">
        <f t="shared" si="31"/>
        <v>0.46193774437088791</v>
      </c>
      <c r="X77" s="45">
        <f t="shared" si="32"/>
        <v>0.34403660395127944</v>
      </c>
      <c r="Y77" s="45">
        <f t="shared" si="33"/>
        <v>0.31221024841248646</v>
      </c>
      <c r="Z77" s="45">
        <f t="shared" si="34"/>
        <v>0.5345906919776312</v>
      </c>
      <c r="AA77" s="45">
        <f t="shared" si="35"/>
        <v>0.16549263493365532</v>
      </c>
      <c r="AB77" s="45">
        <f t="shared" si="36"/>
        <v>0.10254105675046948</v>
      </c>
      <c r="AC77" s="45">
        <f t="shared" si="37"/>
        <v>0.41505054645346484</v>
      </c>
      <c r="AD77" s="52">
        <f t="shared" si="38"/>
        <v>0.30922779026286296</v>
      </c>
    </row>
    <row r="78" spans="3:30" x14ac:dyDescent="0.25">
      <c r="C78" s="1" t="s">
        <v>39</v>
      </c>
      <c r="D78" s="45">
        <f t="shared" si="12"/>
        <v>2.5126544714090464E-2</v>
      </c>
      <c r="E78" s="45">
        <f t="shared" si="13"/>
        <v>4.8250023621286504E-2</v>
      </c>
      <c r="F78" s="45">
        <f t="shared" si="14"/>
        <v>8.8689523759025099E-2</v>
      </c>
      <c r="G78" s="45">
        <f t="shared" si="15"/>
        <v>9.6525290618476756E-2</v>
      </c>
      <c r="H78" s="45">
        <f t="shared" si="16"/>
        <v>7.9741641898590898E-2</v>
      </c>
      <c r="I78" s="45">
        <f t="shared" si="17"/>
        <v>3.9650461120649252E-2</v>
      </c>
      <c r="J78" s="45">
        <f t="shared" si="18"/>
        <v>9.7341927226252609E-2</v>
      </c>
      <c r="K78" s="45">
        <f t="shared" si="19"/>
        <v>9.9419201918674552E-2</v>
      </c>
      <c r="L78" s="45">
        <f t="shared" si="20"/>
        <v>0.11161780599875816</v>
      </c>
      <c r="M78" s="45">
        <f t="shared" si="21"/>
        <v>0.10251649164074941</v>
      </c>
      <c r="N78" s="45">
        <f t="shared" si="22"/>
        <v>8.9350094158665738E-2</v>
      </c>
      <c r="O78" s="45">
        <f t="shared" si="23"/>
        <v>9.6192275907283756E-2</v>
      </c>
      <c r="P78" s="45">
        <f t="shared" si="24"/>
        <v>9.8804775602290701E-2</v>
      </c>
      <c r="Q78" s="45">
        <f t="shared" si="25"/>
        <v>3.4562576486045507E-2</v>
      </c>
      <c r="R78" s="45">
        <f t="shared" si="26"/>
        <v>7.8536947070976956E-2</v>
      </c>
      <c r="S78" s="45">
        <f t="shared" si="27"/>
        <v>0.14666091787317337</v>
      </c>
      <c r="T78" s="52">
        <f t="shared" si="28"/>
        <v>0.26590202025890253</v>
      </c>
      <c r="U78" s="45">
        <f t="shared" si="29"/>
        <v>0.10158117976465655</v>
      </c>
      <c r="V78" s="45">
        <f t="shared" si="30"/>
        <v>0.28434252933268989</v>
      </c>
      <c r="W78" s="45">
        <f t="shared" si="31"/>
        <v>0.15511451018367906</v>
      </c>
      <c r="X78" s="45">
        <f t="shared" si="32"/>
        <v>0.24080425115413318</v>
      </c>
      <c r="Y78" s="45">
        <f t="shared" si="33"/>
        <v>1.5347351010716633E-2</v>
      </c>
      <c r="Z78" s="45">
        <f t="shared" si="34"/>
        <v>0.1852755709043705</v>
      </c>
      <c r="AA78" s="45">
        <f t="shared" si="35"/>
        <v>0.56131001846046236</v>
      </c>
      <c r="AB78" s="45">
        <f t="shared" si="36"/>
        <v>0.5905282743543937</v>
      </c>
      <c r="AC78" s="45">
        <f t="shared" si="37"/>
        <v>0.37712636846912667</v>
      </c>
      <c r="AD78" s="52">
        <f t="shared" si="38"/>
        <v>0.13615767985079996</v>
      </c>
    </row>
    <row r="79" spans="3:30" x14ac:dyDescent="0.25">
      <c r="C79" s="1" t="s">
        <v>40</v>
      </c>
      <c r="D79" s="45">
        <f t="shared" si="12"/>
        <v>2.0025049212297844E-5</v>
      </c>
      <c r="E79" s="45">
        <f t="shared" si="13"/>
        <v>5.7870137444843801E-4</v>
      </c>
      <c r="F79" s="45">
        <f t="shared" si="14"/>
        <v>9.7126659285020787E-4</v>
      </c>
      <c r="G79" s="45">
        <f t="shared" si="15"/>
        <v>1.0570785158077231E-3</v>
      </c>
      <c r="H79" s="45">
        <f t="shared" si="16"/>
        <v>8.7327555220121896E-4</v>
      </c>
      <c r="I79" s="45">
        <f t="shared" si="17"/>
        <v>6.2289127461633898E-4</v>
      </c>
      <c r="J79" s="45">
        <f t="shared" si="18"/>
        <v>1.0660217576023946E-3</v>
      </c>
      <c r="K79" s="45">
        <f t="shared" si="19"/>
        <v>1.0887706396282416E-3</v>
      </c>
      <c r="L79" s="45">
        <f t="shared" si="20"/>
        <v>1.2223613515885794E-3</v>
      </c>
      <c r="M79" s="45">
        <f t="shared" si="21"/>
        <v>1.1226900238793434E-3</v>
      </c>
      <c r="N79" s="45">
        <f t="shared" si="22"/>
        <v>9.7850070500013812E-4</v>
      </c>
      <c r="O79" s="45">
        <f t="shared" si="23"/>
        <v>1.0534315680037387E-3</v>
      </c>
      <c r="P79" s="45">
        <f t="shared" si="24"/>
        <v>1.0820418657034533E-3</v>
      </c>
      <c r="Q79" s="45">
        <f t="shared" si="25"/>
        <v>1.7061459795739569E-3</v>
      </c>
      <c r="R79" s="45">
        <f t="shared" si="26"/>
        <v>5.9955934145442241E-4</v>
      </c>
      <c r="S79" s="45">
        <f t="shared" si="27"/>
        <v>4.3989726898830189E-3</v>
      </c>
      <c r="T79" s="52">
        <f t="shared" si="28"/>
        <v>4.0013124253696249E-3</v>
      </c>
      <c r="U79" s="45">
        <f t="shared" si="29"/>
        <v>2.9627469933845595E-3</v>
      </c>
      <c r="V79" s="45">
        <f t="shared" si="30"/>
        <v>2.9025832242667777E-3</v>
      </c>
      <c r="W79" s="45">
        <f t="shared" si="31"/>
        <v>5.0655500879018206E-3</v>
      </c>
      <c r="X79" s="45">
        <f t="shared" si="32"/>
        <v>2.5388913381861767E-2</v>
      </c>
      <c r="Y79" s="45">
        <f t="shared" si="33"/>
        <v>8.9907478154879553E-3</v>
      </c>
      <c r="Z79" s="45">
        <f t="shared" si="34"/>
        <v>5.4677092916234219E-3</v>
      </c>
      <c r="AA79" s="45">
        <f t="shared" si="35"/>
        <v>5.9645435790970352E-3</v>
      </c>
      <c r="AB79" s="45">
        <f t="shared" si="36"/>
        <v>4.2817018990009409E-4</v>
      </c>
      <c r="AC79" s="45">
        <f t="shared" si="37"/>
        <v>1.858449690473108E-3</v>
      </c>
      <c r="AD79" s="52">
        <f t="shared" si="38"/>
        <v>5.1061929983159729E-4</v>
      </c>
    </row>
    <row r="80" spans="3:30" x14ac:dyDescent="0.25">
      <c r="C80" s="1" t="s">
        <v>41</v>
      </c>
      <c r="D80" s="45">
        <f t="shared" si="12"/>
        <v>-1.6183919715762583E-2</v>
      </c>
      <c r="E80" s="45">
        <f t="shared" si="13"/>
        <v>-7.1159501879144837E-3</v>
      </c>
      <c r="F80" s="45">
        <f t="shared" si="14"/>
        <v>-1.0685919092915198E-2</v>
      </c>
      <c r="G80" s="45">
        <f t="shared" si="15"/>
        <v>-1.1630025760107961E-2</v>
      </c>
      <c r="H80" s="45">
        <f t="shared" si="16"/>
        <v>-9.6078172206652251E-3</v>
      </c>
      <c r="I80" s="45">
        <f t="shared" si="17"/>
        <v>-4.8178272883459732E-3</v>
      </c>
      <c r="J80" s="45">
        <f t="shared" si="18"/>
        <v>-1.1067735791668112E-2</v>
      </c>
      <c r="K80" s="45">
        <f t="shared" si="19"/>
        <v>-1.1978703943339719E-2</v>
      </c>
      <c r="L80" s="45">
        <f t="shared" si="20"/>
        <v>-1.3448475013488394E-2</v>
      </c>
      <c r="M80" s="45">
        <f t="shared" si="21"/>
        <v>-9.7066720775959119E-3</v>
      </c>
      <c r="N80" s="45">
        <f t="shared" si="22"/>
        <v>-1.0765509122791938E-2</v>
      </c>
      <c r="O80" s="45">
        <f t="shared" si="23"/>
        <v>-1.0454896754664683E-2</v>
      </c>
      <c r="P80" s="45">
        <f t="shared" si="24"/>
        <v>-1.190467366752862E-2</v>
      </c>
      <c r="Q80" s="45">
        <f t="shared" si="25"/>
        <v>0</v>
      </c>
      <c r="R80" s="45">
        <f t="shared" si="26"/>
        <v>-2.2178005615790811E-2</v>
      </c>
      <c r="S80" s="45">
        <f t="shared" si="27"/>
        <v>0</v>
      </c>
      <c r="T80" s="52">
        <f t="shared" si="28"/>
        <v>0</v>
      </c>
      <c r="U80" s="45">
        <f t="shared" si="29"/>
        <v>-9.4353380766297175E-4</v>
      </c>
      <c r="V80" s="45">
        <f t="shared" si="30"/>
        <v>0</v>
      </c>
      <c r="W80" s="45">
        <f t="shared" si="31"/>
        <v>0</v>
      </c>
      <c r="X80" s="45">
        <f t="shared" si="32"/>
        <v>-2.0434178142385264E-2</v>
      </c>
      <c r="Y80" s="45">
        <f t="shared" si="33"/>
        <v>0</v>
      </c>
      <c r="Z80" s="45">
        <f t="shared" si="34"/>
        <v>-1.2027143316099392E-4</v>
      </c>
      <c r="AA80" s="45">
        <f t="shared" si="35"/>
        <v>0</v>
      </c>
      <c r="AB80" s="45">
        <f t="shared" si="36"/>
        <v>0</v>
      </c>
      <c r="AC80" s="45">
        <f t="shared" si="37"/>
        <v>0</v>
      </c>
      <c r="AD80" s="52">
        <f t="shared" si="38"/>
        <v>0</v>
      </c>
    </row>
    <row r="81" spans="3:30" x14ac:dyDescent="0.25">
      <c r="C81" s="1" t="s">
        <v>42</v>
      </c>
      <c r="D81" s="45">
        <f t="shared" si="12"/>
        <v>0</v>
      </c>
      <c r="E81" s="45">
        <f t="shared" si="13"/>
        <v>6.0263826098345826E-5</v>
      </c>
      <c r="F81" s="45">
        <f t="shared" si="14"/>
        <v>7.2917123132134924E-7</v>
      </c>
      <c r="G81" s="45">
        <f t="shared" si="15"/>
        <v>4.0741240361856872E-9</v>
      </c>
      <c r="H81" s="45">
        <f t="shared" si="16"/>
        <v>9.6286079026698852E-4</v>
      </c>
      <c r="I81" s="45">
        <f t="shared" si="17"/>
        <v>0</v>
      </c>
      <c r="J81" s="45">
        <f t="shared" si="18"/>
        <v>6.7399236884261823E-5</v>
      </c>
      <c r="K81" s="45">
        <f t="shared" si="19"/>
        <v>3.7308239694856103E-6</v>
      </c>
      <c r="L81" s="45">
        <f t="shared" si="20"/>
        <v>1.6812964451474532E-5</v>
      </c>
      <c r="M81" s="45">
        <f t="shared" si="21"/>
        <v>2.4184795728518786E-6</v>
      </c>
      <c r="N81" s="45">
        <f t="shared" si="22"/>
        <v>1.2076928751079766E-7</v>
      </c>
      <c r="O81" s="45">
        <f t="shared" si="23"/>
        <v>1.748370880434243E-8</v>
      </c>
      <c r="P81" s="45">
        <f t="shared" si="24"/>
        <v>7.8481117926924671E-6</v>
      </c>
      <c r="Q81" s="45">
        <f t="shared" si="25"/>
        <v>3.6105793439193424E-6</v>
      </c>
      <c r="R81" s="45">
        <f t="shared" si="26"/>
        <v>6.0803612994222406E-2</v>
      </c>
      <c r="S81" s="45">
        <f t="shared" si="27"/>
        <v>3.472620912397465E-7</v>
      </c>
      <c r="T81" s="52">
        <f t="shared" si="28"/>
        <v>1.0045568270692268E-5</v>
      </c>
      <c r="U81" s="45">
        <f t="shared" si="29"/>
        <v>1.7862491148310005E-6</v>
      </c>
      <c r="V81" s="45">
        <f t="shared" si="30"/>
        <v>1.8894499822510205E-4</v>
      </c>
      <c r="W81" s="45">
        <f t="shared" si="31"/>
        <v>3.99482307202837E-3</v>
      </c>
      <c r="X81" s="45">
        <f t="shared" si="32"/>
        <v>5.7899174255392341E-6</v>
      </c>
      <c r="Y81" s="45">
        <f t="shared" si="33"/>
        <v>9.2868488421837347E-7</v>
      </c>
      <c r="Z81" s="45">
        <f t="shared" si="34"/>
        <v>9.2842979500476503E-3</v>
      </c>
      <c r="AA81" s="45">
        <f t="shared" si="35"/>
        <v>4.0325737070806694E-2</v>
      </c>
      <c r="AB81" s="45">
        <f t="shared" si="36"/>
        <v>0.11521718074378946</v>
      </c>
      <c r="AC81" s="45">
        <f t="shared" si="37"/>
        <v>3.8894097496457544E-2</v>
      </c>
      <c r="AD81" s="52">
        <f t="shared" si="38"/>
        <v>0.25417218132532177</v>
      </c>
    </row>
    <row r="82" spans="3:30" x14ac:dyDescent="0.25">
      <c r="C82" s="1" t="s">
        <v>43</v>
      </c>
      <c r="D82" s="45">
        <f t="shared" si="12"/>
        <v>0.4778675882930129</v>
      </c>
      <c r="E82" s="45">
        <f t="shared" si="13"/>
        <v>8.4737299421201132E-2</v>
      </c>
      <c r="F82" s="45">
        <f t="shared" si="14"/>
        <v>0.1413959199201843</v>
      </c>
      <c r="G82" s="45">
        <f t="shared" si="15"/>
        <v>0.15388832507034178</v>
      </c>
      <c r="H82" s="45">
        <f t="shared" si="16"/>
        <v>0.12713049224204234</v>
      </c>
      <c r="I82" s="45">
        <f t="shared" si="17"/>
        <v>9.0679825120080618E-2</v>
      </c>
      <c r="J82" s="45">
        <f t="shared" si="18"/>
        <v>0.15519027235230831</v>
      </c>
      <c r="K82" s="45">
        <f t="shared" si="19"/>
        <v>0.15850202952060666</v>
      </c>
      <c r="L82" s="45">
        <f t="shared" si="20"/>
        <v>0.17795001810527886</v>
      </c>
      <c r="M82" s="45">
        <f t="shared" si="21"/>
        <v>0.16343997608915545</v>
      </c>
      <c r="N82" s="45">
        <f t="shared" si="22"/>
        <v>0.14244905399251298</v>
      </c>
      <c r="O82" s="45">
        <f t="shared" si="23"/>
        <v>0.15335740642921764</v>
      </c>
      <c r="P82" s="45">
        <f t="shared" si="24"/>
        <v>0.15752246203003906</v>
      </c>
      <c r="Q82" s="45">
        <f t="shared" si="25"/>
        <v>0.16528384198070981</v>
      </c>
      <c r="R82" s="45">
        <f t="shared" si="26"/>
        <v>0.21239483965541711</v>
      </c>
      <c r="S82" s="45">
        <f t="shared" si="27"/>
        <v>0.38019831955263295</v>
      </c>
      <c r="T82" s="52">
        <f t="shared" si="28"/>
        <v>0.4253864056045249</v>
      </c>
      <c r="U82" s="45">
        <f t="shared" si="29"/>
        <v>0.33256082669340553</v>
      </c>
      <c r="V82" s="45">
        <f t="shared" si="30"/>
        <v>0.26088841444284766</v>
      </c>
      <c r="W82" s="45">
        <f t="shared" si="31"/>
        <v>0.36127153567666875</v>
      </c>
      <c r="X82" s="45">
        <f t="shared" si="32"/>
        <v>0.3949403086445693</v>
      </c>
      <c r="Y82" s="45">
        <f t="shared" si="33"/>
        <v>0.6634507240764248</v>
      </c>
      <c r="Z82" s="45">
        <f t="shared" si="34"/>
        <v>0.25936190546638976</v>
      </c>
      <c r="AA82" s="45">
        <f t="shared" si="35"/>
        <v>0.22108370775141395</v>
      </c>
      <c r="AB82" s="45">
        <f t="shared" si="36"/>
        <v>0.19128531796144724</v>
      </c>
      <c r="AC82" s="45">
        <f t="shared" si="37"/>
        <v>0.16699141291510081</v>
      </c>
      <c r="AD82" s="52">
        <f t="shared" si="38"/>
        <v>0.2886035253793609</v>
      </c>
    </row>
    <row r="83" spans="3:30" x14ac:dyDescent="0.25">
      <c r="C83" s="3" t="s">
        <v>44</v>
      </c>
      <c r="D83" s="45">
        <f t="shared" si="12"/>
        <v>0.48683023834055317</v>
      </c>
      <c r="E83" s="45">
        <f t="shared" si="13"/>
        <v>0.12651033805511994</v>
      </c>
      <c r="F83" s="45">
        <f t="shared" si="14"/>
        <v>0.22037152035037574</v>
      </c>
      <c r="G83" s="45">
        <f t="shared" si="15"/>
        <v>0.23984067251864233</v>
      </c>
      <c r="H83" s="45">
        <f t="shared" si="16"/>
        <v>0.19910045326243622</v>
      </c>
      <c r="I83" s="45">
        <f t="shared" si="17"/>
        <v>0.12613535022700023</v>
      </c>
      <c r="J83" s="45">
        <f t="shared" si="18"/>
        <v>0.24259788478137945</v>
      </c>
      <c r="K83" s="45">
        <f t="shared" si="19"/>
        <v>0.24703502895953922</v>
      </c>
      <c r="L83" s="45">
        <f t="shared" si="20"/>
        <v>0.27735852340658868</v>
      </c>
      <c r="M83" s="45">
        <f t="shared" si="21"/>
        <v>0.25737490415576114</v>
      </c>
      <c r="N83" s="45">
        <f t="shared" si="22"/>
        <v>0.22201226050267445</v>
      </c>
      <c r="O83" s="45">
        <f t="shared" si="23"/>
        <v>0.24014823463354923</v>
      </c>
      <c r="P83" s="45">
        <f t="shared" si="24"/>
        <v>0.24551245394229732</v>
      </c>
      <c r="Q83" s="45">
        <f t="shared" si="25"/>
        <v>0.20155617502567316</v>
      </c>
      <c r="R83" s="45">
        <f t="shared" si="26"/>
        <v>0.3301569534462801</v>
      </c>
      <c r="S83" s="45">
        <f t="shared" si="27"/>
        <v>0.5312585573777806</v>
      </c>
      <c r="T83" s="52">
        <f t="shared" si="28"/>
        <v>0.69529978385706781</v>
      </c>
      <c r="U83" s="45">
        <f t="shared" si="29"/>
        <v>0.43616300589289847</v>
      </c>
      <c r="V83" s="45">
        <f t="shared" si="30"/>
        <v>0.54832247199802953</v>
      </c>
      <c r="W83" s="45">
        <f t="shared" si="31"/>
        <v>0.525446419020278</v>
      </c>
      <c r="X83" s="45">
        <f t="shared" si="32"/>
        <v>0.64070508495560452</v>
      </c>
      <c r="Y83" s="45">
        <f t="shared" si="33"/>
        <v>0.68778975158751354</v>
      </c>
      <c r="Z83" s="45">
        <f t="shared" si="34"/>
        <v>0.45926921217927036</v>
      </c>
      <c r="AA83" s="45">
        <f t="shared" si="35"/>
        <v>0.82868400686178001</v>
      </c>
      <c r="AB83" s="45">
        <f t="shared" si="36"/>
        <v>0.89745894324953046</v>
      </c>
      <c r="AC83" s="45">
        <f t="shared" si="37"/>
        <v>0.58487032857115817</v>
      </c>
      <c r="AD83" s="52">
        <f t="shared" si="38"/>
        <v>0.67944400585531417</v>
      </c>
    </row>
    <row r="84" spans="3:30" x14ac:dyDescent="0.25">
      <c r="C84" s="3" t="s">
        <v>45</v>
      </c>
      <c r="D84" s="45">
        <f t="shared" si="12"/>
        <v>0.93088902309606947</v>
      </c>
      <c r="E84" s="45">
        <f t="shared" si="13"/>
        <v>0.40816994293997089</v>
      </c>
      <c r="F84" s="45">
        <f t="shared" si="14"/>
        <v>0.9485079072103334</v>
      </c>
      <c r="G84" s="45">
        <f t="shared" si="15"/>
        <v>0.90511084795620833</v>
      </c>
      <c r="H84" s="45">
        <f t="shared" si="16"/>
        <v>0.85048508460230543</v>
      </c>
      <c r="I84" s="45">
        <f t="shared" si="17"/>
        <v>0.66645296354288974</v>
      </c>
      <c r="J84" s="45">
        <f t="shared" si="18"/>
        <v>0.35886138662200801</v>
      </c>
      <c r="K84" s="45">
        <f t="shared" si="19"/>
        <v>0.88114250152018769</v>
      </c>
      <c r="L84" s="45">
        <f t="shared" si="20"/>
        <v>0.65433845847689087</v>
      </c>
      <c r="M84" s="45">
        <f t="shared" si="21"/>
        <v>0.40787467540523092</v>
      </c>
      <c r="N84" s="45">
        <f t="shared" si="22"/>
        <v>0.59572246434274068</v>
      </c>
      <c r="O84" s="45">
        <f t="shared" si="23"/>
        <v>0.52713839922616001</v>
      </c>
      <c r="P84" s="45">
        <f t="shared" si="24"/>
        <v>0.83822507178430017</v>
      </c>
      <c r="Q84" s="45">
        <f t="shared" si="25"/>
        <v>0.99521877709052753</v>
      </c>
      <c r="R84" s="45">
        <f t="shared" si="26"/>
        <v>0.76998528191388005</v>
      </c>
      <c r="S84" s="45">
        <f t="shared" si="27"/>
        <v>0.99845849530407982</v>
      </c>
      <c r="T84" s="52">
        <f t="shared" si="28"/>
        <v>1</v>
      </c>
      <c r="U84" s="45">
        <f t="shared" si="29"/>
        <v>0.99308462663913</v>
      </c>
      <c r="V84" s="45">
        <f t="shared" si="30"/>
        <v>0.992763619938969</v>
      </c>
      <c r="W84" s="45">
        <f t="shared" si="31"/>
        <v>0.98738416339116586</v>
      </c>
      <c r="X84" s="45">
        <f t="shared" si="32"/>
        <v>0.98474168890688396</v>
      </c>
      <c r="Y84" s="45">
        <f t="shared" si="33"/>
        <v>1</v>
      </c>
      <c r="Z84" s="45">
        <f t="shared" si="34"/>
        <v>0.99385990415690162</v>
      </c>
      <c r="AA84" s="45">
        <f t="shared" si="35"/>
        <v>0.9941766417954353</v>
      </c>
      <c r="AB84" s="45">
        <f t="shared" si="36"/>
        <v>1</v>
      </c>
      <c r="AC84" s="45">
        <f t="shared" si="37"/>
        <v>0.9999208750246229</v>
      </c>
      <c r="AD84" s="52">
        <f t="shared" si="38"/>
        <v>0.98867179611817713</v>
      </c>
    </row>
    <row r="85" spans="3:30" x14ac:dyDescent="0.25">
      <c r="C85" s="1" t="s">
        <v>46</v>
      </c>
      <c r="D85" s="45">
        <f t="shared" si="12"/>
        <v>6.911097690393056E-2</v>
      </c>
      <c r="E85" s="45">
        <f t="shared" si="13"/>
        <v>0.59183005706002911</v>
      </c>
      <c r="F85" s="45">
        <f t="shared" si="14"/>
        <v>5.1492092789666641E-2</v>
      </c>
      <c r="G85" s="45">
        <f t="shared" si="15"/>
        <v>9.4889152043791627E-2</v>
      </c>
      <c r="H85" s="45">
        <f t="shared" si="16"/>
        <v>0.14951491539769454</v>
      </c>
      <c r="I85" s="45">
        <f t="shared" si="17"/>
        <v>0.33354703645711026</v>
      </c>
      <c r="J85" s="45">
        <f t="shared" si="18"/>
        <v>0.64113861337799194</v>
      </c>
      <c r="K85" s="45">
        <f t="shared" si="19"/>
        <v>0.11885749847981227</v>
      </c>
      <c r="L85" s="45">
        <f t="shared" si="20"/>
        <v>0.34566154152310913</v>
      </c>
      <c r="M85" s="45">
        <f t="shared" si="21"/>
        <v>0.59212532459476908</v>
      </c>
      <c r="N85" s="45">
        <f t="shared" si="22"/>
        <v>0.40427753565725932</v>
      </c>
      <c r="O85" s="45">
        <f t="shared" si="23"/>
        <v>0.47286160077384004</v>
      </c>
      <c r="P85" s="45">
        <f t="shared" si="24"/>
        <v>0.16177492821569978</v>
      </c>
      <c r="Q85" s="45">
        <f t="shared" si="25"/>
        <v>4.7812229094725336E-3</v>
      </c>
      <c r="R85" s="45">
        <f t="shared" si="26"/>
        <v>0.23001471808612001</v>
      </c>
      <c r="S85" s="45">
        <f t="shared" si="27"/>
        <v>1.5415046959201975E-3</v>
      </c>
      <c r="T85" s="52">
        <f t="shared" si="28"/>
        <v>0</v>
      </c>
      <c r="U85" s="45">
        <f t="shared" si="29"/>
        <v>6.9153733608700325E-3</v>
      </c>
      <c r="V85" s="45">
        <f t="shared" si="30"/>
        <v>7.2363800610310376E-3</v>
      </c>
      <c r="W85" s="45">
        <f t="shared" si="31"/>
        <v>1.2615836608834155E-2</v>
      </c>
      <c r="X85" s="45">
        <f t="shared" si="32"/>
        <v>1.5258311093116051E-2</v>
      </c>
      <c r="Y85" s="45">
        <f t="shared" si="33"/>
        <v>0</v>
      </c>
      <c r="Z85" s="45">
        <f t="shared" si="34"/>
        <v>6.1400958430983098E-3</v>
      </c>
      <c r="AA85" s="45">
        <f t="shared" si="35"/>
        <v>5.8233582045646515E-3</v>
      </c>
      <c r="AB85" s="45">
        <f t="shared" si="36"/>
        <v>0</v>
      </c>
      <c r="AC85" s="45">
        <f t="shared" si="37"/>
        <v>7.9124975377038682E-5</v>
      </c>
      <c r="AD85" s="52">
        <f t="shared" si="38"/>
        <v>1.1328203881822891E-2</v>
      </c>
    </row>
    <row r="86" spans="3:30" x14ac:dyDescent="0.25">
      <c r="C86" s="3" t="s">
        <v>47</v>
      </c>
      <c r="D86" s="45">
        <f t="shared" si="12"/>
        <v>1</v>
      </c>
      <c r="E86" s="45">
        <f t="shared" si="13"/>
        <v>1</v>
      </c>
      <c r="F86" s="45">
        <f t="shared" si="14"/>
        <v>1</v>
      </c>
      <c r="G86" s="45">
        <f t="shared" si="15"/>
        <v>1</v>
      </c>
      <c r="H86" s="45">
        <f t="shared" si="16"/>
        <v>1</v>
      </c>
      <c r="I86" s="45">
        <f t="shared" si="17"/>
        <v>1</v>
      </c>
      <c r="J86" s="45">
        <f t="shared" si="18"/>
        <v>1</v>
      </c>
      <c r="K86" s="45">
        <f t="shared" si="19"/>
        <v>1</v>
      </c>
      <c r="L86" s="45">
        <f t="shared" si="20"/>
        <v>1</v>
      </c>
      <c r="M86" s="45">
        <f t="shared" si="21"/>
        <v>1</v>
      </c>
      <c r="N86" s="45">
        <f t="shared" si="22"/>
        <v>1</v>
      </c>
      <c r="O86" s="45">
        <f t="shared" si="23"/>
        <v>1</v>
      </c>
      <c r="P86" s="45">
        <f t="shared" si="24"/>
        <v>1</v>
      </c>
      <c r="Q86" s="45">
        <f t="shared" si="25"/>
        <v>1</v>
      </c>
      <c r="R86" s="45">
        <f t="shared" si="26"/>
        <v>1</v>
      </c>
      <c r="S86" s="45">
        <f t="shared" si="27"/>
        <v>1</v>
      </c>
      <c r="T86" s="52">
        <f t="shared" si="28"/>
        <v>1</v>
      </c>
      <c r="U86" s="45">
        <f t="shared" si="29"/>
        <v>1</v>
      </c>
      <c r="V86" s="45">
        <f t="shared" si="30"/>
        <v>1</v>
      </c>
      <c r="W86" s="45">
        <f t="shared" si="31"/>
        <v>1</v>
      </c>
      <c r="X86" s="45">
        <f t="shared" si="32"/>
        <v>1</v>
      </c>
      <c r="Y86" s="45">
        <f t="shared" si="33"/>
        <v>1</v>
      </c>
      <c r="Z86" s="45">
        <f t="shared" si="34"/>
        <v>1</v>
      </c>
      <c r="AA86" s="45">
        <f t="shared" si="35"/>
        <v>1</v>
      </c>
      <c r="AB86" s="45">
        <f t="shared" si="36"/>
        <v>1</v>
      </c>
      <c r="AC86" s="45">
        <f t="shared" si="37"/>
        <v>1</v>
      </c>
      <c r="AD86" s="52">
        <f t="shared" si="38"/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1D12-CFA6-4E85-B5B2-4157AB0DCBB7}">
  <dimension ref="B3:AO86"/>
  <sheetViews>
    <sheetView workbookViewId="0">
      <selection activeCell="B3" sqref="B3"/>
    </sheetView>
  </sheetViews>
  <sheetFormatPr defaultRowHeight="15" x14ac:dyDescent="0.25"/>
  <cols>
    <col min="4" max="29" width="15.28515625" bestFit="1" customWidth="1"/>
    <col min="30" max="30" width="14.28515625" bestFit="1" customWidth="1"/>
    <col min="31" max="32" width="16.85546875" bestFit="1" customWidth="1"/>
    <col min="33" max="33" width="15.28515625" bestFit="1" customWidth="1"/>
    <col min="34" max="34" width="16.85546875" bestFit="1" customWidth="1"/>
    <col min="35" max="35" width="15.28515625" bestFit="1" customWidth="1"/>
    <col min="36" max="36" width="13.28515625" bestFit="1" customWidth="1"/>
    <col min="37" max="38" width="15.28515625" bestFit="1" customWidth="1"/>
    <col min="39" max="39" width="23.7109375" bestFit="1" customWidth="1"/>
    <col min="41" max="41" width="12.5703125" bestFit="1" customWidth="1"/>
  </cols>
  <sheetData>
    <row r="3" spans="3:41" x14ac:dyDescent="0.25">
      <c r="C3" s="1"/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  <c r="S3" s="1" t="s">
        <v>15</v>
      </c>
      <c r="T3" s="1" t="s">
        <v>16</v>
      </c>
      <c r="U3" s="1" t="s">
        <v>17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22</v>
      </c>
      <c r="AA3" s="1" t="s">
        <v>23</v>
      </c>
      <c r="AB3" s="1" t="s">
        <v>24</v>
      </c>
      <c r="AC3" s="1" t="s">
        <v>25</v>
      </c>
      <c r="AD3" s="1" t="s">
        <v>26</v>
      </c>
      <c r="AE3" s="1" t="s">
        <v>27</v>
      </c>
      <c r="AF3" s="1" t="s">
        <v>28</v>
      </c>
      <c r="AG3" s="1" t="s">
        <v>29</v>
      </c>
      <c r="AH3" s="1" t="s">
        <v>30</v>
      </c>
      <c r="AI3" s="1" t="s">
        <v>31</v>
      </c>
      <c r="AJ3" s="1" t="s">
        <v>32</v>
      </c>
      <c r="AK3" s="1" t="s">
        <v>33</v>
      </c>
      <c r="AL3" s="1" t="s">
        <v>34</v>
      </c>
      <c r="AM3" s="1" t="s">
        <v>35</v>
      </c>
      <c r="AO3" t="s">
        <v>216</v>
      </c>
    </row>
    <row r="4" spans="3:41" x14ac:dyDescent="0.25">
      <c r="C4" s="1" t="s">
        <v>0</v>
      </c>
      <c r="D4" s="4">
        <f>MAX('2018'!D4,'2014'!D4,'2016'!D4)</f>
        <v>100457369.26939964</v>
      </c>
      <c r="E4" s="4">
        <f>MAX('2018'!E4,'2014'!E4,'2016'!E4)</f>
        <v>576260.86100000003</v>
      </c>
      <c r="F4" s="4">
        <f>MAX('2018'!F4,'2014'!F4,'2016'!F4)</f>
        <v>107095047.608</v>
      </c>
      <c r="G4" s="4">
        <f>MAX('2018'!G4,'2014'!G4,'2016'!G4)</f>
        <v>10579845.848999999</v>
      </c>
      <c r="H4" s="4">
        <f>MAX('2018'!H4,'2014'!H4,'2016'!H4)</f>
        <v>3968618.398</v>
      </c>
      <c r="I4" s="4">
        <f>MAX('2018'!I4,'2014'!I4,'2016'!I4)</f>
        <v>4372596.9400000004</v>
      </c>
      <c r="J4" s="4">
        <f>MAX('2018'!J4,'2014'!J4,'2016'!J4)</f>
        <v>1242190.8189999999</v>
      </c>
      <c r="K4" s="4">
        <f>MAX('2018'!K4,'2014'!K4,'2016'!K4)</f>
        <v>1634440.4709999999</v>
      </c>
      <c r="L4" s="4">
        <f>MAX('2018'!L4,'2014'!L4,'2016'!L4)</f>
        <v>90751.55</v>
      </c>
      <c r="M4" s="4">
        <f>MAX('2018'!M4,'2014'!M4,'2016'!M4)</f>
        <v>129324.05499999999</v>
      </c>
      <c r="N4" s="4">
        <f>MAX('2018'!N4,'2014'!N4,'2016'!N4)</f>
        <v>877967.5</v>
      </c>
      <c r="O4" s="4">
        <f>MAX('2018'!O4,'2014'!O4,'2016'!O4)</f>
        <v>1628567.723</v>
      </c>
      <c r="P4" s="4">
        <f>MAX('2018'!P4,'2014'!P4,'2016'!P4)</f>
        <v>3954364.3029999998</v>
      </c>
      <c r="Q4" s="4">
        <f>MAX('2018'!Q4,'2014'!Q4,'2016'!Q4)</f>
        <v>1285476.2120000001</v>
      </c>
      <c r="R4" s="4">
        <f>MAX('2018'!R4,'2014'!R4,'2016'!R4)</f>
        <v>529346.85100000002</v>
      </c>
      <c r="S4" s="4">
        <f>MAX('2018'!S4,'2014'!S4,'2016'!S4)</f>
        <v>8270574.9539999999</v>
      </c>
      <c r="T4" s="4">
        <f>MAX('2018'!T4,'2014'!T4,'2016'!T4)</f>
        <v>8983275.3880000003</v>
      </c>
      <c r="U4" s="4">
        <f>MAX('2018'!U4,'2014'!U4,'2016'!U4)</f>
        <v>4086946.3480000002</v>
      </c>
      <c r="V4" s="4">
        <f>MAX('2018'!V4,'2014'!V4,'2016'!V4)</f>
        <v>5078515.2529999996</v>
      </c>
      <c r="W4" s="4">
        <f>MAX('2018'!W4,'2014'!W4,'2016'!W4)</f>
        <v>344347.81099999999</v>
      </c>
      <c r="X4" s="4">
        <f>MAX('2018'!X4,'2014'!X4,'2016'!X4)</f>
        <v>247773.533</v>
      </c>
      <c r="Y4" s="4">
        <f>MAX('2018'!Y4,'2014'!Y4,'2016'!Y4)</f>
        <v>266884.62300000002</v>
      </c>
      <c r="Z4" s="4">
        <f>MAX('2018'!Z4,'2014'!Z4,'2016'!Z4)</f>
        <v>1191495.541</v>
      </c>
      <c r="AA4" s="4">
        <f>MAX('2018'!AA4,'2014'!AA4,'2016'!AA4)</f>
        <v>580420.196</v>
      </c>
      <c r="AB4" s="4">
        <f>MAX('2018'!AB4,'2014'!AB4,'2016'!AB4)</f>
        <v>119431.74099999999</v>
      </c>
      <c r="AC4" s="4">
        <f>MAX('2018'!AC4,'2014'!AC4,'2016'!AC4)</f>
        <v>2243186.9019999998</v>
      </c>
      <c r="AD4" s="4">
        <f>MAX('2018'!AD4,'2014'!AD4,'2016'!AD4)</f>
        <v>313925.59299999999</v>
      </c>
      <c r="AE4" s="4">
        <f>SUM(D4:AD4)</f>
        <v>270148946.29239964</v>
      </c>
      <c r="AF4" s="4">
        <f>MAX('2018'!AF4,'2014'!AF4,'2016'!AF4)</f>
        <v>132535540.44957501</v>
      </c>
      <c r="AG4" s="4">
        <f>MAX('2018'!AG4,'2014'!AG4,'2016'!AG4)</f>
        <v>0</v>
      </c>
      <c r="AH4" s="4">
        <f>AF4+AG4</f>
        <v>132535540.44957501</v>
      </c>
      <c r="AI4" s="4">
        <f>MAX('2018'!AI4,'2014'!AI4,'2016'!AI4)</f>
        <v>25360037.429744247</v>
      </c>
      <c r="AJ4" s="4">
        <f>MAX('2018'!AJ4,'2014'!AJ4,'2016'!AJ4)</f>
        <v>3456564.4953555455</v>
      </c>
      <c r="AK4" s="4">
        <f>AI4+AJ4</f>
        <v>28816601.925099794</v>
      </c>
      <c r="AL4" s="4">
        <f>MAX('2018'!AL4,'2014'!AL4,'2016'!AL4)</f>
        <v>37213093.90868748</v>
      </c>
      <c r="AM4" s="4">
        <f>AE4+AH4+AK4+AL4</f>
        <v>468714182.57576191</v>
      </c>
      <c r="AO4" s="22">
        <f>AM4-AE4</f>
        <v>198565236.28336227</v>
      </c>
    </row>
    <row r="5" spans="3:41" x14ac:dyDescent="0.25">
      <c r="C5" s="1" t="s">
        <v>1</v>
      </c>
      <c r="D5" s="4">
        <f>MAX('2018'!D5,'2014'!D5,'2016'!D5)</f>
        <v>4100572.4380000001</v>
      </c>
      <c r="E5" s="4">
        <f>MAX('2018'!E5,'2014'!E5,'2016'!E5)</f>
        <v>7892454.2779999999</v>
      </c>
      <c r="F5" s="4">
        <f>MAX('2018'!F5,'2014'!F5,'2016'!F5)</f>
        <v>5785910.2699999996</v>
      </c>
      <c r="G5" s="4">
        <f>MAX('2018'!G5,'2014'!G5,'2016'!G5)</f>
        <v>13894779.434</v>
      </c>
      <c r="H5" s="4">
        <f>MAX('2018'!H5,'2014'!H5,'2016'!H5)</f>
        <v>1405100.4909999999</v>
      </c>
      <c r="I5" s="4">
        <f>MAX('2018'!I5,'2014'!I5,'2016'!I5)</f>
        <v>78112032.973000005</v>
      </c>
      <c r="J5" s="4">
        <f>MAX('2018'!J5,'2014'!J5,'2016'!J5)</f>
        <v>852258.28200000001</v>
      </c>
      <c r="K5" s="4">
        <f>MAX('2018'!K5,'2014'!K5,'2016'!K5)</f>
        <v>16016035.939999999</v>
      </c>
      <c r="L5" s="4">
        <f>MAX('2018'!L5,'2014'!L5,'2016'!L5)</f>
        <v>7189614.1299999999</v>
      </c>
      <c r="M5" s="4">
        <f>MAX('2018'!M5,'2014'!M5,'2016'!M5)</f>
        <v>1446727.86</v>
      </c>
      <c r="N5" s="4">
        <f>MAX('2018'!N5,'2014'!N5,'2016'!N5)</f>
        <v>19322711.202</v>
      </c>
      <c r="O5" s="4">
        <f>MAX('2018'!O5,'2014'!O5,'2016'!O5)</f>
        <v>642665.71</v>
      </c>
      <c r="P5" s="4">
        <f>MAX('2018'!P5,'2014'!P5,'2016'!P5)</f>
        <v>3699290.4909999999</v>
      </c>
      <c r="Q5" s="4">
        <f>MAX('2018'!Q5,'2014'!Q5,'2016'!Q5)</f>
        <v>38868125.994000003</v>
      </c>
      <c r="R5" s="4">
        <f>MAX('2018'!R5,'2014'!R5,'2016'!R5)</f>
        <v>337130.283</v>
      </c>
      <c r="S5" s="4">
        <f>MAX('2018'!S5,'2014'!S5,'2016'!S5)</f>
        <v>19657177.688999999</v>
      </c>
      <c r="T5" s="4">
        <f>MAX('2018'!T5,'2014'!T5,'2016'!T5)</f>
        <v>19450408.331999999</v>
      </c>
      <c r="U5" s="4">
        <f>MAX('2018'!U5,'2014'!U5,'2016'!U5)</f>
        <v>28177272.852000002</v>
      </c>
      <c r="V5" s="4">
        <f>MAX('2018'!V5,'2014'!V5,'2016'!V5)</f>
        <v>5678919.8810000001</v>
      </c>
      <c r="W5" s="4">
        <f>MAX('2018'!W5,'2014'!W5,'2016'!W5)</f>
        <v>2750380.7960000001</v>
      </c>
      <c r="X5" s="4">
        <f>MAX('2018'!X5,'2014'!X5,'2016'!X5)</f>
        <v>3962236.071</v>
      </c>
      <c r="Y5" s="4">
        <f>MAX('2018'!Y5,'2014'!Y5,'2016'!Y5)</f>
        <v>5795361.7560000001</v>
      </c>
      <c r="Z5" s="4">
        <f>MAX('2018'!Z5,'2014'!Z5,'2016'!Z5)</f>
        <v>8628373.0920000002</v>
      </c>
      <c r="AA5" s="4">
        <f>MAX('2018'!AA5,'2014'!AA5,'2016'!AA5)</f>
        <v>10341939.304</v>
      </c>
      <c r="AB5" s="4">
        <f>MAX('2018'!AB5,'2014'!AB5,'2016'!AB5)</f>
        <v>1023338.699</v>
      </c>
      <c r="AC5" s="4">
        <f>MAX('2018'!AC5,'2014'!AC5,'2016'!AC5)</f>
        <v>3521970.6179999998</v>
      </c>
      <c r="AD5" s="4">
        <f>MAX('2018'!AD5,'2014'!AD5,'2016'!AD5)</f>
        <v>608599.35499999998</v>
      </c>
      <c r="AE5" s="4">
        <f t="shared" ref="AE5:AE42" si="0">SUM(D5:AD5)</f>
        <v>309161388.22100002</v>
      </c>
      <c r="AF5" s="4">
        <f>MAX('2018'!AF5,'2014'!AF5,'2016'!AF5)</f>
        <v>13035261.629414152</v>
      </c>
      <c r="AG5" s="4">
        <f>MAX('2018'!AG5,'2014'!AG5,'2016'!AG5)</f>
        <v>0</v>
      </c>
      <c r="AH5" s="4">
        <f t="shared" ref="AH5:AH30" si="1">AF5+AG5</f>
        <v>13035261.629414152</v>
      </c>
      <c r="AI5" s="4">
        <f>MAX('2018'!AI5,'2014'!AI5,'2016'!AI5)</f>
        <v>5771961.7730118679</v>
      </c>
      <c r="AJ5" s="4">
        <f>MAX('2018'!AJ5,'2014'!AJ5,'2016'!AJ5)</f>
        <v>530355.86748624535</v>
      </c>
      <c r="AK5" s="4">
        <f t="shared" ref="AK5:AK30" si="2">AI5+AJ5</f>
        <v>6302317.6404981129</v>
      </c>
      <c r="AL5" s="4">
        <f>MAX('2018'!AL5,'2014'!AL5,'2016'!AL5)</f>
        <v>62535530.80755201</v>
      </c>
      <c r="AM5" s="4">
        <f t="shared" ref="AM5:AM31" si="3">AE5+AH5+AK5+AL5</f>
        <v>391034498.2984643</v>
      </c>
      <c r="AO5" s="22">
        <f t="shared" ref="AO5:AO30" si="4">AM5-AE5</f>
        <v>81873110.077464283</v>
      </c>
    </row>
    <row r="6" spans="3:41" x14ac:dyDescent="0.25">
      <c r="C6" s="1" t="s">
        <v>2</v>
      </c>
      <c r="D6" s="4">
        <f>MAX('2018'!D6,'2014'!D6,'2016'!D6)</f>
        <v>42060610.656999998</v>
      </c>
      <c r="E6" s="4">
        <f>MAX('2018'!E6,'2014'!E6,'2016'!E6)</f>
        <v>131698.674</v>
      </c>
      <c r="F6" s="4">
        <f>MAX('2018'!F6,'2014'!F6,'2016'!F6)</f>
        <v>89497575.042999998</v>
      </c>
      <c r="G6" s="4">
        <f>MAX('2018'!G6,'2014'!G6,'2016'!G6)</f>
        <v>774600.48899999994</v>
      </c>
      <c r="H6" s="4">
        <f>MAX('2018'!H6,'2014'!H6,'2016'!H6)</f>
        <v>1153794.716</v>
      </c>
      <c r="I6" s="4">
        <f>MAX('2018'!I6,'2014'!I6,'2016'!I6)</f>
        <v>143830.74100000001</v>
      </c>
      <c r="J6" s="4">
        <f>MAX('2018'!J6,'2014'!J6,'2016'!J6)</f>
        <v>84115.292000000001</v>
      </c>
      <c r="K6" s="4">
        <f>MAX('2018'!K6,'2014'!K6,'2016'!K6)</f>
        <v>2406100.4169999999</v>
      </c>
      <c r="L6" s="4">
        <f>MAX('2018'!L6,'2014'!L6,'2016'!L6)</f>
        <v>226619.394</v>
      </c>
      <c r="M6" s="4">
        <f>MAX('2018'!M6,'2014'!M6,'2016'!M6)</f>
        <v>46987.843999999997</v>
      </c>
      <c r="N6" s="4">
        <f>MAX('2018'!N6,'2014'!N6,'2016'!N6)</f>
        <v>474059.16700000002</v>
      </c>
      <c r="O6" s="4">
        <f>MAX('2018'!O6,'2014'!O6,'2016'!O6)</f>
        <v>20715.721000000001</v>
      </c>
      <c r="P6" s="4">
        <f>MAX('2018'!P6,'2014'!P6,'2016'!P6)</f>
        <v>197102.758</v>
      </c>
      <c r="Q6" s="4">
        <f>MAX('2018'!Q6,'2014'!Q6,'2016'!Q6)</f>
        <v>585226.87</v>
      </c>
      <c r="R6" s="4">
        <f>MAX('2018'!R6,'2014'!R6,'2016'!R6)</f>
        <v>150146.079</v>
      </c>
      <c r="S6" s="4">
        <f>MAX('2018'!S6,'2014'!S6,'2016'!S6)</f>
        <v>1782014.77</v>
      </c>
      <c r="T6" s="4">
        <f>MAX('2018'!T6,'2014'!T6,'2016'!T6)</f>
        <v>4916158.284</v>
      </c>
      <c r="U6" s="4">
        <f>MAX('2018'!U6,'2014'!U6,'2016'!U6)</f>
        <v>2666784.8879999998</v>
      </c>
      <c r="V6" s="4">
        <f>MAX('2018'!V6,'2014'!V6,'2016'!V6)</f>
        <v>20552082.522999998</v>
      </c>
      <c r="W6" s="4">
        <f>MAX('2018'!W6,'2014'!W6,'2016'!W6)</f>
        <v>367451.38500000001</v>
      </c>
      <c r="X6" s="4">
        <f>MAX('2018'!X6,'2014'!X6,'2016'!X6)</f>
        <v>416356.29700000002</v>
      </c>
      <c r="Y6" s="4">
        <f>MAX('2018'!Y6,'2014'!Y6,'2016'!Y6)</f>
        <v>506684.22399999999</v>
      </c>
      <c r="Z6" s="4">
        <f>MAX('2018'!Z6,'2014'!Z6,'2016'!Z6)</f>
        <v>659841.35199999996</v>
      </c>
      <c r="AA6" s="4">
        <f>MAX('2018'!AA6,'2014'!AA6,'2016'!AA6)</f>
        <v>509268.79499999998</v>
      </c>
      <c r="AB6" s="4">
        <f>MAX('2018'!AB6,'2014'!AB6,'2016'!AB6)</f>
        <v>212391.9</v>
      </c>
      <c r="AC6" s="4">
        <f>MAX('2018'!AC6,'2014'!AC6,'2016'!AC6)</f>
        <v>702560.93500000006</v>
      </c>
      <c r="AD6" s="4">
        <f>MAX('2018'!AD6,'2014'!AD6,'2016'!AD6)</f>
        <v>600208.65</v>
      </c>
      <c r="AE6" s="4">
        <f t="shared" si="0"/>
        <v>171844987.86499998</v>
      </c>
      <c r="AF6" s="4">
        <f>MAX('2018'!AF6,'2014'!AF6,'2016'!AF6)</f>
        <v>277515837.91095012</v>
      </c>
      <c r="AG6" s="4">
        <f>MAX('2018'!AG6,'2014'!AG6,'2016'!AG6)</f>
        <v>0</v>
      </c>
      <c r="AH6" s="4">
        <f t="shared" si="1"/>
        <v>277515837.91095012</v>
      </c>
      <c r="AI6" s="4">
        <f>MAX('2018'!AI6,'2014'!AI6,'2016'!AI6)</f>
        <v>15192767.86981516</v>
      </c>
      <c r="AJ6" s="4">
        <f>MAX('2018'!AJ6,'2014'!AJ6,'2016'!AJ6)</f>
        <v>133421.34105094383</v>
      </c>
      <c r="AK6" s="4">
        <f t="shared" si="2"/>
        <v>15326189.210866103</v>
      </c>
      <c r="AL6" s="4">
        <f>MAX('2018'!AL6,'2014'!AL6,'2016'!AL6)</f>
        <v>52340989.513623364</v>
      </c>
      <c r="AM6" s="4">
        <f t="shared" si="3"/>
        <v>517028004.50043952</v>
      </c>
      <c r="AO6" s="22">
        <f t="shared" si="4"/>
        <v>345183016.63543952</v>
      </c>
    </row>
    <row r="7" spans="3:41" x14ac:dyDescent="0.25">
      <c r="C7" s="1" t="s">
        <v>3</v>
      </c>
      <c r="D7" s="4">
        <f>MAX('2018'!D7,'2014'!D7,'2016'!D7)</f>
        <v>7889925.5149999997</v>
      </c>
      <c r="E7" s="4">
        <f>MAX('2018'!E7,'2014'!E7,'2016'!E7)</f>
        <v>542379.31499999994</v>
      </c>
      <c r="F7" s="4">
        <f>MAX('2018'!F7,'2014'!F7,'2016'!F7)</f>
        <v>3566440.6970000002</v>
      </c>
      <c r="G7" s="4">
        <f>MAX('2018'!G7,'2014'!G7,'2016'!G7)</f>
        <v>201408687.79699999</v>
      </c>
      <c r="H7" s="4">
        <f>MAX('2018'!H7,'2014'!H7,'2016'!H7)</f>
        <v>1172853.101</v>
      </c>
      <c r="I7" s="4">
        <f>MAX('2018'!I7,'2014'!I7,'2016'!I7)</f>
        <v>153991.16800000001</v>
      </c>
      <c r="J7" s="4">
        <f>MAX('2018'!J7,'2014'!J7,'2016'!J7)</f>
        <v>627161.223</v>
      </c>
      <c r="K7" s="4">
        <f>MAX('2018'!K7,'2014'!K7,'2016'!K7)</f>
        <v>1445670.76</v>
      </c>
      <c r="L7" s="4">
        <f>MAX('2018'!L7,'2014'!L7,'2016'!L7)</f>
        <v>203565.59400000001</v>
      </c>
      <c r="M7" s="4">
        <f>MAX('2018'!M7,'2014'!M7,'2016'!M7)</f>
        <v>179121.73</v>
      </c>
      <c r="N7" s="4">
        <f>MAX('2018'!N7,'2014'!N7,'2016'!N7)</f>
        <v>864758.11499999999</v>
      </c>
      <c r="O7" s="4">
        <f>MAX('2018'!O7,'2014'!O7,'2016'!O7)</f>
        <v>711056.33700000006</v>
      </c>
      <c r="P7" s="4">
        <f>MAX('2018'!P7,'2014'!P7,'2016'!P7)</f>
        <v>10103906.074999999</v>
      </c>
      <c r="Q7" s="4">
        <f>MAX('2018'!Q7,'2014'!Q7,'2016'!Q7)</f>
        <v>1764294.0519999999</v>
      </c>
      <c r="R7" s="4">
        <f>MAX('2018'!R7,'2014'!R7,'2016'!R7)</f>
        <v>132429.52100000001</v>
      </c>
      <c r="S7" s="4">
        <f>MAX('2018'!S7,'2014'!S7,'2016'!S7)</f>
        <v>1738541.274</v>
      </c>
      <c r="T7" s="4">
        <f>MAX('2018'!T7,'2014'!T7,'2016'!T7)</f>
        <v>5834026.2340000002</v>
      </c>
      <c r="U7" s="4">
        <f>MAX('2018'!U7,'2014'!U7,'2016'!U7)</f>
        <v>2056234.422</v>
      </c>
      <c r="V7" s="4">
        <f>MAX('2018'!V7,'2014'!V7,'2016'!V7)</f>
        <v>841976.62100000004</v>
      </c>
      <c r="W7" s="4">
        <f>MAX('2018'!W7,'2014'!W7,'2016'!W7)</f>
        <v>493532.31</v>
      </c>
      <c r="X7" s="4">
        <f>MAX('2018'!X7,'2014'!X7,'2016'!X7)</f>
        <v>677090.88100000005</v>
      </c>
      <c r="Y7" s="4">
        <f>MAX('2018'!Y7,'2014'!Y7,'2016'!Y7)</f>
        <v>2964685.1579999998</v>
      </c>
      <c r="Z7" s="4">
        <f>MAX('2018'!Z7,'2014'!Z7,'2016'!Z7)</f>
        <v>682656.81599999999</v>
      </c>
      <c r="AA7" s="4">
        <f>MAX('2018'!AA7,'2014'!AA7,'2016'!AA7)</f>
        <v>676207.23699999996</v>
      </c>
      <c r="AB7" s="4">
        <f>MAX('2018'!AB7,'2014'!AB7,'2016'!AB7)</f>
        <v>73752.756999999998</v>
      </c>
      <c r="AC7" s="4">
        <f>MAX('2018'!AC7,'2014'!AC7,'2016'!AC7)</f>
        <v>2022131.9990000001</v>
      </c>
      <c r="AD7" s="4">
        <f>MAX('2018'!AD7,'2014'!AD7,'2016'!AD7)</f>
        <v>584541.86199999996</v>
      </c>
      <c r="AE7" s="4">
        <f t="shared" si="0"/>
        <v>249411618.57099998</v>
      </c>
      <c r="AF7" s="4">
        <f>MAX('2018'!AF7,'2014'!AF7,'2016'!AF7)</f>
        <v>115637395.92220311</v>
      </c>
      <c r="AG7" s="4">
        <f>MAX('2018'!AG7,'2014'!AG7,'2016'!AG7)</f>
        <v>0</v>
      </c>
      <c r="AH7" s="4">
        <f t="shared" si="1"/>
        <v>115637395.92220311</v>
      </c>
      <c r="AI7" s="4">
        <f>MAX('2018'!AI7,'2014'!AI7,'2016'!AI7)</f>
        <v>2543432.5554637136</v>
      </c>
      <c r="AJ7" s="4">
        <f>MAX('2018'!AJ7,'2014'!AJ7,'2016'!AJ7)</f>
        <v>1073527.6020096692</v>
      </c>
      <c r="AK7" s="4">
        <f t="shared" si="2"/>
        <v>3616960.1574733825</v>
      </c>
      <c r="AL7" s="4">
        <f>MAX('2018'!AL7,'2014'!AL7,'2016'!AL7)</f>
        <v>103131950.26752958</v>
      </c>
      <c r="AM7" s="4">
        <f t="shared" si="3"/>
        <v>471797924.9182061</v>
      </c>
      <c r="AO7" s="22">
        <f t="shared" si="4"/>
        <v>222386306.34720612</v>
      </c>
    </row>
    <row r="8" spans="3:41" x14ac:dyDescent="0.25">
      <c r="C8" s="1" t="s">
        <v>4</v>
      </c>
      <c r="D8" s="4">
        <f>MAX('2018'!D8,'2014'!D8,'2016'!D8)</f>
        <v>10243318.352</v>
      </c>
      <c r="E8" s="4">
        <f>MAX('2018'!E8,'2014'!E8,'2016'!E8)</f>
        <v>424911.03200000001</v>
      </c>
      <c r="F8" s="4">
        <f>MAX('2018'!F8,'2014'!F8,'2016'!F8)</f>
        <v>6321763.3169999998</v>
      </c>
      <c r="G8" s="4">
        <f>MAX('2018'!G8,'2014'!G8,'2016'!G8)</f>
        <v>8955274.1870000008</v>
      </c>
      <c r="H8" s="4">
        <f>MAX('2018'!H8,'2014'!H8,'2016'!H8)</f>
        <v>36229511.703000002</v>
      </c>
      <c r="I8" s="4">
        <f>MAX('2018'!I8,'2014'!I8,'2016'!I8)</f>
        <v>308529.21899999998</v>
      </c>
      <c r="J8" s="4">
        <f>MAX('2018'!J8,'2014'!J8,'2016'!J8)</f>
        <v>836747.84299999999</v>
      </c>
      <c r="K8" s="4">
        <f>MAX('2018'!K8,'2014'!K8,'2016'!K8)</f>
        <v>4356938.7489999998</v>
      </c>
      <c r="L8" s="4">
        <f>MAX('2018'!L8,'2014'!L8,'2016'!L8)</f>
        <v>678701.09400000004</v>
      </c>
      <c r="M8" s="4">
        <f>MAX('2018'!M8,'2014'!M8,'2016'!M8)</f>
        <v>377064.36900000001</v>
      </c>
      <c r="N8" s="4">
        <f>MAX('2018'!N8,'2014'!N8,'2016'!N8)</f>
        <v>1714988.754</v>
      </c>
      <c r="O8" s="4">
        <f>MAX('2018'!O8,'2014'!O8,'2016'!O8)</f>
        <v>292176.62199999997</v>
      </c>
      <c r="P8" s="4">
        <f>MAX('2018'!P8,'2014'!P8,'2016'!P8)</f>
        <v>14284713.824999999</v>
      </c>
      <c r="Q8" s="4">
        <f>MAX('2018'!Q8,'2014'!Q8,'2016'!Q8)</f>
        <v>2319559.781</v>
      </c>
      <c r="R8" s="4">
        <f>MAX('2018'!R8,'2014'!R8,'2016'!R8)</f>
        <v>1357350.0970000001</v>
      </c>
      <c r="S8" s="4">
        <f>MAX('2018'!S8,'2014'!S8,'2016'!S8)</f>
        <v>6239188.2280000001</v>
      </c>
      <c r="T8" s="4">
        <f>MAX('2018'!T8,'2014'!T8,'2016'!T8)</f>
        <v>5760615.7989999996</v>
      </c>
      <c r="U8" s="4">
        <f>MAX('2018'!U8,'2014'!U8,'2016'!U8)</f>
        <v>4312182.3420000002</v>
      </c>
      <c r="V8" s="4">
        <f>MAX('2018'!V8,'2014'!V8,'2016'!V8)</f>
        <v>1528193.561</v>
      </c>
      <c r="W8" s="4">
        <f>MAX('2018'!W8,'2014'!W8,'2016'!W8)</f>
        <v>5322674.5020000003</v>
      </c>
      <c r="X8" s="4">
        <f>MAX('2018'!X8,'2014'!X8,'2016'!X8)</f>
        <v>831763.34400000004</v>
      </c>
      <c r="Y8" s="4">
        <f>MAX('2018'!Y8,'2014'!Y8,'2016'!Y8)</f>
        <v>3619852.8190000001</v>
      </c>
      <c r="Z8" s="4">
        <f>MAX('2018'!Z8,'2014'!Z8,'2016'!Z8)</f>
        <v>3996332.9539999999</v>
      </c>
      <c r="AA8" s="4">
        <f>MAX('2018'!AA8,'2014'!AA8,'2016'!AA8)</f>
        <v>1095556.655</v>
      </c>
      <c r="AB8" s="4">
        <f>MAX('2018'!AB8,'2014'!AB8,'2016'!AB8)</f>
        <v>671029.64099999995</v>
      </c>
      <c r="AC8" s="4">
        <f>MAX('2018'!AC8,'2014'!AC8,'2016'!AC8)</f>
        <v>1880537.2779999999</v>
      </c>
      <c r="AD8" s="4">
        <f>MAX('2018'!AD8,'2014'!AD8,'2016'!AD8)</f>
        <v>1189122.2009999999</v>
      </c>
      <c r="AE8" s="4">
        <f t="shared" si="0"/>
        <v>125148598.26800001</v>
      </c>
      <c r="AF8" s="4">
        <f>MAX('2018'!AF8,'2014'!AF8,'2016'!AF8)</f>
        <v>10934549.538542971</v>
      </c>
      <c r="AG8" s="4">
        <f>MAX('2018'!AG8,'2014'!AG8,'2016'!AG8)</f>
        <v>0</v>
      </c>
      <c r="AH8" s="4">
        <f t="shared" si="1"/>
        <v>10934549.538542971</v>
      </c>
      <c r="AI8" s="4">
        <f>MAX('2018'!AI8,'2014'!AI8,'2016'!AI8)</f>
        <v>359542.6956236331</v>
      </c>
      <c r="AJ8" s="4">
        <f>MAX('2018'!AJ8,'2014'!AJ8,'2016'!AJ8)</f>
        <v>52619.403136507652</v>
      </c>
      <c r="AK8" s="4">
        <f t="shared" si="2"/>
        <v>412162.09876014077</v>
      </c>
      <c r="AL8" s="4">
        <f>MAX('2018'!AL8,'2014'!AL8,'2016'!AL8)</f>
        <v>31530046.843396161</v>
      </c>
      <c r="AM8" s="4">
        <f t="shared" si="3"/>
        <v>168025356.74869928</v>
      </c>
      <c r="AO8" s="22">
        <f t="shared" si="4"/>
        <v>42876758.480699271</v>
      </c>
    </row>
    <row r="9" spans="3:41" x14ac:dyDescent="0.25">
      <c r="C9" s="1" t="s">
        <v>5</v>
      </c>
      <c r="D9" s="4">
        <f>MAX('2018'!D9,'2014'!D9,'2016'!D9)</f>
        <v>14967563.207</v>
      </c>
      <c r="E9" s="4">
        <f>MAX('2018'!E9,'2014'!E9,'2016'!E9)</f>
        <v>49211944.399999999</v>
      </c>
      <c r="F9" s="4">
        <f>MAX('2018'!F9,'2014'!F9,'2016'!F9)</f>
        <v>2193316.111</v>
      </c>
      <c r="G9" s="4">
        <f>MAX('2018'!G9,'2014'!G9,'2016'!G9)</f>
        <v>1121220.1170000001</v>
      </c>
      <c r="H9" s="4">
        <f>MAX('2018'!H9,'2014'!H9,'2016'!H9)</f>
        <v>1038848.059</v>
      </c>
      <c r="I9" s="4">
        <f>MAX('2018'!I9,'2014'!I9,'2016'!I9)</f>
        <v>13640129.997</v>
      </c>
      <c r="J9" s="4">
        <f>MAX('2018'!J9,'2014'!J9,'2016'!J9)</f>
        <v>395546.56699999998</v>
      </c>
      <c r="K9" s="4">
        <f>MAX('2018'!K9,'2014'!K9,'2016'!K9)</f>
        <v>6738594.1409999998</v>
      </c>
      <c r="L9" s="4">
        <f>MAX('2018'!L9,'2014'!L9,'2016'!L9)</f>
        <v>818621.397</v>
      </c>
      <c r="M9" s="4">
        <f>MAX('2018'!M9,'2014'!M9,'2016'!M9)</f>
        <v>355377.04399999999</v>
      </c>
      <c r="N9" s="4">
        <f>MAX('2018'!N9,'2014'!N9,'2016'!N9)</f>
        <v>3610849.8560000001</v>
      </c>
      <c r="O9" s="4">
        <f>MAX('2018'!O9,'2014'!O9,'2016'!O9)</f>
        <v>293152.05599999998</v>
      </c>
      <c r="P9" s="4">
        <f>MAX('2018'!P9,'2014'!P9,'2016'!P9)</f>
        <v>599457.94900000002</v>
      </c>
      <c r="Q9" s="4">
        <f>MAX('2018'!Q9,'2014'!Q9,'2016'!Q9)</f>
        <v>950535.76500000001</v>
      </c>
      <c r="R9" s="4">
        <f>MAX('2018'!R9,'2014'!R9,'2016'!R9)</f>
        <v>2853362.7969999998</v>
      </c>
      <c r="S9" s="4">
        <f>MAX('2018'!S9,'2014'!S9,'2016'!S9)</f>
        <v>8408769.6150000002</v>
      </c>
      <c r="T9" s="4">
        <f>MAX('2018'!T9,'2014'!T9,'2016'!T9)</f>
        <v>24522659.568999998</v>
      </c>
      <c r="U9" s="4">
        <f>MAX('2018'!U9,'2014'!U9,'2016'!U9)</f>
        <v>64723042.182999998</v>
      </c>
      <c r="V9" s="4">
        <f>MAX('2018'!V9,'2014'!V9,'2016'!V9)</f>
        <v>1752493.33</v>
      </c>
      <c r="W9" s="4">
        <f>MAX('2018'!W9,'2014'!W9,'2016'!W9)</f>
        <v>1230056.176</v>
      </c>
      <c r="X9" s="4">
        <f>MAX('2018'!X9,'2014'!X9,'2016'!X9)</f>
        <v>4496888.1009999998</v>
      </c>
      <c r="Y9" s="4">
        <f>MAX('2018'!Y9,'2014'!Y9,'2016'!Y9)</f>
        <v>5236936.6380000003</v>
      </c>
      <c r="Z9" s="4">
        <f>MAX('2018'!Z9,'2014'!Z9,'2016'!Z9)</f>
        <v>4780303.3839999996</v>
      </c>
      <c r="AA9" s="4">
        <f>MAX('2018'!AA9,'2014'!AA9,'2016'!AA9)</f>
        <v>2194583.108</v>
      </c>
      <c r="AB9" s="4">
        <f>MAX('2018'!AB9,'2014'!AB9,'2016'!AB9)</f>
        <v>1029613.232</v>
      </c>
      <c r="AC9" s="4">
        <f>MAX('2018'!AC9,'2014'!AC9,'2016'!AC9)</f>
        <v>11475749.909</v>
      </c>
      <c r="AD9" s="4">
        <f>MAX('2018'!AD9,'2014'!AD9,'2016'!AD9)</f>
        <v>1751205.0330000001</v>
      </c>
      <c r="AE9" s="4">
        <f t="shared" si="0"/>
        <v>230390819.74100006</v>
      </c>
      <c r="AF9" s="4">
        <f>MAX('2018'!AF9,'2014'!AF9,'2016'!AF9)</f>
        <v>18620297.707137473</v>
      </c>
      <c r="AG9" s="4">
        <f>MAX('2018'!AG9,'2014'!AG9,'2016'!AG9)</f>
        <v>0</v>
      </c>
      <c r="AH9" s="4">
        <f t="shared" si="1"/>
        <v>18620297.707137473</v>
      </c>
      <c r="AI9" s="4">
        <f>MAX('2018'!AI9,'2014'!AI9,'2016'!AI9)</f>
        <v>21998235.525101297</v>
      </c>
      <c r="AJ9" s="4">
        <f>MAX('2018'!AJ9,'2014'!AJ9,'2016'!AJ9)</f>
        <v>28872.664056789632</v>
      </c>
      <c r="AK9" s="4">
        <f t="shared" si="2"/>
        <v>22027108.189158086</v>
      </c>
      <c r="AL9" s="4">
        <f>MAX('2018'!AL9,'2014'!AL9,'2016'!AL9)</f>
        <v>51887894.425127499</v>
      </c>
      <c r="AM9" s="4">
        <f t="shared" si="3"/>
        <v>322926120.06242311</v>
      </c>
      <c r="AO9" s="22">
        <f t="shared" si="4"/>
        <v>92535300.321423054</v>
      </c>
    </row>
    <row r="10" spans="3:41" x14ac:dyDescent="0.25">
      <c r="C10" s="1" t="s">
        <v>6</v>
      </c>
      <c r="D10" s="4">
        <f>MAX('2018'!D10,'2014'!D10,'2016'!D10)</f>
        <v>14456978.323999999</v>
      </c>
      <c r="E10" s="4">
        <f>MAX('2018'!E10,'2014'!E10,'2016'!E10)</f>
        <v>1661054.1440000001</v>
      </c>
      <c r="F10" s="4">
        <f>MAX('2018'!F10,'2014'!F10,'2016'!F10)</f>
        <v>9156248.8059999999</v>
      </c>
      <c r="G10" s="4">
        <f>MAX('2018'!G10,'2014'!G10,'2016'!G10)</f>
        <v>15525720.732999999</v>
      </c>
      <c r="H10" s="4">
        <f>MAX('2018'!H10,'2014'!H10,'2016'!H10)</f>
        <v>5984934.0020000003</v>
      </c>
      <c r="I10" s="4">
        <f>MAX('2018'!I10,'2014'!I10,'2016'!I10)</f>
        <v>2587656.73</v>
      </c>
      <c r="J10" s="4">
        <f>MAX('2018'!J10,'2014'!J10,'2016'!J10)</f>
        <v>11684212.994000001</v>
      </c>
      <c r="K10" s="4">
        <f>MAX('2018'!K10,'2014'!K10,'2016'!K10)</f>
        <v>27735048.541000001</v>
      </c>
      <c r="L10" s="4">
        <f>MAX('2018'!L10,'2014'!L10,'2016'!L10)</f>
        <v>1877627.3359999999</v>
      </c>
      <c r="M10" s="4">
        <f>MAX('2018'!M10,'2014'!M10,'2016'!M10)</f>
        <v>776613.78500000003</v>
      </c>
      <c r="N10" s="4">
        <f>MAX('2018'!N10,'2014'!N10,'2016'!N10)</f>
        <v>2365554.7859999998</v>
      </c>
      <c r="O10" s="4">
        <f>MAX('2018'!O10,'2014'!O10,'2016'!O10)</f>
        <v>761835.01399999997</v>
      </c>
      <c r="P10" s="4">
        <f>MAX('2018'!P10,'2014'!P10,'2016'!P10)</f>
        <v>3429141.1680000001</v>
      </c>
      <c r="Q10" s="4">
        <f>MAX('2018'!Q10,'2014'!Q10,'2016'!Q10)</f>
        <v>4745650.2949999999</v>
      </c>
      <c r="R10" s="4">
        <f>MAX('2018'!R10,'2014'!R10,'2016'!R10)</f>
        <v>1974499.855</v>
      </c>
      <c r="S10" s="4">
        <f>MAX('2018'!S10,'2014'!S10,'2016'!S10)</f>
        <v>12279176.159</v>
      </c>
      <c r="T10" s="4">
        <f>MAX('2018'!T10,'2014'!T10,'2016'!T10)</f>
        <v>16820821.092999998</v>
      </c>
      <c r="U10" s="4">
        <f>MAX('2018'!U10,'2014'!U10,'2016'!U10)</f>
        <v>15789905.991</v>
      </c>
      <c r="V10" s="4">
        <f>MAX('2018'!V10,'2014'!V10,'2016'!V10)</f>
        <v>5359793.9419999998</v>
      </c>
      <c r="W10" s="4">
        <f>MAX('2018'!W10,'2014'!W10,'2016'!W10)</f>
        <v>3778707.7740000002</v>
      </c>
      <c r="X10" s="4">
        <f>MAX('2018'!X10,'2014'!X10,'2016'!X10)</f>
        <v>2841328.2390000001</v>
      </c>
      <c r="Y10" s="4">
        <f>MAX('2018'!Y10,'2014'!Y10,'2016'!Y10)</f>
        <v>4523881.176</v>
      </c>
      <c r="Z10" s="4">
        <f>MAX('2018'!Z10,'2014'!Z10,'2016'!Z10)</f>
        <v>8520500.7459999993</v>
      </c>
      <c r="AA10" s="4">
        <f>MAX('2018'!AA10,'2014'!AA10,'2016'!AA10)</f>
        <v>7343986.6859999998</v>
      </c>
      <c r="AB10" s="4">
        <f>MAX('2018'!AB10,'2014'!AB10,'2016'!AB10)</f>
        <v>1541746.7590000001</v>
      </c>
      <c r="AC10" s="4">
        <f>MAX('2018'!AC10,'2014'!AC10,'2016'!AC10)</f>
        <v>5072245.5149999997</v>
      </c>
      <c r="AD10" s="4">
        <f>MAX('2018'!AD10,'2014'!AD10,'2016'!AD10)</f>
        <v>1663450.547</v>
      </c>
      <c r="AE10" s="4">
        <f t="shared" si="0"/>
        <v>190258321.13999993</v>
      </c>
      <c r="AF10" s="4">
        <f>MAX('2018'!AF10,'2014'!AF10,'2016'!AF10)</f>
        <v>16850598.548986159</v>
      </c>
      <c r="AG10" s="4">
        <f>MAX('2018'!AG10,'2014'!AG10,'2016'!AG10)</f>
        <v>20157331.780358467</v>
      </c>
      <c r="AH10" s="4">
        <f t="shared" si="1"/>
        <v>37007930.32934463</v>
      </c>
      <c r="AI10" s="4">
        <f>MAX('2018'!AI10,'2014'!AI10,'2016'!AI10)</f>
        <v>558219.23741975101</v>
      </c>
      <c r="AJ10" s="4">
        <f>MAX('2018'!AJ10,'2014'!AJ10,'2016'!AJ10)</f>
        <v>401290.17256453604</v>
      </c>
      <c r="AK10" s="4">
        <f t="shared" si="2"/>
        <v>959509.40998428711</v>
      </c>
      <c r="AL10" s="4">
        <f>MAX('2018'!AL10,'2014'!AL10,'2016'!AL10)</f>
        <v>53484385.607338682</v>
      </c>
      <c r="AM10" s="4">
        <f t="shared" si="3"/>
        <v>281710146.48666751</v>
      </c>
      <c r="AO10" s="22">
        <f t="shared" si="4"/>
        <v>91451825.346667588</v>
      </c>
    </row>
    <row r="11" spans="3:41" x14ac:dyDescent="0.25">
      <c r="C11" s="1" t="s">
        <v>7</v>
      </c>
      <c r="D11" s="4">
        <f>MAX('2018'!D11,'2014'!D11,'2016'!D11)</f>
        <v>3177781.409</v>
      </c>
      <c r="E11" s="4">
        <f>MAX('2018'!E11,'2014'!E11,'2016'!E11)</f>
        <v>2250358.5440000002</v>
      </c>
      <c r="F11" s="4">
        <f>MAX('2018'!F11,'2014'!F11,'2016'!F11)</f>
        <v>8895359.6339999996</v>
      </c>
      <c r="G11" s="4">
        <f>MAX('2018'!G11,'2014'!G11,'2016'!G11)</f>
        <v>11796605.299000001</v>
      </c>
      <c r="H11" s="4">
        <f>MAX('2018'!H11,'2014'!H11,'2016'!H11)</f>
        <v>5081662.93</v>
      </c>
      <c r="I11" s="4">
        <f>MAX('2018'!I11,'2014'!I11,'2016'!I11)</f>
        <v>4171218.5920000002</v>
      </c>
      <c r="J11" s="4">
        <f>MAX('2018'!J11,'2014'!J11,'2016'!J11)</f>
        <v>5049461.199</v>
      </c>
      <c r="K11" s="4">
        <f>MAX('2018'!K11,'2014'!K11,'2016'!K11)</f>
        <v>77126249.466000006</v>
      </c>
      <c r="L11" s="4">
        <f>MAX('2018'!L11,'2014'!L11,'2016'!L11)</f>
        <v>3857047.4180000001</v>
      </c>
      <c r="M11" s="4">
        <f>MAX('2018'!M11,'2014'!M11,'2016'!M11)</f>
        <v>1639775.0619999999</v>
      </c>
      <c r="N11" s="4">
        <f>MAX('2018'!N11,'2014'!N11,'2016'!N11)</f>
        <v>6707430.8810000001</v>
      </c>
      <c r="O11" s="4">
        <f>MAX('2018'!O11,'2014'!O11,'2016'!O11)</f>
        <v>5398432.932</v>
      </c>
      <c r="P11" s="4">
        <f>MAX('2018'!P11,'2014'!P11,'2016'!P11)</f>
        <v>4914278.3770000003</v>
      </c>
      <c r="Q11" s="4">
        <f>MAX('2018'!Q11,'2014'!Q11,'2016'!Q11)</f>
        <v>11200609.304</v>
      </c>
      <c r="R11" s="4">
        <f>MAX('2018'!R11,'2014'!R11,'2016'!R11)</f>
        <v>1455097.4709999999</v>
      </c>
      <c r="S11" s="4">
        <f>MAX('2018'!S11,'2014'!S11,'2016'!S11)</f>
        <v>45451373.103</v>
      </c>
      <c r="T11" s="4">
        <f>MAX('2018'!T11,'2014'!T11,'2016'!T11)</f>
        <v>18297443.697000001</v>
      </c>
      <c r="U11" s="4">
        <f>MAX('2018'!U11,'2014'!U11,'2016'!U11)</f>
        <v>11718739.833000001</v>
      </c>
      <c r="V11" s="4">
        <f>MAX('2018'!V11,'2014'!V11,'2016'!V11)</f>
        <v>3082188.0109999999</v>
      </c>
      <c r="W11" s="4">
        <f>MAX('2018'!W11,'2014'!W11,'2016'!W11)</f>
        <v>1973792.4650000001</v>
      </c>
      <c r="X11" s="4">
        <f>MAX('2018'!X11,'2014'!X11,'2016'!X11)</f>
        <v>2563802.023</v>
      </c>
      <c r="Y11" s="4">
        <f>MAX('2018'!Y11,'2014'!Y11,'2016'!Y11)</f>
        <v>25305834.488000002</v>
      </c>
      <c r="Z11" s="4">
        <f>MAX('2018'!Z11,'2014'!Z11,'2016'!Z11)</f>
        <v>3558060.9190000002</v>
      </c>
      <c r="AA11" s="4">
        <f>MAX('2018'!AA11,'2014'!AA11,'2016'!AA11)</f>
        <v>3466148.7089999998</v>
      </c>
      <c r="AB11" s="4">
        <f>MAX('2018'!AB11,'2014'!AB11,'2016'!AB11)</f>
        <v>520069.929</v>
      </c>
      <c r="AC11" s="4">
        <f>MAX('2018'!AC11,'2014'!AC11,'2016'!AC11)</f>
        <v>4734150.2170000002</v>
      </c>
      <c r="AD11" s="4">
        <f>MAX('2018'!AD11,'2014'!AD11,'2016'!AD11)</f>
        <v>688880.97900000005</v>
      </c>
      <c r="AE11" s="4">
        <f t="shared" si="0"/>
        <v>274081852.89099997</v>
      </c>
      <c r="AF11" s="4">
        <f>MAX('2018'!AF11,'2014'!AF11,'2016'!AF11)</f>
        <v>19388853.895546276</v>
      </c>
      <c r="AG11" s="4">
        <f>MAX('2018'!AG11,'2014'!AG11,'2016'!AG11)</f>
        <v>0</v>
      </c>
      <c r="AH11" s="4">
        <f t="shared" si="1"/>
        <v>19388853.895546276</v>
      </c>
      <c r="AI11" s="4">
        <f>MAX('2018'!AI11,'2014'!AI11,'2016'!AI11)</f>
        <v>6640919.2516961964</v>
      </c>
      <c r="AJ11" s="4">
        <f>MAX('2018'!AJ11,'2014'!AJ11,'2016'!AJ11)</f>
        <v>2821.665595303466</v>
      </c>
      <c r="AK11" s="4">
        <f t="shared" si="2"/>
        <v>6643740.9172914997</v>
      </c>
      <c r="AL11" s="4">
        <f>MAX('2018'!AL11,'2014'!AL11,'2016'!AL11)</f>
        <v>66612084.092421934</v>
      </c>
      <c r="AM11" s="4">
        <f t="shared" si="3"/>
        <v>366726531.7962597</v>
      </c>
      <c r="AO11" s="22">
        <f t="shared" si="4"/>
        <v>92644678.905259728</v>
      </c>
    </row>
    <row r="12" spans="3:41" x14ac:dyDescent="0.25">
      <c r="C12" s="1" t="s">
        <v>8</v>
      </c>
      <c r="D12" s="4">
        <f>MAX('2018'!D12,'2014'!D12,'2016'!D12)</f>
        <v>130496.883</v>
      </c>
      <c r="E12" s="4">
        <f>MAX('2018'!E12,'2014'!E12,'2016'!E12)</f>
        <v>2170713.7439999999</v>
      </c>
      <c r="F12" s="4">
        <f>MAX('2018'!F12,'2014'!F12,'2016'!F12)</f>
        <v>1783020.3559999999</v>
      </c>
      <c r="G12" s="4">
        <f>MAX('2018'!G12,'2014'!G12,'2016'!G12)</f>
        <v>2456832.6209999998</v>
      </c>
      <c r="H12" s="4">
        <f>MAX('2018'!H12,'2014'!H12,'2016'!H12)</f>
        <v>2984785.6439999999</v>
      </c>
      <c r="I12" s="4">
        <f>MAX('2018'!I12,'2014'!I12,'2016'!I12)</f>
        <v>1426739.9040000001</v>
      </c>
      <c r="J12" s="4">
        <f>MAX('2018'!J12,'2014'!J12,'2016'!J12)</f>
        <v>908888.26599999995</v>
      </c>
      <c r="K12" s="4">
        <f>MAX('2018'!K12,'2014'!K12,'2016'!K12)</f>
        <v>8091551.8399999999</v>
      </c>
      <c r="L12" s="4">
        <f>MAX('2018'!L12,'2014'!L12,'2016'!L12)</f>
        <v>118652476.543</v>
      </c>
      <c r="M12" s="4">
        <f>MAX('2018'!M12,'2014'!M12,'2016'!M12)</f>
        <v>4779821.4519999996</v>
      </c>
      <c r="N12" s="4">
        <f>MAX('2018'!N12,'2014'!N12,'2016'!N12)</f>
        <v>19418115.414999999</v>
      </c>
      <c r="O12" s="4">
        <f>MAX('2018'!O12,'2014'!O12,'2016'!O12)</f>
        <v>13551347.274</v>
      </c>
      <c r="P12" s="4">
        <f>MAX('2018'!P12,'2014'!P12,'2016'!P12)</f>
        <v>10904335.939999999</v>
      </c>
      <c r="Q12" s="4">
        <f>MAX('2018'!Q12,'2014'!Q12,'2016'!Q12)</f>
        <v>15849659.025</v>
      </c>
      <c r="R12" s="4">
        <f>MAX('2018'!R12,'2014'!R12,'2016'!R12)</f>
        <v>54629462.270999998</v>
      </c>
      <c r="S12" s="4">
        <f>MAX('2018'!S12,'2014'!S12,'2016'!S12)</f>
        <v>34598749.844999999</v>
      </c>
      <c r="T12" s="4">
        <f>MAX('2018'!T12,'2014'!T12,'2016'!T12)</f>
        <v>20561828.133000001</v>
      </c>
      <c r="U12" s="4">
        <f>MAX('2018'!U12,'2014'!U12,'2016'!U12)</f>
        <v>22649702.096000001</v>
      </c>
      <c r="V12" s="4">
        <f>MAX('2018'!V12,'2014'!V12,'2016'!V12)</f>
        <v>5484229.0750000002</v>
      </c>
      <c r="W12" s="4">
        <f>MAX('2018'!W12,'2014'!W12,'2016'!W12)</f>
        <v>2697155.3760000002</v>
      </c>
      <c r="X12" s="4">
        <f>MAX('2018'!X12,'2014'!X12,'2016'!X12)</f>
        <v>3401779.281</v>
      </c>
      <c r="Y12" s="4">
        <f>MAX('2018'!Y12,'2014'!Y12,'2016'!Y12)</f>
        <v>4692762.0640000002</v>
      </c>
      <c r="Z12" s="4">
        <f>MAX('2018'!Z12,'2014'!Z12,'2016'!Z12)</f>
        <v>3306855.727</v>
      </c>
      <c r="AA12" s="4">
        <f>MAX('2018'!AA12,'2014'!AA12,'2016'!AA12)</f>
        <v>3206989.4819999998</v>
      </c>
      <c r="AB12" s="4">
        <f>MAX('2018'!AB12,'2014'!AB12,'2016'!AB12)</f>
        <v>416175.36499999999</v>
      </c>
      <c r="AC12" s="4">
        <f>MAX('2018'!AC12,'2014'!AC12,'2016'!AC12)</f>
        <v>6911755.0379999997</v>
      </c>
      <c r="AD12" s="4">
        <f>MAX('2018'!AD12,'2014'!AD12,'2016'!AD12)</f>
        <v>498066.266</v>
      </c>
      <c r="AE12" s="4">
        <f t="shared" si="0"/>
        <v>366164294.926</v>
      </c>
      <c r="AF12" s="4">
        <f>MAX('2018'!AF12,'2014'!AF12,'2016'!AF12)</f>
        <v>5480362.7576824361</v>
      </c>
      <c r="AG12" s="4">
        <f>MAX('2018'!AG12,'2014'!AG12,'2016'!AG12)</f>
        <v>0</v>
      </c>
      <c r="AH12" s="4">
        <f t="shared" si="1"/>
        <v>5480362.7576824361</v>
      </c>
      <c r="AI12" s="4">
        <f>MAX('2018'!AI12,'2014'!AI12,'2016'!AI12)</f>
        <v>39481950.650264293</v>
      </c>
      <c r="AJ12" s="4">
        <f>MAX('2018'!AJ12,'2014'!AJ12,'2016'!AJ12)</f>
        <v>1375766.8419622923</v>
      </c>
      <c r="AK12" s="4">
        <f t="shared" si="2"/>
        <v>40857717.492226586</v>
      </c>
      <c r="AL12" s="4">
        <f>MAX('2018'!AL12,'2014'!AL12,'2016'!AL12)</f>
        <v>100138911.24084553</v>
      </c>
      <c r="AM12" s="4">
        <f t="shared" si="3"/>
        <v>512641286.4167546</v>
      </c>
      <c r="AO12" s="22">
        <f t="shared" si="4"/>
        <v>146476991.4907546</v>
      </c>
    </row>
    <row r="13" spans="3:41" x14ac:dyDescent="0.25">
      <c r="C13" s="1" t="s">
        <v>9</v>
      </c>
      <c r="D13" s="4">
        <f>MAX('2018'!D13,'2014'!D13,'2016'!D13)</f>
        <v>74590.967000000004</v>
      </c>
      <c r="E13" s="4">
        <f>MAX('2018'!E13,'2014'!E13,'2016'!E13)</f>
        <v>186014.05600000001</v>
      </c>
      <c r="F13" s="4">
        <f>MAX('2018'!F13,'2014'!F13,'2016'!F13)</f>
        <v>416560.08199999999</v>
      </c>
      <c r="G13" s="4">
        <f>MAX('2018'!G13,'2014'!G13,'2016'!G13)</f>
        <v>1091897.9680000001</v>
      </c>
      <c r="H13" s="4">
        <f>MAX('2018'!H13,'2014'!H13,'2016'!H13)</f>
        <v>1271383.784</v>
      </c>
      <c r="I13" s="4">
        <f>MAX('2018'!I13,'2014'!I13,'2016'!I13)</f>
        <v>474873.77100000001</v>
      </c>
      <c r="J13" s="4">
        <f>MAX('2018'!J13,'2014'!J13,'2016'!J13)</f>
        <v>305222.48599999998</v>
      </c>
      <c r="K13" s="4">
        <f>MAX('2018'!K13,'2014'!K13,'2016'!K13)</f>
        <v>8194184.5760000004</v>
      </c>
      <c r="L13" s="4">
        <f>MAX('2018'!L13,'2014'!L13,'2016'!L13)</f>
        <v>15204273.416999999</v>
      </c>
      <c r="M13" s="4">
        <f>MAX('2018'!M13,'2014'!M13,'2016'!M13)</f>
        <v>17629154.921999998</v>
      </c>
      <c r="N13" s="4">
        <f>MAX('2018'!N13,'2014'!N13,'2016'!N13)</f>
        <v>4304150.0439999998</v>
      </c>
      <c r="O13" s="4">
        <f>MAX('2018'!O13,'2014'!O13,'2016'!O13)</f>
        <v>1892335.564</v>
      </c>
      <c r="P13" s="4">
        <f>MAX('2018'!P13,'2014'!P13,'2016'!P13)</f>
        <v>2201982.0249999999</v>
      </c>
      <c r="Q13" s="4">
        <f>MAX('2018'!Q13,'2014'!Q13,'2016'!Q13)</f>
        <v>635909.473</v>
      </c>
      <c r="R13" s="4">
        <f>MAX('2018'!R13,'2014'!R13,'2016'!R13)</f>
        <v>243454.21299999999</v>
      </c>
      <c r="S13" s="4">
        <f>MAX('2018'!S13,'2014'!S13,'2016'!S13)</f>
        <v>2910672.5669999998</v>
      </c>
      <c r="T13" s="4">
        <f>MAX('2018'!T13,'2014'!T13,'2016'!T13)</f>
        <v>7621928.2960000001</v>
      </c>
      <c r="U13" s="4">
        <f>MAX('2018'!U13,'2014'!U13,'2016'!U13)</f>
        <v>3154920.327</v>
      </c>
      <c r="V13" s="4">
        <f>MAX('2018'!V13,'2014'!V13,'2016'!V13)</f>
        <v>1556068.173</v>
      </c>
      <c r="W13" s="4">
        <f>MAX('2018'!W13,'2014'!W13,'2016'!W13)</f>
        <v>1158534.0419999999</v>
      </c>
      <c r="X13" s="4">
        <f>MAX('2018'!X13,'2014'!X13,'2016'!X13)</f>
        <v>1173876.2890000001</v>
      </c>
      <c r="Y13" s="4">
        <f>MAX('2018'!Y13,'2014'!Y13,'2016'!Y13)</f>
        <v>1849550.2709999999</v>
      </c>
      <c r="Z13" s="4">
        <f>MAX('2018'!Z13,'2014'!Z13,'2016'!Z13)</f>
        <v>2120381.4219999998</v>
      </c>
      <c r="AA13" s="4">
        <f>MAX('2018'!AA13,'2014'!AA13,'2016'!AA13)</f>
        <v>798933.84900000005</v>
      </c>
      <c r="AB13" s="4">
        <f>MAX('2018'!AB13,'2014'!AB13,'2016'!AB13)</f>
        <v>430797.565</v>
      </c>
      <c r="AC13" s="4">
        <f>MAX('2018'!AC13,'2014'!AC13,'2016'!AC13)</f>
        <v>1034434.503</v>
      </c>
      <c r="AD13" s="4">
        <f>MAX('2018'!AD13,'2014'!AD13,'2016'!AD13)</f>
        <v>186539.60800000001</v>
      </c>
      <c r="AE13" s="4">
        <f t="shared" si="0"/>
        <v>78122624.260000005</v>
      </c>
      <c r="AF13" s="4">
        <f>MAX('2018'!AF13,'2014'!AF13,'2016'!AF13)</f>
        <v>31729876.306746893</v>
      </c>
      <c r="AG13" s="4">
        <f>MAX('2018'!AG13,'2014'!AG13,'2016'!AG13)</f>
        <v>0</v>
      </c>
      <c r="AH13" s="4">
        <f t="shared" si="1"/>
        <v>31729876.306746893</v>
      </c>
      <c r="AI13" s="4">
        <f>MAX('2018'!AI13,'2014'!AI13,'2016'!AI13)</f>
        <v>50737757.945326924</v>
      </c>
      <c r="AJ13" s="4">
        <f>MAX('2018'!AJ13,'2014'!AJ13,'2016'!AJ13)</f>
        <v>61870.535000236792</v>
      </c>
      <c r="AK13" s="4">
        <f t="shared" si="2"/>
        <v>50799628.480327159</v>
      </c>
      <c r="AL13" s="4">
        <f>MAX('2018'!AL13,'2014'!AL13,'2016'!AL13)</f>
        <v>43710624.770671844</v>
      </c>
      <c r="AM13" s="4">
        <f t="shared" si="3"/>
        <v>204362753.81774589</v>
      </c>
      <c r="AO13" s="22">
        <f t="shared" si="4"/>
        <v>126240129.55774589</v>
      </c>
    </row>
    <row r="14" spans="3:41" x14ac:dyDescent="0.25">
      <c r="C14" s="1" t="s">
        <v>10</v>
      </c>
      <c r="D14" s="4">
        <f>MAX('2018'!D14,'2014'!D14,'2016'!D14)</f>
        <v>629892.09600000002</v>
      </c>
      <c r="E14" s="4">
        <f>MAX('2018'!E14,'2014'!E14,'2016'!E14)</f>
        <v>3090347.6430000002</v>
      </c>
      <c r="F14" s="4">
        <f>MAX('2018'!F14,'2014'!F14,'2016'!F14)</f>
        <v>1373697.23</v>
      </c>
      <c r="G14" s="4">
        <f>MAX('2018'!G14,'2014'!G14,'2016'!G14)</f>
        <v>1578415.0090000001</v>
      </c>
      <c r="H14" s="4">
        <f>MAX('2018'!H14,'2014'!H14,'2016'!H14)</f>
        <v>1209203.9369999999</v>
      </c>
      <c r="I14" s="4">
        <f>MAX('2018'!I14,'2014'!I14,'2016'!I14)</f>
        <v>240801.04399999999</v>
      </c>
      <c r="J14" s="4">
        <f>MAX('2018'!J14,'2014'!J14,'2016'!J14)</f>
        <v>75787.786999999997</v>
      </c>
      <c r="K14" s="4">
        <f>MAX('2018'!K14,'2014'!K14,'2016'!K14)</f>
        <v>3409310.7549999999</v>
      </c>
      <c r="L14" s="4">
        <f>MAX('2018'!L14,'2014'!L14,'2016'!L14)</f>
        <v>12916288.085000001</v>
      </c>
      <c r="M14" s="4">
        <f>MAX('2018'!M14,'2014'!M14,'2016'!M14)</f>
        <v>3129817.4619999998</v>
      </c>
      <c r="N14" s="4">
        <f>MAX('2018'!N14,'2014'!N14,'2016'!N14)</f>
        <v>10891640.572000001</v>
      </c>
      <c r="O14" s="4">
        <f>MAX('2018'!O14,'2014'!O14,'2016'!O14)</f>
        <v>7735399.807</v>
      </c>
      <c r="P14" s="4">
        <f>MAX('2018'!P14,'2014'!P14,'2016'!P14)</f>
        <v>8094765.7560000001</v>
      </c>
      <c r="Q14" s="4">
        <f>MAX('2018'!Q14,'2014'!Q14,'2016'!Q14)</f>
        <v>771680.78</v>
      </c>
      <c r="R14" s="4">
        <f>MAX('2018'!R14,'2014'!R14,'2016'!R14)</f>
        <v>888134.70400000003</v>
      </c>
      <c r="S14" s="4">
        <f>MAX('2018'!S14,'2014'!S14,'2016'!S14)</f>
        <v>3512417.3790000002</v>
      </c>
      <c r="T14" s="4">
        <f>MAX('2018'!T14,'2014'!T14,'2016'!T14)</f>
        <v>5150700.7539999997</v>
      </c>
      <c r="U14" s="4">
        <f>MAX('2018'!U14,'2014'!U14,'2016'!U14)</f>
        <v>2912153.8229999999</v>
      </c>
      <c r="V14" s="4">
        <f>MAX('2018'!V14,'2014'!V14,'2016'!V14)</f>
        <v>1550296.6129999999</v>
      </c>
      <c r="W14" s="4">
        <f>MAX('2018'!W14,'2014'!W14,'2016'!W14)</f>
        <v>582703.71</v>
      </c>
      <c r="X14" s="4">
        <f>MAX('2018'!X14,'2014'!X14,'2016'!X14)</f>
        <v>654098.598</v>
      </c>
      <c r="Y14" s="4">
        <f>MAX('2018'!Y14,'2014'!Y14,'2016'!Y14)</f>
        <v>1701080.55</v>
      </c>
      <c r="Z14" s="4">
        <f>MAX('2018'!Z14,'2014'!Z14,'2016'!Z14)</f>
        <v>1069840.1100000001</v>
      </c>
      <c r="AA14" s="4">
        <f>MAX('2018'!AA14,'2014'!AA14,'2016'!AA14)</f>
        <v>739128.22</v>
      </c>
      <c r="AB14" s="4">
        <f>MAX('2018'!AB14,'2014'!AB14,'2016'!AB14)</f>
        <v>168055.734</v>
      </c>
      <c r="AC14" s="4">
        <f>MAX('2018'!AC14,'2014'!AC14,'2016'!AC14)</f>
        <v>1054637.9410000001</v>
      </c>
      <c r="AD14" s="4">
        <f>MAX('2018'!AD14,'2014'!AD14,'2016'!AD14)</f>
        <v>384724.34</v>
      </c>
      <c r="AE14" s="4">
        <f t="shared" si="0"/>
        <v>75515020.43900001</v>
      </c>
      <c r="AF14" s="4">
        <f>MAX('2018'!AF14,'2014'!AF14,'2016'!AF14)</f>
        <v>2649450.9100606586</v>
      </c>
      <c r="AG14" s="4">
        <f>MAX('2018'!AG14,'2014'!AG14,'2016'!AG14)</f>
        <v>0</v>
      </c>
      <c r="AH14" s="4">
        <f t="shared" si="1"/>
        <v>2649450.9100606586</v>
      </c>
      <c r="AI14" s="4">
        <f>MAX('2018'!AI14,'2014'!AI14,'2016'!AI14)</f>
        <v>129042796.22031829</v>
      </c>
      <c r="AJ14" s="4">
        <f>MAX('2018'!AJ14,'2014'!AJ14,'2016'!AJ14)</f>
        <v>111943.23265578199</v>
      </c>
      <c r="AK14" s="4">
        <f t="shared" si="2"/>
        <v>129154739.45297407</v>
      </c>
      <c r="AL14" s="4">
        <f>MAX('2018'!AL14,'2014'!AL14,'2016'!AL14)</f>
        <v>31162901.211246308</v>
      </c>
      <c r="AM14" s="4">
        <f t="shared" si="3"/>
        <v>238482112.01328105</v>
      </c>
      <c r="AO14" s="22">
        <f t="shared" si="4"/>
        <v>162967091.57428104</v>
      </c>
    </row>
    <row r="15" spans="3:41" x14ac:dyDescent="0.25">
      <c r="C15" s="1" t="s">
        <v>11</v>
      </c>
      <c r="D15" s="4">
        <f>MAX('2018'!D15,'2014'!D15,'2016'!D15)</f>
        <v>47477.947</v>
      </c>
      <c r="E15" s="4">
        <f>MAX('2018'!E15,'2014'!E15,'2016'!E15)</f>
        <v>6942.5929999999998</v>
      </c>
      <c r="F15" s="4">
        <f>MAX('2018'!F15,'2014'!F15,'2016'!F15)</f>
        <v>124890.814</v>
      </c>
      <c r="G15" s="4">
        <f>MAX('2018'!G15,'2014'!G15,'2016'!G15)</f>
        <v>1626535.405</v>
      </c>
      <c r="H15" s="4">
        <f>MAX('2018'!H15,'2014'!H15,'2016'!H15)</f>
        <v>132583.90700000001</v>
      </c>
      <c r="I15" s="4">
        <f>MAX('2018'!I15,'2014'!I15,'2016'!I15)</f>
        <v>52718.726999999999</v>
      </c>
      <c r="J15" s="4">
        <f>MAX('2018'!J15,'2014'!J15,'2016'!J15)</f>
        <v>40295.394999999997</v>
      </c>
      <c r="K15" s="4">
        <f>MAX('2018'!K15,'2014'!K15,'2016'!K15)</f>
        <v>3630549.7069999999</v>
      </c>
      <c r="L15" s="4">
        <f>MAX('2018'!L15,'2014'!L15,'2016'!L15)</f>
        <v>5801224.7889999999</v>
      </c>
      <c r="M15" s="4">
        <f>MAX('2018'!M15,'2014'!M15,'2016'!M15)</f>
        <v>2019644.0789999999</v>
      </c>
      <c r="N15" s="4">
        <f>MAX('2018'!N15,'2014'!N15,'2016'!N15)</f>
        <v>4225750.7149999999</v>
      </c>
      <c r="O15" s="4">
        <f>MAX('2018'!O15,'2014'!O15,'2016'!O15)</f>
        <v>41782582.769000001</v>
      </c>
      <c r="P15" s="4">
        <f>MAX('2018'!P15,'2014'!P15,'2016'!P15)</f>
        <v>1158331.5819999999</v>
      </c>
      <c r="Q15" s="4">
        <f>MAX('2018'!Q15,'2014'!Q15,'2016'!Q15)</f>
        <v>343446.04599999997</v>
      </c>
      <c r="R15" s="4">
        <f>MAX('2018'!R15,'2014'!R15,'2016'!R15)</f>
        <v>56754.92</v>
      </c>
      <c r="S15" s="4">
        <f>MAX('2018'!S15,'2014'!S15,'2016'!S15)</f>
        <v>922686.36300000001</v>
      </c>
      <c r="T15" s="4">
        <f>MAX('2018'!T15,'2014'!T15,'2016'!T15)</f>
        <v>4561004.6169999996</v>
      </c>
      <c r="U15" s="4">
        <f>MAX('2018'!U15,'2014'!U15,'2016'!U15)</f>
        <v>1624912.054</v>
      </c>
      <c r="V15" s="4">
        <f>MAX('2018'!V15,'2014'!V15,'2016'!V15)</f>
        <v>394110.17300000001</v>
      </c>
      <c r="W15" s="4">
        <f>MAX('2018'!W15,'2014'!W15,'2016'!W15)</f>
        <v>242983.33100000001</v>
      </c>
      <c r="X15" s="4">
        <f>MAX('2018'!X15,'2014'!X15,'2016'!X15)</f>
        <v>340455.72100000002</v>
      </c>
      <c r="Y15" s="4">
        <f>MAX('2018'!Y15,'2014'!Y15,'2016'!Y15)</f>
        <v>117692.462</v>
      </c>
      <c r="Z15" s="4">
        <f>MAX('2018'!Z15,'2014'!Z15,'2016'!Z15)</f>
        <v>467284.47600000002</v>
      </c>
      <c r="AA15" s="4">
        <f>MAX('2018'!AA15,'2014'!AA15,'2016'!AA15)</f>
        <v>396501.20500000002</v>
      </c>
      <c r="AB15" s="4">
        <f>MAX('2018'!AB15,'2014'!AB15,'2016'!AB15)</f>
        <v>288123.076</v>
      </c>
      <c r="AC15" s="4">
        <f>MAX('2018'!AC15,'2014'!AC15,'2016'!AC15)</f>
        <v>670590.82299999997</v>
      </c>
      <c r="AD15" s="4">
        <f>MAX('2018'!AD15,'2014'!AD15,'2016'!AD15)</f>
        <v>72934.709000000003</v>
      </c>
      <c r="AE15" s="4">
        <f t="shared" si="0"/>
        <v>71149008.405000001</v>
      </c>
      <c r="AF15" s="4">
        <f>MAX('2018'!AF15,'2014'!AF15,'2016'!AF15)</f>
        <v>33795379.85983897</v>
      </c>
      <c r="AG15" s="4">
        <f>MAX('2018'!AG15,'2014'!AG15,'2016'!AG15)</f>
        <v>0</v>
      </c>
      <c r="AH15" s="4">
        <f t="shared" si="1"/>
        <v>33795379.85983897</v>
      </c>
      <c r="AI15" s="4">
        <f>MAX('2018'!AI15,'2014'!AI15,'2016'!AI15)</f>
        <v>71529511.176046997</v>
      </c>
      <c r="AJ15" s="4">
        <f>MAX('2018'!AJ15,'2014'!AJ15,'2016'!AJ15)</f>
        <v>2094901.1328244079</v>
      </c>
      <c r="AK15" s="4">
        <f t="shared" si="2"/>
        <v>73624412.308871403</v>
      </c>
      <c r="AL15" s="4">
        <f>MAX('2018'!AL15,'2014'!AL15,'2016'!AL15)</f>
        <v>74955903.359738812</v>
      </c>
      <c r="AM15" s="4">
        <f t="shared" si="3"/>
        <v>253524703.93344921</v>
      </c>
      <c r="AO15" s="22">
        <f t="shared" si="4"/>
        <v>182375695.52844921</v>
      </c>
    </row>
    <row r="16" spans="3:41" x14ac:dyDescent="0.25">
      <c r="C16" s="1" t="s">
        <v>12</v>
      </c>
      <c r="D16" s="4">
        <f>MAX('2018'!D16,'2014'!D16,'2016'!D16)</f>
        <v>102060.837</v>
      </c>
      <c r="E16" s="4">
        <f>MAX('2018'!E16,'2014'!E16,'2016'!E16)</f>
        <v>21284.143</v>
      </c>
      <c r="F16" s="4">
        <f>MAX('2018'!F16,'2014'!F16,'2016'!F16)</f>
        <v>187319.269</v>
      </c>
      <c r="G16" s="4">
        <f>MAX('2018'!G16,'2014'!G16,'2016'!G16)</f>
        <v>2349085.182</v>
      </c>
      <c r="H16" s="4">
        <f>MAX('2018'!H16,'2014'!H16,'2016'!H16)</f>
        <v>1021835.449</v>
      </c>
      <c r="I16" s="4">
        <f>MAX('2018'!I16,'2014'!I16,'2016'!I16)</f>
        <v>16993.992999999999</v>
      </c>
      <c r="J16" s="4">
        <f>MAX('2018'!J16,'2014'!J16,'2016'!J16)</f>
        <v>28591.995999999999</v>
      </c>
      <c r="K16" s="4">
        <f>MAX('2018'!K16,'2014'!K16,'2016'!K16)</f>
        <v>520989.55900000001</v>
      </c>
      <c r="L16" s="4">
        <f>MAX('2018'!L16,'2014'!L16,'2016'!L16)</f>
        <v>735869.97100000002</v>
      </c>
      <c r="M16" s="4">
        <f>MAX('2018'!M16,'2014'!M16,'2016'!M16)</f>
        <v>30644.919000000002</v>
      </c>
      <c r="N16" s="4">
        <f>MAX('2018'!N16,'2014'!N16,'2016'!N16)</f>
        <v>218428.58499999999</v>
      </c>
      <c r="O16" s="4">
        <f>MAX('2018'!O16,'2014'!O16,'2016'!O16)</f>
        <v>67776.974000000002</v>
      </c>
      <c r="P16" s="4">
        <f>MAX('2018'!P16,'2014'!P16,'2016'!P16)</f>
        <v>16956636.473999999</v>
      </c>
      <c r="Q16" s="4">
        <f>MAX('2018'!Q16,'2014'!Q16,'2016'!Q16)</f>
        <v>39195.913</v>
      </c>
      <c r="R16" s="4">
        <f>MAX('2018'!R16,'2014'!R16,'2016'!R16)</f>
        <v>31702.819</v>
      </c>
      <c r="S16" s="4">
        <f>MAX('2018'!S16,'2014'!S16,'2016'!S16)</f>
        <v>550368.46100000001</v>
      </c>
      <c r="T16" s="4">
        <f>MAX('2018'!T16,'2014'!T16,'2016'!T16)</f>
        <v>724799.78200000001</v>
      </c>
      <c r="U16" s="4">
        <f>MAX('2018'!U16,'2014'!U16,'2016'!U16)</f>
        <v>215228.29300000001</v>
      </c>
      <c r="V16" s="4">
        <f>MAX('2018'!V16,'2014'!V16,'2016'!V16)</f>
        <v>73222.260999999999</v>
      </c>
      <c r="W16" s="4">
        <f>MAX('2018'!W16,'2014'!W16,'2016'!W16)</f>
        <v>54049.597999999998</v>
      </c>
      <c r="X16" s="4">
        <f>MAX('2018'!X16,'2014'!X16,'2016'!X16)</f>
        <v>67584.577000000005</v>
      </c>
      <c r="Y16" s="4">
        <f>MAX('2018'!Y16,'2014'!Y16,'2016'!Y16)</f>
        <v>242826.71400000001</v>
      </c>
      <c r="Z16" s="4">
        <f>MAX('2018'!Z16,'2014'!Z16,'2016'!Z16)</f>
        <v>93962.159</v>
      </c>
      <c r="AA16" s="4">
        <f>MAX('2018'!AA16,'2014'!AA16,'2016'!AA16)</f>
        <v>75353.403999999995</v>
      </c>
      <c r="AB16" s="4">
        <f>MAX('2018'!AB16,'2014'!AB16,'2016'!AB16)</f>
        <v>59468.97</v>
      </c>
      <c r="AC16" s="4">
        <f>MAX('2018'!AC16,'2014'!AC16,'2016'!AC16)</f>
        <v>2592265.4619999998</v>
      </c>
      <c r="AD16" s="4">
        <f>MAX('2018'!AD16,'2014'!AD16,'2016'!AD16)</f>
        <v>196238.53400000001</v>
      </c>
      <c r="AE16" s="4">
        <f t="shared" si="0"/>
        <v>27273784.298000004</v>
      </c>
      <c r="AF16" s="4">
        <f>MAX('2018'!AF16,'2014'!AF16,'2016'!AF16)</f>
        <v>56861884.763908118</v>
      </c>
      <c r="AG16" s="4">
        <f>MAX('2018'!AG16,'2014'!AG16,'2016'!AG16)</f>
        <v>186085.67838747634</v>
      </c>
      <c r="AH16" s="4">
        <f t="shared" si="1"/>
        <v>57047970.442295596</v>
      </c>
      <c r="AI16" s="4">
        <f>MAX('2018'!AI16,'2014'!AI16,'2016'!AI16)</f>
        <v>37137511.529334538</v>
      </c>
      <c r="AJ16" s="4">
        <f>MAX('2018'!AJ16,'2014'!AJ16,'2016'!AJ16)</f>
        <v>809178.16557884752</v>
      </c>
      <c r="AK16" s="4">
        <f t="shared" si="2"/>
        <v>37946689.694913387</v>
      </c>
      <c r="AL16" s="4">
        <f>MAX('2018'!AL16,'2014'!AL16,'2016'!AL16)</f>
        <v>21722432.638018169</v>
      </c>
      <c r="AM16" s="4">
        <f t="shared" si="3"/>
        <v>143990877.07322717</v>
      </c>
      <c r="AO16" s="22">
        <f t="shared" si="4"/>
        <v>116717092.77522716</v>
      </c>
    </row>
    <row r="17" spans="3:41" x14ac:dyDescent="0.25">
      <c r="C17" s="1" t="s">
        <v>13</v>
      </c>
      <c r="D17" s="4">
        <f>MAX('2018'!D17,'2014'!D17,'2016'!D17)</f>
        <v>1901424.43</v>
      </c>
      <c r="E17" s="4">
        <f>MAX('2018'!E17,'2014'!E17,'2016'!E17)</f>
        <v>4773812.3720000004</v>
      </c>
      <c r="F17" s="4">
        <f>MAX('2018'!F17,'2014'!F17,'2016'!F17)</f>
        <v>3496310.2450000001</v>
      </c>
      <c r="G17" s="4">
        <f>MAX('2018'!G17,'2014'!G17,'2016'!G17)</f>
        <v>5550975.1550000003</v>
      </c>
      <c r="H17" s="4">
        <f>MAX('2018'!H17,'2014'!H17,'2016'!H17)</f>
        <v>2108608.5410000002</v>
      </c>
      <c r="I17" s="4">
        <f>MAX('2018'!I17,'2014'!I17,'2016'!I17)</f>
        <v>692207.11100000003</v>
      </c>
      <c r="J17" s="4">
        <f>MAX('2018'!J17,'2014'!J17,'2016'!J17)</f>
        <v>313465.83199999999</v>
      </c>
      <c r="K17" s="4">
        <f>MAX('2018'!K17,'2014'!K17,'2016'!K17)</f>
        <v>7819001.1320000002</v>
      </c>
      <c r="L17" s="4">
        <f>MAX('2018'!L17,'2014'!L17,'2016'!L17)</f>
        <v>3929717.27</v>
      </c>
      <c r="M17" s="4">
        <f>MAX('2018'!M17,'2014'!M17,'2016'!M17)</f>
        <v>1475358.6939999999</v>
      </c>
      <c r="N17" s="4">
        <f>MAX('2018'!N17,'2014'!N17,'2016'!N17)</f>
        <v>1193371.4210000001</v>
      </c>
      <c r="O17" s="4">
        <f>MAX('2018'!O17,'2014'!O17,'2016'!O17)</f>
        <v>825258.18200000003</v>
      </c>
      <c r="P17" s="4">
        <f>MAX('2018'!P17,'2014'!P17,'2016'!P17)</f>
        <v>597457.5</v>
      </c>
      <c r="Q17" s="4">
        <f>MAX('2018'!Q17,'2014'!Q17,'2016'!Q17)</f>
        <v>134847793.93000001</v>
      </c>
      <c r="R17" s="4">
        <f>MAX('2018'!R17,'2014'!R17,'2016'!R17)</f>
        <v>6657621.8820000002</v>
      </c>
      <c r="S17" s="4">
        <f>MAX('2018'!S17,'2014'!S17,'2016'!S17)</f>
        <v>14568768.791999999</v>
      </c>
      <c r="T17" s="4">
        <f>MAX('2018'!T17,'2014'!T17,'2016'!T17)</f>
        <v>3491714.9550000001</v>
      </c>
      <c r="U17" s="4">
        <f>MAX('2018'!U17,'2014'!U17,'2016'!U17)</f>
        <v>1542832.737</v>
      </c>
      <c r="V17" s="4">
        <f>MAX('2018'!V17,'2014'!V17,'2016'!V17)</f>
        <v>2953293.8990000002</v>
      </c>
      <c r="W17" s="4">
        <f>MAX('2018'!W17,'2014'!W17,'2016'!W17)</f>
        <v>1533143.76</v>
      </c>
      <c r="X17" s="4">
        <f>MAX('2018'!X17,'2014'!X17,'2016'!X17)</f>
        <v>4388046.0290000001</v>
      </c>
      <c r="Y17" s="4">
        <f>MAX('2018'!Y17,'2014'!Y17,'2016'!Y17)</f>
        <v>7951939.7489999998</v>
      </c>
      <c r="Z17" s="4">
        <f>MAX('2018'!Z17,'2014'!Z17,'2016'!Z17)</f>
        <v>1499343.9380000001</v>
      </c>
      <c r="AA17" s="4">
        <f>MAX('2018'!AA17,'2014'!AA17,'2016'!AA17)</f>
        <v>1610379.85</v>
      </c>
      <c r="AB17" s="4">
        <f>MAX('2018'!AB17,'2014'!AB17,'2016'!AB17)</f>
        <v>1519786.65</v>
      </c>
      <c r="AC17" s="4">
        <f>MAX('2018'!AC17,'2014'!AC17,'2016'!AC17)</f>
        <v>2135521.5639999998</v>
      </c>
      <c r="AD17" s="4">
        <f>MAX('2018'!AD17,'2014'!AD17,'2016'!AD17)</f>
        <v>1692244.4639999999</v>
      </c>
      <c r="AE17" s="4">
        <f t="shared" si="0"/>
        <v>221069400.08399999</v>
      </c>
      <c r="AF17" s="4">
        <f>MAX('2018'!AF17,'2014'!AF17,'2016'!AF17)</f>
        <v>48782129.124384388</v>
      </c>
      <c r="AG17" s="4">
        <f>MAX('2018'!AG17,'2014'!AG17,'2016'!AG17)</f>
        <v>0</v>
      </c>
      <c r="AH17" s="4">
        <f t="shared" si="1"/>
        <v>48782129.124384388</v>
      </c>
      <c r="AI17" s="4">
        <f>MAX('2018'!AI17,'2014'!AI17,'2016'!AI17)</f>
        <v>6.8697423039217435E-12</v>
      </c>
      <c r="AJ17" s="4">
        <f>MAX('2018'!AJ17,'2014'!AJ17,'2016'!AJ17)</f>
        <v>4.2378317211128264E-12</v>
      </c>
      <c r="AK17" s="4">
        <f t="shared" si="2"/>
        <v>1.1107574025034569E-11</v>
      </c>
      <c r="AL17" s="4">
        <f>MAX('2018'!AL17,'2014'!AL17,'2016'!AL17)</f>
        <v>54754139.738783121</v>
      </c>
      <c r="AM17" s="4">
        <f t="shared" si="3"/>
        <v>324605668.94716752</v>
      </c>
      <c r="AO17" s="22">
        <f t="shared" si="4"/>
        <v>103536268.86316752</v>
      </c>
    </row>
    <row r="18" spans="3:41" x14ac:dyDescent="0.25">
      <c r="C18" s="1" t="s">
        <v>14</v>
      </c>
      <c r="D18" s="4">
        <f>MAX('2018'!D18,'2014'!D18,'2016'!D18)</f>
        <v>2106262.818</v>
      </c>
      <c r="E18" s="4">
        <f>MAX('2018'!E18,'2014'!E18,'2016'!E18)</f>
        <v>45772.733</v>
      </c>
      <c r="F18" s="4">
        <f>MAX('2018'!F18,'2014'!F18,'2016'!F18)</f>
        <v>976863.58799999999</v>
      </c>
      <c r="G18" s="4">
        <f>MAX('2018'!G18,'2014'!G18,'2016'!G18)</f>
        <v>1001526.344</v>
      </c>
      <c r="H18" s="4">
        <f>MAX('2018'!H18,'2014'!H18,'2016'!H18)</f>
        <v>3319248.3739999998</v>
      </c>
      <c r="I18" s="4">
        <f>MAX('2018'!I18,'2014'!I18,'2016'!I18)</f>
        <v>538634.20799999998</v>
      </c>
      <c r="J18" s="4">
        <f>MAX('2018'!J18,'2014'!J18,'2016'!J18)</f>
        <v>144265.98499999999</v>
      </c>
      <c r="K18" s="4">
        <f>MAX('2018'!K18,'2014'!K18,'2016'!K18)</f>
        <v>1217220.159</v>
      </c>
      <c r="L18" s="4">
        <f>MAX('2018'!L18,'2014'!L18,'2016'!L18)</f>
        <v>36435574.244000003</v>
      </c>
      <c r="M18" s="4">
        <f>MAX('2018'!M18,'2014'!M18,'2016'!M18)</f>
        <v>211782.40299999999</v>
      </c>
      <c r="N18" s="4">
        <f>MAX('2018'!N18,'2014'!N18,'2016'!N18)</f>
        <v>810514.13</v>
      </c>
      <c r="O18" s="4">
        <f>MAX('2018'!O18,'2014'!O18,'2016'!O18)</f>
        <v>366853.26699999999</v>
      </c>
      <c r="P18" s="4">
        <f>MAX('2018'!P18,'2014'!P18,'2016'!P18)</f>
        <v>839680.49800000002</v>
      </c>
      <c r="Q18" s="4">
        <f>MAX('2018'!Q18,'2014'!Q18,'2016'!Q18)</f>
        <v>2700303.9909999999</v>
      </c>
      <c r="R18" s="4">
        <f>MAX('2018'!R18,'2014'!R18,'2016'!R18)</f>
        <v>34828238.498000003</v>
      </c>
      <c r="S18" s="4">
        <f>MAX('2018'!S18,'2014'!S18,'2016'!S18)</f>
        <v>58973525.156000003</v>
      </c>
      <c r="T18" s="4">
        <f>MAX('2018'!T18,'2014'!T18,'2016'!T18)</f>
        <v>1429700.4709999999</v>
      </c>
      <c r="U18" s="4">
        <f>MAX('2018'!U18,'2014'!U18,'2016'!U18)</f>
        <v>1487553.375</v>
      </c>
      <c r="V18" s="4">
        <f>MAX('2018'!V18,'2014'!V18,'2016'!V18)</f>
        <v>908345.07299999997</v>
      </c>
      <c r="W18" s="4">
        <f>MAX('2018'!W18,'2014'!W18,'2016'!W18)</f>
        <v>716511.03200000001</v>
      </c>
      <c r="X18" s="4">
        <f>MAX('2018'!X18,'2014'!X18,'2016'!X18)</f>
        <v>378445.93400000001</v>
      </c>
      <c r="Y18" s="4">
        <f>MAX('2018'!Y18,'2014'!Y18,'2016'!Y18)</f>
        <v>7397136.3590000002</v>
      </c>
      <c r="Z18" s="4">
        <f>MAX('2018'!Z18,'2014'!Z18,'2016'!Z18)</f>
        <v>495000.80800000002</v>
      </c>
      <c r="AA18" s="4">
        <f>MAX('2018'!AA18,'2014'!AA18,'2016'!AA18)</f>
        <v>3594802.017</v>
      </c>
      <c r="AB18" s="4">
        <f>MAX('2018'!AB18,'2014'!AB18,'2016'!AB18)</f>
        <v>574113.82299999997</v>
      </c>
      <c r="AC18" s="4">
        <f>MAX('2018'!AC18,'2014'!AC18,'2016'!AC18)</f>
        <v>1283294.1270000001</v>
      </c>
      <c r="AD18" s="4">
        <f>MAX('2018'!AD18,'2014'!AD18,'2016'!AD18)</f>
        <v>915063.78500000003</v>
      </c>
      <c r="AE18" s="4">
        <f t="shared" si="0"/>
        <v>163696233.20000002</v>
      </c>
      <c r="AF18" s="4">
        <f>MAX('2018'!AF18,'2014'!AF18,'2016'!AF18)</f>
        <v>14680753.470847735</v>
      </c>
      <c r="AG18" s="4">
        <f>MAX('2018'!AG18,'2014'!AG18,'2016'!AG18)</f>
        <v>18739816.765771471</v>
      </c>
      <c r="AH18" s="4">
        <f t="shared" si="1"/>
        <v>33420570.236619204</v>
      </c>
      <c r="AI18" s="4">
        <f>MAX('2018'!AI18,'2014'!AI18,'2016'!AI18)</f>
        <v>196182.6978975372</v>
      </c>
      <c r="AJ18" s="4">
        <f>MAX('2018'!AJ18,'2014'!AJ18,'2016'!AJ18)</f>
        <v>107247.0458832539</v>
      </c>
      <c r="AK18" s="4">
        <f t="shared" si="2"/>
        <v>303429.74378079112</v>
      </c>
      <c r="AL18" s="4">
        <f>MAX('2018'!AL18,'2014'!AL18,'2016'!AL18)</f>
        <v>27057155.257465415</v>
      </c>
      <c r="AM18" s="4">
        <f t="shared" si="3"/>
        <v>224477388.43786544</v>
      </c>
      <c r="AO18" s="22">
        <f t="shared" si="4"/>
        <v>60781155.237865418</v>
      </c>
    </row>
    <row r="19" spans="3:41" x14ac:dyDescent="0.25">
      <c r="C19" s="1" t="s">
        <v>15</v>
      </c>
      <c r="D19" s="4">
        <f>MAX('2018'!D19,'2014'!D19,'2016'!D19)</f>
        <v>210889.723</v>
      </c>
      <c r="E19" s="4">
        <f>MAX('2018'!E19,'2014'!E19,'2016'!E19)</f>
        <v>111736.47100000001</v>
      </c>
      <c r="F19" s="4">
        <f>MAX('2018'!F19,'2014'!F19,'2016'!F19)</f>
        <v>183528.02799999999</v>
      </c>
      <c r="G19" s="4">
        <f>MAX('2018'!G19,'2014'!G19,'2016'!G19)</f>
        <v>190255.09099999999</v>
      </c>
      <c r="H19" s="4">
        <f>MAX('2018'!H19,'2014'!H19,'2016'!H19)</f>
        <v>524088.68699999998</v>
      </c>
      <c r="I19" s="4">
        <f>MAX('2018'!I19,'2014'!I19,'2016'!I19)</f>
        <v>300781.01299999998</v>
      </c>
      <c r="J19" s="4">
        <f>MAX('2018'!J19,'2014'!J19,'2016'!J19)</f>
        <v>13981.759</v>
      </c>
      <c r="K19" s="4">
        <f>MAX('2018'!K19,'2014'!K19,'2016'!K19)</f>
        <v>5648295.2779999999</v>
      </c>
      <c r="L19" s="4">
        <f>MAX('2018'!L19,'2014'!L19,'2016'!L19)</f>
        <v>4358331.0710000005</v>
      </c>
      <c r="M19" s="4">
        <f>MAX('2018'!M19,'2014'!M19,'2016'!M19)</f>
        <v>399037.90399999998</v>
      </c>
      <c r="N19" s="4">
        <f>MAX('2018'!N19,'2014'!N19,'2016'!N19)</f>
        <v>607391.75800000003</v>
      </c>
      <c r="O19" s="4">
        <f>MAX('2018'!O19,'2014'!O19,'2016'!O19)</f>
        <v>38220.106</v>
      </c>
      <c r="P19" s="4">
        <f>MAX('2018'!P19,'2014'!P19,'2016'!P19)</f>
        <v>2762172.23</v>
      </c>
      <c r="Q19" s="4">
        <f>MAX('2018'!Q19,'2014'!Q19,'2016'!Q19)</f>
        <v>167071.709</v>
      </c>
      <c r="R19" s="4">
        <f>MAX('2018'!R19,'2014'!R19,'2016'!R19)</f>
        <v>2506506.9580000001</v>
      </c>
      <c r="S19" s="4">
        <f>MAX('2018'!S19,'2014'!S19,'2016'!S19)</f>
        <v>33169104.214000002</v>
      </c>
      <c r="T19" s="4">
        <f>MAX('2018'!T19,'2014'!T19,'2016'!T19)</f>
        <v>1600566.152</v>
      </c>
      <c r="U19" s="4">
        <f>MAX('2018'!U19,'2014'!U19,'2016'!U19)</f>
        <v>608566.76500000001</v>
      </c>
      <c r="V19" s="4">
        <f>MAX('2018'!V19,'2014'!V19,'2016'!V19)</f>
        <v>190705.587</v>
      </c>
      <c r="W19" s="4">
        <f>MAX('2018'!W19,'2014'!W19,'2016'!W19)</f>
        <v>270017.34999999998</v>
      </c>
      <c r="X19" s="4">
        <f>MAX('2018'!X19,'2014'!X19,'2016'!X19)</f>
        <v>169728.50399999999</v>
      </c>
      <c r="Y19" s="4">
        <f>MAX('2018'!Y19,'2014'!Y19,'2016'!Y19)</f>
        <v>3031524.5589999999</v>
      </c>
      <c r="Z19" s="4">
        <f>MAX('2018'!Z19,'2014'!Z19,'2016'!Z19)</f>
        <v>852526.59499999997</v>
      </c>
      <c r="AA19" s="4">
        <f>MAX('2018'!AA19,'2014'!AA19,'2016'!AA19)</f>
        <v>445335.02399999998</v>
      </c>
      <c r="AB19" s="4">
        <f>MAX('2018'!AB19,'2014'!AB19,'2016'!AB19)</f>
        <v>98664.614000000001</v>
      </c>
      <c r="AC19" s="4">
        <f>MAX('2018'!AC19,'2014'!AC19,'2016'!AC19)</f>
        <v>206209.70699999999</v>
      </c>
      <c r="AD19" s="4">
        <f>MAX('2018'!AD19,'2014'!AD19,'2016'!AD19)</f>
        <v>947181.60400000005</v>
      </c>
      <c r="AE19" s="4">
        <f t="shared" si="0"/>
        <v>59612418.461000003</v>
      </c>
      <c r="AF19" s="4">
        <f>MAX('2018'!AF19,'2014'!AF19,'2016'!AF19)</f>
        <v>3980512.8316225801</v>
      </c>
      <c r="AG19" s="4">
        <f>MAX('2018'!AG19,'2014'!AG19,'2016'!AG19)</f>
        <v>12894.513159315475</v>
      </c>
      <c r="AH19" s="4">
        <f t="shared" si="1"/>
        <v>3993407.3447818956</v>
      </c>
      <c r="AI19" s="4">
        <f>MAX('2018'!AI19,'2014'!AI19,'2016'!AI19)</f>
        <v>574481642.62938321</v>
      </c>
      <c r="AJ19" s="4">
        <f>MAX('2018'!AJ19,'2014'!AJ19,'2016'!AJ19)</f>
        <v>12067869.181459786</v>
      </c>
      <c r="AK19" s="4">
        <f t="shared" si="2"/>
        <v>586549511.81084299</v>
      </c>
      <c r="AL19" s="4">
        <f>MAX('2018'!AL19,'2014'!AL19,'2016'!AL19)</f>
        <v>23073730.786725629</v>
      </c>
      <c r="AM19" s="4">
        <f t="shared" si="3"/>
        <v>673229068.40335047</v>
      </c>
      <c r="AO19" s="22">
        <f t="shared" si="4"/>
        <v>613616649.94235051</v>
      </c>
    </row>
    <row r="20" spans="3:41" x14ac:dyDescent="0.25">
      <c r="C20" s="1" t="s">
        <v>16</v>
      </c>
      <c r="D20" s="4">
        <f>MAX('2018'!D20,'2014'!D20,'2016'!D20)</f>
        <v>11797078.461999999</v>
      </c>
      <c r="E20" s="4">
        <f>MAX('2018'!E20,'2014'!E20,'2016'!E20)</f>
        <v>5694035.2910000002</v>
      </c>
      <c r="F20" s="4">
        <f>MAX('2018'!F20,'2014'!F20,'2016'!F20)</f>
        <v>26075722.293000001</v>
      </c>
      <c r="G20" s="4">
        <f>MAX('2018'!G20,'2014'!G20,'2016'!G20)</f>
        <v>16296393.311000001</v>
      </c>
      <c r="H20" s="4">
        <f>MAX('2018'!H20,'2014'!H20,'2016'!H20)</f>
        <v>5725538.4570000004</v>
      </c>
      <c r="I20" s="4">
        <f>MAX('2018'!I20,'2014'!I20,'2016'!I20)</f>
        <v>4005424.0690000001</v>
      </c>
      <c r="J20" s="4">
        <f>MAX('2018'!J20,'2014'!J20,'2016'!J20)</f>
        <v>986431.45400000003</v>
      </c>
      <c r="K20" s="4">
        <f>MAX('2018'!K20,'2014'!K20,'2016'!K20)</f>
        <v>11340307.698999999</v>
      </c>
      <c r="L20" s="4">
        <f>MAX('2018'!L20,'2014'!L20,'2016'!L20)</f>
        <v>4526139.4890000001</v>
      </c>
      <c r="M20" s="4">
        <f>MAX('2018'!M20,'2014'!M20,'2016'!M20)</f>
        <v>2346888.4920000001</v>
      </c>
      <c r="N20" s="4">
        <f>MAX('2018'!N20,'2014'!N20,'2016'!N20)</f>
        <v>7071783.2479999997</v>
      </c>
      <c r="O20" s="4">
        <f>MAX('2018'!O20,'2014'!O20,'2016'!O20)</f>
        <v>12450426.32</v>
      </c>
      <c r="P20" s="4">
        <f>MAX('2018'!P20,'2014'!P20,'2016'!P20)</f>
        <v>9808655.3000000007</v>
      </c>
      <c r="Q20" s="4">
        <f>MAX('2018'!Q20,'2014'!Q20,'2016'!Q20)</f>
        <v>3988400.4219999998</v>
      </c>
      <c r="R20" s="4">
        <f>MAX('2018'!R20,'2014'!R20,'2016'!R20)</f>
        <v>2758353.4750000001</v>
      </c>
      <c r="S20" s="4">
        <f>MAX('2018'!S20,'2014'!S20,'2016'!S20)</f>
        <v>43057785.585000001</v>
      </c>
      <c r="T20" s="4">
        <f>MAX('2018'!T20,'2014'!T20,'2016'!T20)</f>
        <v>8573023.9509999994</v>
      </c>
      <c r="U20" s="4">
        <f>MAX('2018'!U20,'2014'!U20,'2016'!U20)</f>
        <v>22164236.559</v>
      </c>
      <c r="V20" s="4">
        <f>MAX('2018'!V20,'2014'!V20,'2016'!V20)</f>
        <v>14561345.423</v>
      </c>
      <c r="W20" s="4">
        <f>MAX('2018'!W20,'2014'!W20,'2016'!W20)</f>
        <v>9048656.3460000008</v>
      </c>
      <c r="X20" s="4">
        <f>MAX('2018'!X20,'2014'!X20,'2016'!X20)</f>
        <v>4853644.78</v>
      </c>
      <c r="Y20" s="4">
        <f>MAX('2018'!Y20,'2014'!Y20,'2016'!Y20)</f>
        <v>38549371.773000002</v>
      </c>
      <c r="Z20" s="4">
        <f>MAX('2018'!Z20,'2014'!Z20,'2016'!Z20)</f>
        <v>13866614.540999999</v>
      </c>
      <c r="AA20" s="4">
        <f>MAX('2018'!AA20,'2014'!AA20,'2016'!AA20)</f>
        <v>7793776.7649999997</v>
      </c>
      <c r="AB20" s="4">
        <f>MAX('2018'!AB20,'2014'!AB20,'2016'!AB20)</f>
        <v>1505156.7409999999</v>
      </c>
      <c r="AC20" s="4">
        <f>MAX('2018'!AC20,'2014'!AC20,'2016'!AC20)</f>
        <v>19952354.73</v>
      </c>
      <c r="AD20" s="4">
        <f>MAX('2018'!AD20,'2014'!AD20,'2016'!AD20)</f>
        <v>2302618.0890000002</v>
      </c>
      <c r="AE20" s="4">
        <f t="shared" si="0"/>
        <v>311100163.065</v>
      </c>
      <c r="AF20" s="4">
        <f>MAX('2018'!AF20,'2014'!AF20,'2016'!AF20)</f>
        <v>281011399.92973578</v>
      </c>
      <c r="AG20" s="4">
        <f>MAX('2018'!AG20,'2014'!AG20,'2016'!AG20)</f>
        <v>11654844.583946168</v>
      </c>
      <c r="AH20" s="4">
        <f t="shared" si="1"/>
        <v>292666244.51368195</v>
      </c>
      <c r="AI20" s="4">
        <f>MAX('2018'!AI20,'2014'!AI20,'2016'!AI20)</f>
        <v>71433818.467872724</v>
      </c>
      <c r="AJ20" s="4">
        <f>MAX('2018'!AJ20,'2014'!AJ20,'2016'!AJ20)</f>
        <v>4412777.8048892003</v>
      </c>
      <c r="AK20" s="4">
        <f t="shared" si="2"/>
        <v>75846596.272761926</v>
      </c>
      <c r="AL20" s="4">
        <f>MAX('2018'!AL20,'2014'!AL20,'2016'!AL20)</f>
        <v>65405702.306593351</v>
      </c>
      <c r="AM20" s="4">
        <f t="shared" si="3"/>
        <v>745018706.15803719</v>
      </c>
      <c r="AO20" s="22">
        <f t="shared" si="4"/>
        <v>433918543.09303719</v>
      </c>
    </row>
    <row r="21" spans="3:41" x14ac:dyDescent="0.25">
      <c r="C21" s="1" t="s">
        <v>17</v>
      </c>
      <c r="D21" s="4">
        <f>MAX('2018'!D21,'2014'!D21,'2016'!D21)</f>
        <v>7660666.5389999999</v>
      </c>
      <c r="E21" s="4">
        <f>MAX('2018'!E21,'2014'!E21,'2016'!E21)</f>
        <v>11773843.551999999</v>
      </c>
      <c r="F21" s="4">
        <f>MAX('2018'!F21,'2014'!F21,'2016'!F21)</f>
        <v>20189537.506000001</v>
      </c>
      <c r="G21" s="4">
        <f>MAX('2018'!G21,'2014'!G21,'2016'!G21)</f>
        <v>8198296.9340000004</v>
      </c>
      <c r="H21" s="4">
        <f>MAX('2018'!H21,'2014'!H21,'2016'!H21)</f>
        <v>4967527.54</v>
      </c>
      <c r="I21" s="4">
        <f>MAX('2018'!I21,'2014'!I21,'2016'!I21)</f>
        <v>41436637.649999999</v>
      </c>
      <c r="J21" s="4">
        <f>MAX('2018'!J21,'2014'!J21,'2016'!J21)</f>
        <v>1321681.7649999999</v>
      </c>
      <c r="K21" s="4">
        <f>MAX('2018'!K21,'2014'!K21,'2016'!K21)</f>
        <v>14680177.582</v>
      </c>
      <c r="L21" s="4">
        <f>MAX('2018'!L21,'2014'!L21,'2016'!L21)</f>
        <v>7116338.0580000002</v>
      </c>
      <c r="M21" s="4">
        <f>MAX('2018'!M21,'2014'!M21,'2016'!M21)</f>
        <v>1292872.3810000001</v>
      </c>
      <c r="N21" s="4">
        <f>MAX('2018'!N21,'2014'!N21,'2016'!N21)</f>
        <v>5706959.7230000002</v>
      </c>
      <c r="O21" s="4">
        <f>MAX('2018'!O21,'2014'!O21,'2016'!O21)</f>
        <v>11248881.200999999</v>
      </c>
      <c r="P21" s="4">
        <f>MAX('2018'!P21,'2014'!P21,'2016'!P21)</f>
        <v>4157370.304</v>
      </c>
      <c r="Q21" s="4">
        <f>MAX('2018'!Q21,'2014'!Q21,'2016'!Q21)</f>
        <v>1595629.1529999999</v>
      </c>
      <c r="R21" s="4">
        <f>MAX('2018'!R21,'2014'!R21,'2016'!R21)</f>
        <v>4088928.784</v>
      </c>
      <c r="S21" s="4">
        <f>MAX('2018'!S21,'2014'!S21,'2016'!S21)</f>
        <v>14923191.937999999</v>
      </c>
      <c r="T21" s="4">
        <f>MAX('2018'!T21,'2014'!T21,'2016'!T21)</f>
        <v>36987100.108999997</v>
      </c>
      <c r="U21" s="4">
        <f>MAX('2018'!U21,'2014'!U21,'2016'!U21)</f>
        <v>131996832.45299999</v>
      </c>
      <c r="V21" s="4">
        <f>MAX('2018'!V21,'2014'!V21,'2016'!V21)</f>
        <v>7948177.9790000003</v>
      </c>
      <c r="W21" s="4">
        <f>MAX('2018'!W21,'2014'!W21,'2016'!W21)</f>
        <v>3643707.7119999998</v>
      </c>
      <c r="X21" s="4">
        <f>MAX('2018'!X21,'2014'!X21,'2016'!X21)</f>
        <v>6802615.8689999999</v>
      </c>
      <c r="Y21" s="4">
        <f>MAX('2018'!Y21,'2014'!Y21,'2016'!Y21)</f>
        <v>14855245.706</v>
      </c>
      <c r="Z21" s="4">
        <f>MAX('2018'!Z21,'2014'!Z21,'2016'!Z21)</f>
        <v>6318617.8109999998</v>
      </c>
      <c r="AA21" s="4">
        <f>MAX('2018'!AA21,'2014'!AA21,'2016'!AA21)</f>
        <v>10287941.725</v>
      </c>
      <c r="AB21" s="4">
        <f>MAX('2018'!AB21,'2014'!AB21,'2016'!AB21)</f>
        <v>2846273.0469999998</v>
      </c>
      <c r="AC21" s="4">
        <f>MAX('2018'!AC21,'2014'!AC21,'2016'!AC21)</f>
        <v>14617086.695</v>
      </c>
      <c r="AD21" s="4">
        <f>MAX('2018'!AD21,'2014'!AD21,'2016'!AD21)</f>
        <v>3189147.2030000002</v>
      </c>
      <c r="AE21" s="4">
        <f t="shared" si="0"/>
        <v>399851286.91899997</v>
      </c>
      <c r="AF21" s="4">
        <f>MAX('2018'!AF21,'2014'!AF21,'2016'!AF21)</f>
        <v>233368706.96873334</v>
      </c>
      <c r="AG21" s="4">
        <f>MAX('2018'!AG21,'2014'!AG21,'2016'!AG21)</f>
        <v>1451363.6924901763</v>
      </c>
      <c r="AH21" s="4">
        <f t="shared" si="1"/>
        <v>234820070.66122353</v>
      </c>
      <c r="AI21" s="4">
        <f>MAX('2018'!AI21,'2014'!AI21,'2016'!AI21)</f>
        <v>17783857.016807079</v>
      </c>
      <c r="AJ21" s="4">
        <f>MAX('2018'!AJ21,'2014'!AJ21,'2016'!AJ21)</f>
        <v>0</v>
      </c>
      <c r="AK21" s="4">
        <f t="shared" si="2"/>
        <v>17783857.016807079</v>
      </c>
      <c r="AL21" s="4">
        <f>MAX('2018'!AL21,'2014'!AL21,'2016'!AL21)</f>
        <v>88875321.797061399</v>
      </c>
      <c r="AM21" s="4">
        <f t="shared" si="3"/>
        <v>741330536.39409208</v>
      </c>
      <c r="AO21" s="22">
        <f t="shared" si="4"/>
        <v>341479249.47509211</v>
      </c>
    </row>
    <row r="22" spans="3:41" x14ac:dyDescent="0.25">
      <c r="C22" s="1" t="s">
        <v>18</v>
      </c>
      <c r="D22" s="4">
        <f>MAX('2018'!D22,'2014'!D22,'2016'!D22)</f>
        <v>1801233.2679999999</v>
      </c>
      <c r="E22" s="4">
        <f>MAX('2018'!E22,'2014'!E22,'2016'!E22)</f>
        <v>1003064.1850000001</v>
      </c>
      <c r="F22" s="4">
        <f>MAX('2018'!F22,'2014'!F22,'2016'!F22)</f>
        <v>45004197.544</v>
      </c>
      <c r="G22" s="4">
        <f>MAX('2018'!G22,'2014'!G22,'2016'!G22)</f>
        <v>1419040.0830000001</v>
      </c>
      <c r="H22" s="4">
        <f>MAX('2018'!H22,'2014'!H22,'2016'!H22)</f>
        <v>744157.97900000005</v>
      </c>
      <c r="I22" s="4">
        <f>MAX('2018'!I22,'2014'!I22,'2016'!I22)</f>
        <v>111542.37300000001</v>
      </c>
      <c r="J22" s="4">
        <f>MAX('2018'!J22,'2014'!J22,'2016'!J22)</f>
        <v>189644.37400000001</v>
      </c>
      <c r="K22" s="4">
        <f>MAX('2018'!K22,'2014'!K22,'2016'!K22)</f>
        <v>1152564.3230000001</v>
      </c>
      <c r="L22" s="4">
        <f>MAX('2018'!L22,'2014'!L22,'2016'!L22)</f>
        <v>728372.44900000002</v>
      </c>
      <c r="M22" s="4">
        <f>MAX('2018'!M22,'2014'!M22,'2016'!M22)</f>
        <v>269550.125</v>
      </c>
      <c r="N22" s="4">
        <f>MAX('2018'!N22,'2014'!N22,'2016'!N22)</f>
        <v>1284248.378</v>
      </c>
      <c r="O22" s="4">
        <f>MAX('2018'!O22,'2014'!O22,'2016'!O22)</f>
        <v>507277.22700000001</v>
      </c>
      <c r="P22" s="4">
        <f>MAX('2018'!P22,'2014'!P22,'2016'!P22)</f>
        <v>597868.86499999999</v>
      </c>
      <c r="Q22" s="4">
        <f>MAX('2018'!Q22,'2014'!Q22,'2016'!Q22)</f>
        <v>446424.52399999998</v>
      </c>
      <c r="R22" s="4">
        <f>MAX('2018'!R22,'2014'!R22,'2016'!R22)</f>
        <v>1170430.128</v>
      </c>
      <c r="S22" s="4">
        <f>MAX('2018'!S22,'2014'!S22,'2016'!S22)</f>
        <v>1672246.75</v>
      </c>
      <c r="T22" s="4">
        <f>MAX('2018'!T22,'2014'!T22,'2016'!T22)</f>
        <v>6828696.9469999997</v>
      </c>
      <c r="U22" s="4">
        <f>MAX('2018'!U22,'2014'!U22,'2016'!U22)</f>
        <v>2873700.7059999998</v>
      </c>
      <c r="V22" s="4">
        <f>MAX('2018'!V22,'2014'!V22,'2016'!V22)</f>
        <v>3476443.5550000002</v>
      </c>
      <c r="W22" s="4">
        <f>MAX('2018'!W22,'2014'!W22,'2016'!W22)</f>
        <v>2224621.9810000001</v>
      </c>
      <c r="X22" s="4">
        <f>MAX('2018'!X22,'2014'!X22,'2016'!X22)</f>
        <v>1952684.6040000001</v>
      </c>
      <c r="Y22" s="4">
        <f>MAX('2018'!Y22,'2014'!Y22,'2016'!Y22)</f>
        <v>2138140.477</v>
      </c>
      <c r="Z22" s="4">
        <f>MAX('2018'!Z22,'2014'!Z22,'2016'!Z22)</f>
        <v>4386153.943</v>
      </c>
      <c r="AA22" s="4">
        <f>MAX('2018'!AA22,'2014'!AA22,'2016'!AA22)</f>
        <v>6895621.0240000002</v>
      </c>
      <c r="AB22" s="4">
        <f>MAX('2018'!AB22,'2014'!AB22,'2016'!AB22)</f>
        <v>1223347.5430000001</v>
      </c>
      <c r="AC22" s="4">
        <f>MAX('2018'!AC22,'2014'!AC22,'2016'!AC22)</f>
        <v>4837605.1909999996</v>
      </c>
      <c r="AD22" s="4">
        <f>MAX('2018'!AD22,'2014'!AD22,'2016'!AD22)</f>
        <v>2586897.537</v>
      </c>
      <c r="AE22" s="4">
        <f t="shared" si="0"/>
        <v>97525776.083000004</v>
      </c>
      <c r="AF22" s="4">
        <f>MAX('2018'!AF22,'2014'!AF22,'2016'!AF22)</f>
        <v>145154397.5129272</v>
      </c>
      <c r="AG22" s="4">
        <f>MAX('2018'!AG22,'2014'!AG22,'2016'!AG22)</f>
        <v>0</v>
      </c>
      <c r="AH22" s="4">
        <f t="shared" si="1"/>
        <v>145154397.5129272</v>
      </c>
      <c r="AI22" s="4">
        <f>MAX('2018'!AI22,'2014'!AI22,'2016'!AI22)</f>
        <v>0</v>
      </c>
      <c r="AJ22" s="4">
        <f>MAX('2018'!AJ22,'2014'!AJ22,'2016'!AJ22)</f>
        <v>0</v>
      </c>
      <c r="AK22" s="4">
        <f t="shared" si="2"/>
        <v>0</v>
      </c>
      <c r="AL22" s="4">
        <f>MAX('2018'!AL22,'2014'!AL22,'2016'!AL22)</f>
        <v>12715982.23586385</v>
      </c>
      <c r="AM22" s="4">
        <f t="shared" si="3"/>
        <v>255396155.83179104</v>
      </c>
      <c r="AO22" s="22">
        <f t="shared" si="4"/>
        <v>157870379.74879104</v>
      </c>
    </row>
    <row r="23" spans="3:41" x14ac:dyDescent="0.25">
      <c r="C23" s="1" t="s">
        <v>19</v>
      </c>
      <c r="D23" s="4">
        <f>MAX('2018'!D23,'2014'!D23,'2016'!D23)</f>
        <v>412932.72</v>
      </c>
      <c r="E23" s="4">
        <f>MAX('2018'!E23,'2014'!E23,'2016'!E23)</f>
        <v>735236.31900000002</v>
      </c>
      <c r="F23" s="4">
        <f>MAX('2018'!F23,'2014'!F23,'2016'!F23)</f>
        <v>1779725.1540000001</v>
      </c>
      <c r="G23" s="4">
        <f>MAX('2018'!G23,'2014'!G23,'2016'!G23)</f>
        <v>1258870.912</v>
      </c>
      <c r="H23" s="4">
        <f>MAX('2018'!H23,'2014'!H23,'2016'!H23)</f>
        <v>3386059.5970000001</v>
      </c>
      <c r="I23" s="4">
        <f>MAX('2018'!I23,'2014'!I23,'2016'!I23)</f>
        <v>118489.399</v>
      </c>
      <c r="J23" s="4">
        <f>MAX('2018'!J23,'2014'!J23,'2016'!J23)</f>
        <v>202351.12700000001</v>
      </c>
      <c r="K23" s="4">
        <f>MAX('2018'!K23,'2014'!K23,'2016'!K23)</f>
        <v>1117065.2139999999</v>
      </c>
      <c r="L23" s="4">
        <f>MAX('2018'!L23,'2014'!L23,'2016'!L23)</f>
        <v>542143.50699999998</v>
      </c>
      <c r="M23" s="4">
        <f>MAX('2018'!M23,'2014'!M23,'2016'!M23)</f>
        <v>1149991.341</v>
      </c>
      <c r="N23" s="4">
        <f>MAX('2018'!N23,'2014'!N23,'2016'!N23)</f>
        <v>730555.43599999999</v>
      </c>
      <c r="O23" s="4">
        <f>MAX('2018'!O23,'2014'!O23,'2016'!O23)</f>
        <v>1750201.8929999999</v>
      </c>
      <c r="P23" s="4">
        <f>MAX('2018'!P23,'2014'!P23,'2016'!P23)</f>
        <v>667923.41</v>
      </c>
      <c r="Q23" s="4">
        <f>MAX('2018'!Q23,'2014'!Q23,'2016'!Q23)</f>
        <v>844634.88100000005</v>
      </c>
      <c r="R23" s="4">
        <f>MAX('2018'!R23,'2014'!R23,'2016'!R23)</f>
        <v>1432177.192</v>
      </c>
      <c r="S23" s="4">
        <f>MAX('2018'!S23,'2014'!S23,'2016'!S23)</f>
        <v>9138488.8920000009</v>
      </c>
      <c r="T23" s="4">
        <f>MAX('2018'!T23,'2014'!T23,'2016'!T23)</f>
        <v>6422313.273</v>
      </c>
      <c r="U23" s="4">
        <f>MAX('2018'!U23,'2014'!U23,'2016'!U23)</f>
        <v>1993832.2720000001</v>
      </c>
      <c r="V23" s="4">
        <f>MAX('2018'!V23,'2014'!V23,'2016'!V23)</f>
        <v>2422972.9339999999</v>
      </c>
      <c r="W23" s="4">
        <f>MAX('2018'!W23,'2014'!W23,'2016'!W23)</f>
        <v>28211008.375999998</v>
      </c>
      <c r="X23" s="4">
        <f>MAX('2018'!X23,'2014'!X23,'2016'!X23)</f>
        <v>3161961.9959999998</v>
      </c>
      <c r="Y23" s="4">
        <f>MAX('2018'!Y23,'2014'!Y23,'2016'!Y23)</f>
        <v>4240087.9239999996</v>
      </c>
      <c r="Z23" s="4">
        <f>MAX('2018'!Z23,'2014'!Z23,'2016'!Z23)</f>
        <v>14443725.200999999</v>
      </c>
      <c r="AA23" s="4">
        <f>MAX('2018'!AA23,'2014'!AA23,'2016'!AA23)</f>
        <v>3787054.6710000001</v>
      </c>
      <c r="AB23" s="4">
        <f>MAX('2018'!AB23,'2014'!AB23,'2016'!AB23)</f>
        <v>741524.95299999998</v>
      </c>
      <c r="AC23" s="4">
        <f>MAX('2018'!AC23,'2014'!AC23,'2016'!AC23)</f>
        <v>4556552.4850000003</v>
      </c>
      <c r="AD23" s="4">
        <f>MAX('2018'!AD23,'2014'!AD23,'2016'!AD23)</f>
        <v>7954079.3909999998</v>
      </c>
      <c r="AE23" s="4">
        <f t="shared" si="0"/>
        <v>103201960.47000001</v>
      </c>
      <c r="AF23" s="4">
        <f>MAX('2018'!AF23,'2014'!AF23,'2016'!AF23)</f>
        <v>58645111.322182633</v>
      </c>
      <c r="AG23" s="4">
        <f>MAX('2018'!AG23,'2014'!AG23,'2016'!AG23)</f>
        <v>4803214.5985799292</v>
      </c>
      <c r="AH23" s="4">
        <f t="shared" si="1"/>
        <v>63448325.920762561</v>
      </c>
      <c r="AI23" s="4">
        <f>MAX('2018'!AI23,'2014'!AI23,'2016'!AI23)</f>
        <v>21408207.791413244</v>
      </c>
      <c r="AJ23" s="4">
        <f>MAX('2018'!AJ23,'2014'!AJ23,'2016'!AJ23)</f>
        <v>280077.1908576276</v>
      </c>
      <c r="AK23" s="4">
        <f t="shared" si="2"/>
        <v>21688284.98227087</v>
      </c>
      <c r="AL23" s="4">
        <f>MAX('2018'!AL23,'2014'!AL23,'2016'!AL23)</f>
        <v>23173078.619013797</v>
      </c>
      <c r="AM23" s="4">
        <f t="shared" si="3"/>
        <v>211511649.99204722</v>
      </c>
      <c r="AO23" s="22">
        <f t="shared" si="4"/>
        <v>108309689.52204721</v>
      </c>
    </row>
    <row r="24" spans="3:41" x14ac:dyDescent="0.25">
      <c r="C24" s="1" t="s">
        <v>20</v>
      </c>
      <c r="D24" s="4">
        <f>MAX('2018'!D24,'2014'!D24,'2016'!D24)</f>
        <v>634906.33499999996</v>
      </c>
      <c r="E24" s="4">
        <f>MAX('2018'!E24,'2014'!E24,'2016'!E24)</f>
        <v>2263322.9980000001</v>
      </c>
      <c r="F24" s="4">
        <f>MAX('2018'!F24,'2014'!F24,'2016'!F24)</f>
        <v>4309138.3710000003</v>
      </c>
      <c r="G24" s="4">
        <f>MAX('2018'!G24,'2014'!G24,'2016'!G24)</f>
        <v>3690496.7370000002</v>
      </c>
      <c r="H24" s="4">
        <f>MAX('2018'!H24,'2014'!H24,'2016'!H24)</f>
        <v>1752109.165</v>
      </c>
      <c r="I24" s="4">
        <f>MAX('2018'!I24,'2014'!I24,'2016'!I24)</f>
        <v>925630.15399999998</v>
      </c>
      <c r="J24" s="4">
        <f>MAX('2018'!J24,'2014'!J24,'2016'!J24)</f>
        <v>325128.59000000003</v>
      </c>
      <c r="K24" s="4">
        <f>MAX('2018'!K24,'2014'!K24,'2016'!K24)</f>
        <v>3100513.9530000002</v>
      </c>
      <c r="L24" s="4">
        <f>MAX('2018'!L24,'2014'!L24,'2016'!L24)</f>
        <v>1461124.183</v>
      </c>
      <c r="M24" s="4">
        <f>MAX('2018'!M24,'2014'!M24,'2016'!M24)</f>
        <v>657621.554</v>
      </c>
      <c r="N24" s="4">
        <f>MAX('2018'!N24,'2014'!N24,'2016'!N24)</f>
        <v>1752348.693</v>
      </c>
      <c r="O24" s="4">
        <f>MAX('2018'!O24,'2014'!O24,'2016'!O24)</f>
        <v>1417200.9509999999</v>
      </c>
      <c r="P24" s="4">
        <f>MAX('2018'!P24,'2014'!P24,'2016'!P24)</f>
        <v>2509314.3760000002</v>
      </c>
      <c r="Q24" s="4">
        <f>MAX('2018'!Q24,'2014'!Q24,'2016'!Q24)</f>
        <v>4814523.6229999997</v>
      </c>
      <c r="R24" s="4">
        <f>MAX('2018'!R24,'2014'!R24,'2016'!R24)</f>
        <v>1601830.83</v>
      </c>
      <c r="S24" s="4">
        <f>MAX('2018'!S24,'2014'!S24,'2016'!S24)</f>
        <v>6360333.3669999996</v>
      </c>
      <c r="T24" s="4">
        <f>MAX('2018'!T24,'2014'!T24,'2016'!T24)</f>
        <v>7361182.6950000003</v>
      </c>
      <c r="U24" s="4">
        <f>MAX('2018'!U24,'2014'!U24,'2016'!U24)</f>
        <v>7954139.909</v>
      </c>
      <c r="V24" s="4">
        <f>MAX('2018'!V24,'2014'!V24,'2016'!V24)</f>
        <v>7459092.5120000001</v>
      </c>
      <c r="W24" s="4">
        <f>MAX('2018'!W24,'2014'!W24,'2016'!W24)</f>
        <v>7980671.142</v>
      </c>
      <c r="X24" s="4">
        <f>MAX('2018'!X24,'2014'!X24,'2016'!X24)</f>
        <v>19599509.011999998</v>
      </c>
      <c r="Y24" s="4">
        <f>MAX('2018'!Y24,'2014'!Y24,'2016'!Y24)</f>
        <v>14900585.432</v>
      </c>
      <c r="Z24" s="4">
        <f>MAX('2018'!Z24,'2014'!Z24,'2016'!Z24)</f>
        <v>9364885.8049999997</v>
      </c>
      <c r="AA24" s="4">
        <f>MAX('2018'!AA24,'2014'!AA24,'2016'!AA24)</f>
        <v>4225089.7580000004</v>
      </c>
      <c r="AB24" s="4">
        <f>MAX('2018'!AB24,'2014'!AB24,'2016'!AB24)</f>
        <v>4281814.4759999998</v>
      </c>
      <c r="AC24" s="4">
        <f>MAX('2018'!AC24,'2014'!AC24,'2016'!AC24)</f>
        <v>6484104.3969999999</v>
      </c>
      <c r="AD24" s="4">
        <f>MAX('2018'!AD24,'2014'!AD24,'2016'!AD24)</f>
        <v>2915411.4569999999</v>
      </c>
      <c r="AE24" s="4">
        <f t="shared" si="0"/>
        <v>130102030.47499999</v>
      </c>
      <c r="AF24" s="4">
        <f>MAX('2018'!AF24,'2014'!AF24,'2016'!AF24)</f>
        <v>61292045.907557055</v>
      </c>
      <c r="AG24" s="4">
        <f>MAX('2018'!AG24,'2014'!AG24,'2016'!AG24)</f>
        <v>0</v>
      </c>
      <c r="AH24" s="4">
        <f t="shared" si="1"/>
        <v>61292045.907557055</v>
      </c>
      <c r="AI24" s="4">
        <f>MAX('2018'!AI24,'2014'!AI24,'2016'!AI24)</f>
        <v>0</v>
      </c>
      <c r="AJ24" s="4">
        <f>MAX('2018'!AJ24,'2014'!AJ24,'2016'!AJ24)</f>
        <v>0</v>
      </c>
      <c r="AK24" s="4">
        <f t="shared" si="2"/>
        <v>0</v>
      </c>
      <c r="AL24" s="4">
        <f>MAX('2018'!AL24,'2014'!AL24,'2016'!AL24)</f>
        <v>28812278.868751932</v>
      </c>
      <c r="AM24" s="4">
        <f t="shared" si="3"/>
        <v>220206355.25130898</v>
      </c>
      <c r="AO24" s="22">
        <f t="shared" si="4"/>
        <v>90104324.776308984</v>
      </c>
    </row>
    <row r="25" spans="3:41" x14ac:dyDescent="0.25">
      <c r="C25" s="1" t="s">
        <v>21</v>
      </c>
      <c r="D25" s="4">
        <f>MAX('2018'!D25,'2014'!D25,'2016'!D25)</f>
        <v>287549.527</v>
      </c>
      <c r="E25" s="4">
        <f>MAX('2018'!E25,'2014'!E25,'2016'!E25)</f>
        <v>792058.87399999995</v>
      </c>
      <c r="F25" s="4">
        <f>MAX('2018'!F25,'2014'!F25,'2016'!F25)</f>
        <v>1675806.9169999999</v>
      </c>
      <c r="G25" s="4">
        <f>MAX('2018'!G25,'2014'!G25,'2016'!G25)</f>
        <v>5163900.2829999998</v>
      </c>
      <c r="H25" s="4">
        <f>MAX('2018'!H25,'2014'!H25,'2016'!H25)</f>
        <v>1821722.8759999999</v>
      </c>
      <c r="I25" s="4">
        <f>MAX('2018'!I25,'2014'!I25,'2016'!I25)</f>
        <v>746621.83100000001</v>
      </c>
      <c r="J25" s="4">
        <f>MAX('2018'!J25,'2014'!J25,'2016'!J25)</f>
        <v>154181.89499999999</v>
      </c>
      <c r="K25" s="4">
        <f>MAX('2018'!K25,'2014'!K25,'2016'!K25)</f>
        <v>14694174.987</v>
      </c>
      <c r="L25" s="4">
        <f>MAX('2018'!L25,'2014'!L25,'2016'!L25)</f>
        <v>1924399.8670000001</v>
      </c>
      <c r="M25" s="4">
        <f>MAX('2018'!M25,'2014'!M25,'2016'!M25)</f>
        <v>1184789.23</v>
      </c>
      <c r="N25" s="4">
        <f>MAX('2018'!N25,'2014'!N25,'2016'!N25)</f>
        <v>1374490.7320000001</v>
      </c>
      <c r="O25" s="4">
        <f>MAX('2018'!O25,'2014'!O25,'2016'!O25)</f>
        <v>156559.72</v>
      </c>
      <c r="P25" s="4">
        <f>MAX('2018'!P25,'2014'!P25,'2016'!P25)</f>
        <v>2049104.4280000001</v>
      </c>
      <c r="Q25" s="4">
        <f>MAX('2018'!Q25,'2014'!Q25,'2016'!Q25)</f>
        <v>1879826.328</v>
      </c>
      <c r="R25" s="4">
        <f>MAX('2018'!R25,'2014'!R25,'2016'!R25)</f>
        <v>1431381.5930000001</v>
      </c>
      <c r="S25" s="4">
        <f>MAX('2018'!S25,'2014'!S25,'2016'!S25)</f>
        <v>34131235.785999998</v>
      </c>
      <c r="T25" s="4">
        <f>MAX('2018'!T25,'2014'!T25,'2016'!T25)</f>
        <v>18683501.927000001</v>
      </c>
      <c r="U25" s="4">
        <f>MAX('2018'!U25,'2014'!U25,'2016'!U25)</f>
        <v>5550837.3449999997</v>
      </c>
      <c r="V25" s="4">
        <f>MAX('2018'!V25,'2014'!V25,'2016'!V25)</f>
        <v>7830614.2989999996</v>
      </c>
      <c r="W25" s="4">
        <f>MAX('2018'!W25,'2014'!W25,'2016'!W25)</f>
        <v>4023343.585</v>
      </c>
      <c r="X25" s="4">
        <f>MAX('2018'!X25,'2014'!X25,'2016'!X25)</f>
        <v>4031384.1260000002</v>
      </c>
      <c r="Y25" s="4">
        <f>MAX('2018'!Y25,'2014'!Y25,'2016'!Y25)</f>
        <v>10143015.114</v>
      </c>
      <c r="Z25" s="4">
        <f>MAX('2018'!Z25,'2014'!Z25,'2016'!Z25)</f>
        <v>4277443.0760000004</v>
      </c>
      <c r="AA25" s="4">
        <f>MAX('2018'!AA25,'2014'!AA25,'2016'!AA25)</f>
        <v>2896721.36</v>
      </c>
      <c r="AB25" s="4">
        <f>MAX('2018'!AB25,'2014'!AB25,'2016'!AB25)</f>
        <v>994963.50100000005</v>
      </c>
      <c r="AC25" s="4">
        <f>MAX('2018'!AC25,'2014'!AC25,'2016'!AC25)</f>
        <v>4043698.844</v>
      </c>
      <c r="AD25" s="4">
        <f>MAX('2018'!AD25,'2014'!AD25,'2016'!AD25)</f>
        <v>3252381.9219999998</v>
      </c>
      <c r="AE25" s="4">
        <f t="shared" si="0"/>
        <v>135195709.97299999</v>
      </c>
      <c r="AF25" s="4">
        <f>MAX('2018'!AF25,'2014'!AF25,'2016'!AF25)</f>
        <v>312197875.00734556</v>
      </c>
      <c r="AG25" s="4">
        <f>MAX('2018'!AG25,'2014'!AG25,'2016'!AG25)</f>
        <v>0</v>
      </c>
      <c r="AH25" s="4">
        <f t="shared" si="1"/>
        <v>312197875.00734556</v>
      </c>
      <c r="AI25" s="4">
        <f>MAX('2018'!AI25,'2014'!AI25,'2016'!AI25)</f>
        <v>0</v>
      </c>
      <c r="AJ25" s="4">
        <f>MAX('2018'!AJ25,'2014'!AJ25,'2016'!AJ25)</f>
        <v>0</v>
      </c>
      <c r="AK25" s="4">
        <f t="shared" si="2"/>
        <v>0</v>
      </c>
      <c r="AL25" s="4">
        <f>MAX('2018'!AL25,'2014'!AL25,'2016'!AL25)</f>
        <v>29562284.571780253</v>
      </c>
      <c r="AM25" s="4">
        <f t="shared" si="3"/>
        <v>476955869.55212581</v>
      </c>
      <c r="AO25" s="22">
        <f t="shared" si="4"/>
        <v>341760159.57912582</v>
      </c>
    </row>
    <row r="26" spans="3:41" x14ac:dyDescent="0.25">
      <c r="C26" s="1" t="s">
        <v>22</v>
      </c>
      <c r="D26" s="4">
        <f>MAX('2018'!D26,'2014'!D26,'2016'!D26)</f>
        <v>1695684.7890000001</v>
      </c>
      <c r="E26" s="4">
        <f>MAX('2018'!E26,'2014'!E26,'2016'!E26)</f>
        <v>2737368.8909999998</v>
      </c>
      <c r="F26" s="4">
        <f>MAX('2018'!F26,'2014'!F26,'2016'!F26)</f>
        <v>3792827.0550000002</v>
      </c>
      <c r="G26" s="4">
        <f>MAX('2018'!G26,'2014'!G26,'2016'!G26)</f>
        <v>2810349.1209999998</v>
      </c>
      <c r="H26" s="4">
        <f>MAX('2018'!H26,'2014'!H26,'2016'!H26)</f>
        <v>3045779.6949999998</v>
      </c>
      <c r="I26" s="4">
        <f>MAX('2018'!I26,'2014'!I26,'2016'!I26)</f>
        <v>632361.08200000005</v>
      </c>
      <c r="J26" s="4">
        <f>MAX('2018'!J26,'2014'!J26,'2016'!J26)</f>
        <v>541499.13</v>
      </c>
      <c r="K26" s="4">
        <f>MAX('2018'!K26,'2014'!K26,'2016'!K26)</f>
        <v>2389795.861</v>
      </c>
      <c r="L26" s="4">
        <f>MAX('2018'!L26,'2014'!L26,'2016'!L26)</f>
        <v>788850.29399999999</v>
      </c>
      <c r="M26" s="4">
        <f>MAX('2018'!M26,'2014'!M26,'2016'!M26)</f>
        <v>1175412.6529999999</v>
      </c>
      <c r="N26" s="4">
        <f>MAX('2018'!N26,'2014'!N26,'2016'!N26)</f>
        <v>1591821.5360000001</v>
      </c>
      <c r="O26" s="4">
        <f>MAX('2018'!O26,'2014'!O26,'2016'!O26)</f>
        <v>1080314.8799999999</v>
      </c>
      <c r="P26" s="4">
        <f>MAX('2018'!P26,'2014'!P26,'2016'!P26)</f>
        <v>3050439.4589999998</v>
      </c>
      <c r="Q26" s="4">
        <f>MAX('2018'!Q26,'2014'!Q26,'2016'!Q26)</f>
        <v>1048001.958</v>
      </c>
      <c r="R26" s="4">
        <f>MAX('2018'!R26,'2014'!R26,'2016'!R26)</f>
        <v>1174221.6629999999</v>
      </c>
      <c r="S26" s="4">
        <f>MAX('2018'!S26,'2014'!S26,'2016'!S26)</f>
        <v>18527771.291000001</v>
      </c>
      <c r="T26" s="4">
        <f>MAX('2018'!T26,'2014'!T26,'2016'!T26)</f>
        <v>11680147.119000001</v>
      </c>
      <c r="U26" s="4">
        <f>MAX('2018'!U26,'2014'!U26,'2016'!U26)</f>
        <v>4103341.1830000002</v>
      </c>
      <c r="V26" s="4">
        <f>MAX('2018'!V26,'2014'!V26,'2016'!V26)</f>
        <v>5723324.6330000004</v>
      </c>
      <c r="W26" s="4">
        <f>MAX('2018'!W26,'2014'!W26,'2016'!W26)</f>
        <v>12452962.52</v>
      </c>
      <c r="X26" s="4">
        <f>MAX('2018'!X26,'2014'!X26,'2016'!X26)</f>
        <v>4403420.8439999996</v>
      </c>
      <c r="Y26" s="4">
        <f>MAX('2018'!Y26,'2014'!Y26,'2016'!Y26)</f>
        <v>5400625.9129999997</v>
      </c>
      <c r="Z26" s="4">
        <f>MAX('2018'!Z26,'2014'!Z26,'2016'!Z26)</f>
        <v>24548788.699999999</v>
      </c>
      <c r="AA26" s="4">
        <f>MAX('2018'!AA26,'2014'!AA26,'2016'!AA26)</f>
        <v>2677038.6379999998</v>
      </c>
      <c r="AB26" s="4">
        <f>MAX('2018'!AB26,'2014'!AB26,'2016'!AB26)</f>
        <v>2767198.588</v>
      </c>
      <c r="AC26" s="4">
        <f>MAX('2018'!AC26,'2014'!AC26,'2016'!AC26)</f>
        <v>5285276.2470000004</v>
      </c>
      <c r="AD26" s="4">
        <f>MAX('2018'!AD26,'2014'!AD26,'2016'!AD26)</f>
        <v>6715475.2829999998</v>
      </c>
      <c r="AE26" s="4">
        <f t="shared" si="0"/>
        <v>131840099.02599999</v>
      </c>
      <c r="AF26" s="4">
        <f>MAX('2018'!AF26,'2014'!AF26,'2016'!AF26)</f>
        <v>11020791.119421041</v>
      </c>
      <c r="AG26" s="4">
        <f>MAX('2018'!AG26,'2014'!AG26,'2016'!AG26)</f>
        <v>1945803.3472430897</v>
      </c>
      <c r="AH26" s="4">
        <f t="shared" si="1"/>
        <v>12966594.46666413</v>
      </c>
      <c r="AI26" s="4">
        <f>MAX('2018'!AI26,'2014'!AI26,'2016'!AI26)</f>
        <v>42773778.192793913</v>
      </c>
      <c r="AJ26" s="4">
        <f>MAX('2018'!AJ26,'2014'!AJ26,'2016'!AJ26)</f>
        <v>0</v>
      </c>
      <c r="AK26" s="4">
        <f t="shared" si="2"/>
        <v>42773778.192793913</v>
      </c>
      <c r="AL26" s="4">
        <f>MAX('2018'!AL26,'2014'!AL26,'2016'!AL26)</f>
        <v>33133369.156407773</v>
      </c>
      <c r="AM26" s="4">
        <f t="shared" si="3"/>
        <v>220713840.84186581</v>
      </c>
      <c r="AO26" s="22">
        <f t="shared" si="4"/>
        <v>88873741.815865815</v>
      </c>
    </row>
    <row r="27" spans="3:41" x14ac:dyDescent="0.25">
      <c r="C27" s="1" t="s">
        <v>23</v>
      </c>
      <c r="D27" s="4">
        <f>MAX('2018'!D27,'2014'!D27,'2016'!D27)</f>
        <v>1403941.027</v>
      </c>
      <c r="E27" s="4">
        <f>MAX('2018'!E27,'2014'!E27,'2016'!E27)</f>
        <v>2061906.135</v>
      </c>
      <c r="F27" s="4">
        <f>MAX('2018'!F27,'2014'!F27,'2016'!F27)</f>
        <v>9174764.341</v>
      </c>
      <c r="G27" s="4">
        <f>MAX('2018'!G27,'2014'!G27,'2016'!G27)</f>
        <v>5308580.87</v>
      </c>
      <c r="H27" s="4">
        <f>MAX('2018'!H27,'2014'!H27,'2016'!H27)</f>
        <v>978531.08700000006</v>
      </c>
      <c r="I27" s="4">
        <f>MAX('2018'!I27,'2014'!I27,'2016'!I27)</f>
        <v>1179362.0560000001</v>
      </c>
      <c r="J27" s="4">
        <f>MAX('2018'!J27,'2014'!J27,'2016'!J27)</f>
        <v>293309.51500000001</v>
      </c>
      <c r="K27" s="4">
        <f>MAX('2018'!K27,'2014'!K27,'2016'!K27)</f>
        <v>1463043.4169999999</v>
      </c>
      <c r="L27" s="4">
        <f>MAX('2018'!L27,'2014'!L27,'2016'!L27)</f>
        <v>716312.01899999997</v>
      </c>
      <c r="M27" s="4">
        <f>MAX('2018'!M27,'2014'!M27,'2016'!M27)</f>
        <v>829369.73100000003</v>
      </c>
      <c r="N27" s="4">
        <f>MAX('2018'!N27,'2014'!N27,'2016'!N27)</f>
        <v>691127.49100000004</v>
      </c>
      <c r="O27" s="4">
        <f>MAX('2018'!O27,'2014'!O27,'2016'!O27)</f>
        <v>576071.44200000004</v>
      </c>
      <c r="P27" s="4">
        <f>MAX('2018'!P27,'2014'!P27,'2016'!P27)</f>
        <v>3781733.2489999998</v>
      </c>
      <c r="Q27" s="4">
        <f>MAX('2018'!Q27,'2014'!Q27,'2016'!Q27)</f>
        <v>786724.04200000002</v>
      </c>
      <c r="R27" s="4">
        <f>MAX('2018'!R27,'2014'!R27,'2016'!R27)</f>
        <v>5358975.3899999997</v>
      </c>
      <c r="S27" s="4">
        <f>MAX('2018'!S27,'2014'!S27,'2016'!S27)</f>
        <v>32127233.697999999</v>
      </c>
      <c r="T27" s="4">
        <f>MAX('2018'!T27,'2014'!T27,'2016'!T27)</f>
        <v>4125610.7409999999</v>
      </c>
      <c r="U27" s="4">
        <f>MAX('2018'!U27,'2014'!U27,'2016'!U27)</f>
        <v>4198619.2860000003</v>
      </c>
      <c r="V27" s="4">
        <f>MAX('2018'!V27,'2014'!V27,'2016'!V27)</f>
        <v>16009174.619999999</v>
      </c>
      <c r="W27" s="4">
        <f>MAX('2018'!W27,'2014'!W27,'2016'!W27)</f>
        <v>3924760.591</v>
      </c>
      <c r="X27" s="4">
        <f>MAX('2018'!X27,'2014'!X27,'2016'!X27)</f>
        <v>1248493.3559999999</v>
      </c>
      <c r="Y27" s="4">
        <f>MAX('2018'!Y27,'2014'!Y27,'2016'!Y27)</f>
        <v>6536315.2039999999</v>
      </c>
      <c r="Z27" s="4">
        <f>MAX('2018'!Z27,'2014'!Z27,'2016'!Z27)</f>
        <v>2315762.642</v>
      </c>
      <c r="AA27" s="4">
        <f>MAX('2018'!AA27,'2014'!AA27,'2016'!AA27)</f>
        <v>5670947.1440000003</v>
      </c>
      <c r="AB27" s="4">
        <f>MAX('2018'!AB27,'2014'!AB27,'2016'!AB27)</f>
        <v>4312865.9800000004</v>
      </c>
      <c r="AC27" s="4">
        <f>MAX('2018'!AC27,'2014'!AC27,'2016'!AC27)</f>
        <v>3888859.0419999999</v>
      </c>
      <c r="AD27" s="4">
        <f>MAX('2018'!AD27,'2014'!AD27,'2016'!AD27)</f>
        <v>4479883.2589999996</v>
      </c>
      <c r="AE27" s="4">
        <f t="shared" si="0"/>
        <v>123442277.37500001</v>
      </c>
      <c r="AF27" s="4">
        <f>MAX('2018'!AF27,'2014'!AF27,'2016'!AF27)</f>
        <v>51271182.181742936</v>
      </c>
      <c r="AG27" s="4">
        <f>MAX('2018'!AG27,'2014'!AG27,'2016'!AG27)</f>
        <v>201974526.30599484</v>
      </c>
      <c r="AH27" s="4">
        <f t="shared" si="1"/>
        <v>253245708.48773777</v>
      </c>
      <c r="AI27" s="4">
        <f>MAX('2018'!AI27,'2014'!AI27,'2016'!AI27)</f>
        <v>0</v>
      </c>
      <c r="AJ27" s="4">
        <f>MAX('2018'!AJ27,'2014'!AJ27,'2016'!AJ27)</f>
        <v>0</v>
      </c>
      <c r="AK27" s="4">
        <f t="shared" si="2"/>
        <v>0</v>
      </c>
      <c r="AL27" s="4">
        <f>MAX('2018'!AL27,'2014'!AL27,'2016'!AL27)</f>
        <v>24250593.49351668</v>
      </c>
      <c r="AM27" s="4">
        <f t="shared" si="3"/>
        <v>400938579.35625446</v>
      </c>
      <c r="AO27" s="22">
        <f t="shared" si="4"/>
        <v>277496301.98125446</v>
      </c>
    </row>
    <row r="28" spans="3:41" x14ac:dyDescent="0.25">
      <c r="C28" s="1" t="s">
        <v>24</v>
      </c>
      <c r="D28" s="4">
        <f>MAX('2018'!D28,'2014'!D28,'2016'!D28)</f>
        <v>61850.207999999999</v>
      </c>
      <c r="E28" s="4">
        <f>MAX('2018'!E28,'2014'!E28,'2016'!E28)</f>
        <v>183265.85399999999</v>
      </c>
      <c r="F28" s="4">
        <f>MAX('2018'!F28,'2014'!F28,'2016'!F28)</f>
        <v>633860.84900000005</v>
      </c>
      <c r="G28" s="4">
        <f>MAX('2018'!G28,'2014'!G28,'2016'!G28)</f>
        <v>167806.601</v>
      </c>
      <c r="H28" s="4">
        <f>MAX('2018'!H28,'2014'!H28,'2016'!H28)</f>
        <v>150736.31899999999</v>
      </c>
      <c r="I28" s="4">
        <f>MAX('2018'!I28,'2014'!I28,'2016'!I28)</f>
        <v>69934.584000000003</v>
      </c>
      <c r="J28" s="4">
        <f>MAX('2018'!J28,'2014'!J28,'2016'!J28)</f>
        <v>55310.078000000001</v>
      </c>
      <c r="K28" s="4">
        <f>MAX('2018'!K28,'2014'!K28,'2016'!K28)</f>
        <v>197182.17</v>
      </c>
      <c r="L28" s="4">
        <f>MAX('2018'!L28,'2014'!L28,'2016'!L28)</f>
        <v>56041.576999999997</v>
      </c>
      <c r="M28" s="4">
        <f>MAX('2018'!M28,'2014'!M28,'2016'!M28)</f>
        <v>75663.410999999993</v>
      </c>
      <c r="N28" s="4">
        <f>MAX('2018'!N28,'2014'!N28,'2016'!N28)</f>
        <v>141151.93900000001</v>
      </c>
      <c r="O28" s="4">
        <f>MAX('2018'!O28,'2014'!O28,'2016'!O28)</f>
        <v>376015.47100000002</v>
      </c>
      <c r="P28" s="4">
        <f>MAX('2018'!P28,'2014'!P28,'2016'!P28)</f>
        <v>702137.83799999999</v>
      </c>
      <c r="Q28" s="4">
        <f>MAX('2018'!Q28,'2014'!Q28,'2016'!Q28)</f>
        <v>313099.723</v>
      </c>
      <c r="R28" s="4">
        <f>MAX('2018'!R28,'2014'!R28,'2016'!R28)</f>
        <v>83947.771999999997</v>
      </c>
      <c r="S28" s="4">
        <f>MAX('2018'!S28,'2014'!S28,'2016'!S28)</f>
        <v>1179119.2239999999</v>
      </c>
      <c r="T28" s="4">
        <f>MAX('2018'!T28,'2014'!T28,'2016'!T28)</f>
        <v>715677.50600000005</v>
      </c>
      <c r="U28" s="4">
        <f>MAX('2018'!U28,'2014'!U28,'2016'!U28)</f>
        <v>779677.86800000002</v>
      </c>
      <c r="V28" s="4">
        <f>MAX('2018'!V28,'2014'!V28,'2016'!V28)</f>
        <v>470493.54599999997</v>
      </c>
      <c r="W28" s="4">
        <f>MAX('2018'!W28,'2014'!W28,'2016'!W28)</f>
        <v>340697.87699999998</v>
      </c>
      <c r="X28" s="4">
        <f>MAX('2018'!X28,'2014'!X28,'2016'!X28)</f>
        <v>1136511.041</v>
      </c>
      <c r="Y28" s="4">
        <f>MAX('2018'!Y28,'2014'!Y28,'2016'!Y28)</f>
        <v>370259.64600000001</v>
      </c>
      <c r="Z28" s="4">
        <f>MAX('2018'!Z28,'2014'!Z28,'2016'!Z28)</f>
        <v>2150182.62</v>
      </c>
      <c r="AA28" s="4">
        <f>MAX('2018'!AA28,'2014'!AA28,'2016'!AA28)</f>
        <v>1883519.2069999999</v>
      </c>
      <c r="AB28" s="4">
        <f>MAX('2018'!AB28,'2014'!AB28,'2016'!AB28)</f>
        <v>3510862.3029999998</v>
      </c>
      <c r="AC28" s="4">
        <f>MAX('2018'!AC28,'2014'!AC28,'2016'!AC28)</f>
        <v>441523.34299999999</v>
      </c>
      <c r="AD28" s="4">
        <f>MAX('2018'!AD28,'2014'!AD28,'2016'!AD28)</f>
        <v>745584.04399999999</v>
      </c>
      <c r="AE28" s="4">
        <f t="shared" si="0"/>
        <v>16992112.619000003</v>
      </c>
      <c r="AF28" s="4">
        <f>MAX('2018'!AF28,'2014'!AF28,'2016'!AF28)</f>
        <v>37534844.614731632</v>
      </c>
      <c r="AG28" s="4">
        <f>MAX('2018'!AG28,'2014'!AG28,'2016'!AG28)</f>
        <v>132874579.89808738</v>
      </c>
      <c r="AH28" s="4">
        <f t="shared" si="1"/>
        <v>170409424.51281902</v>
      </c>
      <c r="AI28" s="4">
        <f>MAX('2018'!AI28,'2014'!AI28,'2016'!AI28)</f>
        <v>0</v>
      </c>
      <c r="AJ28" s="4">
        <f>MAX('2018'!AJ28,'2014'!AJ28,'2016'!AJ28)</f>
        <v>0</v>
      </c>
      <c r="AK28" s="4">
        <f t="shared" si="2"/>
        <v>0</v>
      </c>
      <c r="AL28" s="4">
        <f>MAX('2018'!AL28,'2014'!AL28,'2016'!AL28)</f>
        <v>2976512.6080724881</v>
      </c>
      <c r="AM28" s="4">
        <f t="shared" si="3"/>
        <v>190378049.7398915</v>
      </c>
      <c r="AO28" s="22">
        <f t="shared" si="4"/>
        <v>173385937.12089151</v>
      </c>
    </row>
    <row r="29" spans="3:41" x14ac:dyDescent="0.25">
      <c r="C29" s="1" t="s">
        <v>25</v>
      </c>
      <c r="D29" s="4">
        <f>MAX('2018'!D29,'2014'!D29,'2016'!D29)</f>
        <v>414082.21399999998</v>
      </c>
      <c r="E29" s="4">
        <f>MAX('2018'!E29,'2014'!E29,'2016'!E29)</f>
        <v>144929.58799999999</v>
      </c>
      <c r="F29" s="4">
        <f>MAX('2018'!F29,'2014'!F29,'2016'!F29)</f>
        <v>442335.00799999997</v>
      </c>
      <c r="G29" s="4">
        <f>MAX('2018'!G29,'2014'!G29,'2016'!G29)</f>
        <v>979638.72</v>
      </c>
      <c r="H29" s="4">
        <f>MAX('2018'!H29,'2014'!H29,'2016'!H29)</f>
        <v>213343.24</v>
      </c>
      <c r="I29" s="4">
        <f>MAX('2018'!I29,'2014'!I29,'2016'!I29)</f>
        <v>170166.09400000001</v>
      </c>
      <c r="J29" s="4">
        <f>MAX('2018'!J29,'2014'!J29,'2016'!J29)</f>
        <v>41812.156999999999</v>
      </c>
      <c r="K29" s="4">
        <f>MAX('2018'!K29,'2014'!K29,'2016'!K29)</f>
        <v>412436.78</v>
      </c>
      <c r="L29" s="4">
        <f>MAX('2018'!L29,'2014'!L29,'2016'!L29)</f>
        <v>213863.37599999999</v>
      </c>
      <c r="M29" s="4">
        <f>MAX('2018'!M29,'2014'!M29,'2016'!M29)</f>
        <v>81804.225999999995</v>
      </c>
      <c r="N29" s="4">
        <f>MAX('2018'!N29,'2014'!N29,'2016'!N29)</f>
        <v>199357.06700000001</v>
      </c>
      <c r="O29" s="4">
        <f>MAX('2018'!O29,'2014'!O29,'2016'!O29)</f>
        <v>201091.50700000001</v>
      </c>
      <c r="P29" s="4">
        <f>MAX('2018'!P29,'2014'!P29,'2016'!P29)</f>
        <v>6221409.727</v>
      </c>
      <c r="Q29" s="4">
        <f>MAX('2018'!Q29,'2014'!Q29,'2016'!Q29)</f>
        <v>148913.565</v>
      </c>
      <c r="R29" s="4">
        <f>MAX('2018'!R29,'2014'!R29,'2016'!R29)</f>
        <v>318938.18</v>
      </c>
      <c r="S29" s="4">
        <f>MAX('2018'!S29,'2014'!S29,'2016'!S29)</f>
        <v>368866.391</v>
      </c>
      <c r="T29" s="4">
        <f>MAX('2018'!T29,'2014'!T29,'2016'!T29)</f>
        <v>2179918.2579999999</v>
      </c>
      <c r="U29" s="4">
        <f>MAX('2018'!U29,'2014'!U29,'2016'!U29)</f>
        <v>1231244.7549999999</v>
      </c>
      <c r="V29" s="4">
        <f>MAX('2018'!V29,'2014'!V29,'2016'!V29)</f>
        <v>647804.13800000004</v>
      </c>
      <c r="W29" s="4">
        <f>MAX('2018'!W29,'2014'!W29,'2016'!W29)</f>
        <v>862058.03099999996</v>
      </c>
      <c r="X29" s="4">
        <f>MAX('2018'!X29,'2014'!X29,'2016'!X29)</f>
        <v>395463.28499999997</v>
      </c>
      <c r="Y29" s="4">
        <f>MAX('2018'!Y29,'2014'!Y29,'2016'!Y29)</f>
        <v>252897.97200000001</v>
      </c>
      <c r="Z29" s="4">
        <f>MAX('2018'!Z29,'2014'!Z29,'2016'!Z29)</f>
        <v>912117.42500000005</v>
      </c>
      <c r="AA29" s="4">
        <f>MAX('2018'!AA29,'2014'!AA29,'2016'!AA29)</f>
        <v>386103.52100000001</v>
      </c>
      <c r="AB29" s="4">
        <f>MAX('2018'!AB29,'2014'!AB29,'2016'!AB29)</f>
        <v>64987.675000000003</v>
      </c>
      <c r="AC29" s="4">
        <f>MAX('2018'!AC29,'2014'!AC29,'2016'!AC29)</f>
        <v>15982054.738</v>
      </c>
      <c r="AD29" s="4">
        <f>MAX('2018'!AD29,'2014'!AD29,'2016'!AD29)</f>
        <v>473872.29200000002</v>
      </c>
      <c r="AE29" s="4">
        <f t="shared" si="0"/>
        <v>33961509.930000007</v>
      </c>
      <c r="AF29" s="4">
        <f>MAX('2018'!AF29,'2014'!AF29,'2016'!AF29)</f>
        <v>73010156.883040905</v>
      </c>
      <c r="AG29" s="4">
        <f>MAX('2018'!AG29,'2014'!AG29,'2016'!AG29)</f>
        <v>147769191.47190434</v>
      </c>
      <c r="AH29" s="4">
        <f t="shared" si="1"/>
        <v>220779348.35494524</v>
      </c>
      <c r="AI29" s="4">
        <f>MAX('2018'!AI29,'2014'!AI29,'2016'!AI29)</f>
        <v>0</v>
      </c>
      <c r="AJ29" s="4">
        <f>MAX('2018'!AJ29,'2014'!AJ29,'2016'!AJ29)</f>
        <v>0</v>
      </c>
      <c r="AK29" s="4">
        <f t="shared" si="2"/>
        <v>0</v>
      </c>
      <c r="AL29" s="4">
        <f>MAX('2018'!AL29,'2014'!AL29,'2016'!AL29)</f>
        <v>6833567.6454806793</v>
      </c>
      <c r="AM29" s="4">
        <f t="shared" si="3"/>
        <v>261574425.93042594</v>
      </c>
      <c r="AO29" s="22">
        <f t="shared" si="4"/>
        <v>227612916.00042593</v>
      </c>
    </row>
    <row r="30" spans="3:41" x14ac:dyDescent="0.25">
      <c r="C30" s="1" t="s">
        <v>26</v>
      </c>
      <c r="D30" s="4">
        <f>MAX('2018'!D30,'2014'!D30,'2016'!D30)</f>
        <v>38195.802000000003</v>
      </c>
      <c r="E30" s="4">
        <f>MAX('2018'!E30,'2014'!E30,'2016'!E30)</f>
        <v>13370.64</v>
      </c>
      <c r="F30" s="4">
        <f>MAX('2018'!F30,'2014'!F30,'2016'!F30)</f>
        <v>390442.57400000002</v>
      </c>
      <c r="G30" s="4">
        <f>MAX('2018'!G30,'2014'!G30,'2016'!G30)</f>
        <v>312474.016</v>
      </c>
      <c r="H30" s="4">
        <f>MAX('2018'!H30,'2014'!H30,'2016'!H30)</f>
        <v>52705.646999999997</v>
      </c>
      <c r="I30" s="4">
        <f>MAX('2018'!I30,'2014'!I30,'2016'!I30)</f>
        <v>13863.754999999999</v>
      </c>
      <c r="J30" s="4">
        <f>MAX('2018'!J30,'2014'!J30,'2016'!J30)</f>
        <v>7320.7809999999999</v>
      </c>
      <c r="K30" s="4">
        <f>MAX('2018'!K30,'2014'!K30,'2016'!K30)</f>
        <v>32042.066999999999</v>
      </c>
      <c r="L30" s="4">
        <f>MAX('2018'!L30,'2014'!L30,'2016'!L30)</f>
        <v>10776.549000000001</v>
      </c>
      <c r="M30" s="4">
        <f>MAX('2018'!M30,'2014'!M30,'2016'!M30)</f>
        <v>14211.896000000001</v>
      </c>
      <c r="N30" s="4">
        <f>MAX('2018'!N30,'2014'!N30,'2016'!N30)</f>
        <v>35104.792000000001</v>
      </c>
      <c r="O30" s="4">
        <f>MAX('2018'!O30,'2014'!O30,'2016'!O30)</f>
        <v>11677.26</v>
      </c>
      <c r="P30" s="4">
        <f>MAX('2018'!P30,'2014'!P30,'2016'!P30)</f>
        <v>519679.36200000002</v>
      </c>
      <c r="Q30" s="4">
        <f>MAX('2018'!Q30,'2014'!Q30,'2016'!Q30)</f>
        <v>50273.048999999999</v>
      </c>
      <c r="R30" s="4">
        <f>MAX('2018'!R30,'2014'!R30,'2016'!R30)</f>
        <v>19995.992999999999</v>
      </c>
      <c r="S30" s="4">
        <f>MAX('2018'!S30,'2014'!S30,'2016'!S30)</f>
        <v>1632301.273</v>
      </c>
      <c r="T30" s="4">
        <f>MAX('2018'!T30,'2014'!T30,'2016'!T30)</f>
        <v>134316.07</v>
      </c>
      <c r="U30" s="4">
        <f>MAX('2018'!U30,'2014'!U30,'2016'!U30)</f>
        <v>116003.894</v>
      </c>
      <c r="V30" s="4">
        <f>MAX('2018'!V30,'2014'!V30,'2016'!V30)</f>
        <v>205677.07699999999</v>
      </c>
      <c r="W30" s="4">
        <f>MAX('2018'!W30,'2014'!W30,'2016'!W30)</f>
        <v>908379.47</v>
      </c>
      <c r="X30" s="4">
        <f>MAX('2018'!X30,'2014'!X30,'2016'!X30)</f>
        <v>68868.725000000006</v>
      </c>
      <c r="Y30" s="4">
        <f>MAX('2018'!Y30,'2014'!Y30,'2016'!Y30)</f>
        <v>224444.99799999999</v>
      </c>
      <c r="Z30" s="4">
        <f>MAX('2018'!Z30,'2014'!Z30,'2016'!Z30)</f>
        <v>640150.00699999998</v>
      </c>
      <c r="AA30" s="4">
        <f>MAX('2018'!AA30,'2014'!AA30,'2016'!AA30)</f>
        <v>224202.389</v>
      </c>
      <c r="AB30" s="4">
        <f>MAX('2018'!AB30,'2014'!AB30,'2016'!AB30)</f>
        <v>41708.673999999999</v>
      </c>
      <c r="AC30" s="4">
        <f>MAX('2018'!AC30,'2014'!AC30,'2016'!AC30)</f>
        <v>143975.9</v>
      </c>
      <c r="AD30" s="4">
        <f>MAX('2018'!AD30,'2014'!AD30,'2016'!AD30)</f>
        <v>7256134.4249999998</v>
      </c>
      <c r="AE30" s="4">
        <f t="shared" si="0"/>
        <v>13118297.085000001</v>
      </c>
      <c r="AF30" s="4">
        <f>MAX('2018'!AF30,'2014'!AF30,'2016'!AF30)</f>
        <v>48833114.76395797</v>
      </c>
      <c r="AG30" s="4">
        <f>MAX('2018'!AG30,'2014'!AG30,'2016'!AG30)</f>
        <v>10787818.069628408</v>
      </c>
      <c r="AH30" s="4">
        <f t="shared" si="1"/>
        <v>59620932.83358638</v>
      </c>
      <c r="AI30" s="4">
        <f>MAX('2018'!AI30,'2014'!AI30,'2016'!AI30)</f>
        <v>676105.37428811053</v>
      </c>
      <c r="AJ30" s="4">
        <f>MAX('2018'!AJ30,'2014'!AJ30,'2016'!AJ30)</f>
        <v>469.07504444684764</v>
      </c>
      <c r="AK30" s="4">
        <f t="shared" si="2"/>
        <v>676574.44933255739</v>
      </c>
      <c r="AL30" s="4">
        <f>MAX('2018'!AL30,'2014'!AL30,'2016'!AL30)</f>
        <v>2520096.6130105671</v>
      </c>
      <c r="AM30" s="4">
        <f t="shared" si="3"/>
        <v>75935900.980929494</v>
      </c>
      <c r="AO30" s="22">
        <f t="shared" si="4"/>
        <v>62817603.895929493</v>
      </c>
    </row>
    <row r="31" spans="3:41" x14ac:dyDescent="0.25">
      <c r="C31" s="3" t="s">
        <v>36</v>
      </c>
      <c r="D31" s="4">
        <f>SUM(D4:D30)</f>
        <v>228765335.76339963</v>
      </c>
      <c r="E31" s="4">
        <f t="shared" ref="E31:AD31" si="5">SUM(E4:E30)</f>
        <v>100500087.33000001</v>
      </c>
      <c r="F31" s="4">
        <f t="shared" si="5"/>
        <v>354522208.70999998</v>
      </c>
      <c r="G31" s="4">
        <f t="shared" si="5"/>
        <v>325508104.26799995</v>
      </c>
      <c r="H31" s="4">
        <f t="shared" si="5"/>
        <v>91445273.325000018</v>
      </c>
      <c r="I31" s="4">
        <f t="shared" si="5"/>
        <v>156643769.17799997</v>
      </c>
      <c r="J31" s="4">
        <f t="shared" si="5"/>
        <v>26720864.591000002</v>
      </c>
      <c r="K31" s="4">
        <f t="shared" si="5"/>
        <v>226569485.54399997</v>
      </c>
      <c r="L31" s="4">
        <f t="shared" si="5"/>
        <v>231060664.67099997</v>
      </c>
      <c r="M31" s="4">
        <f t="shared" si="5"/>
        <v>43704428.623999976</v>
      </c>
      <c r="N31" s="4">
        <f t="shared" si="5"/>
        <v>98186631.93599999</v>
      </c>
      <c r="O31" s="4">
        <f t="shared" si="5"/>
        <v>105784093.93000004</v>
      </c>
      <c r="P31" s="4">
        <f t="shared" si="5"/>
        <v>118763253.26899999</v>
      </c>
      <c r="Q31" s="4">
        <f t="shared" si="5"/>
        <v>232990990.40799999</v>
      </c>
      <c r="R31" s="4">
        <f t="shared" si="5"/>
        <v>128070420.21900001</v>
      </c>
      <c r="S31" s="4">
        <f t="shared" si="5"/>
        <v>416151682.764</v>
      </c>
      <c r="T31" s="4">
        <f t="shared" si="5"/>
        <v>253419140.15199998</v>
      </c>
      <c r="U31" s="4">
        <f t="shared" si="5"/>
        <v>350689444.55899996</v>
      </c>
      <c r="V31" s="4">
        <f t="shared" si="5"/>
        <v>123739554.692</v>
      </c>
      <c r="W31" s="4">
        <f t="shared" si="5"/>
        <v>97136909.04900001</v>
      </c>
      <c r="X31" s="4">
        <f t="shared" si="5"/>
        <v>74265811.059999987</v>
      </c>
      <c r="Y31" s="4">
        <f t="shared" si="5"/>
        <v>172815623.76899999</v>
      </c>
      <c r="Z31" s="4">
        <f t="shared" si="5"/>
        <v>125147201.81000002</v>
      </c>
      <c r="AA31" s="4">
        <f t="shared" si="5"/>
        <v>83803549.942999989</v>
      </c>
      <c r="AB31" s="4">
        <f t="shared" si="5"/>
        <v>31037263.936000001</v>
      </c>
      <c r="AC31" s="4">
        <f t="shared" si="5"/>
        <v>127774334.14999999</v>
      </c>
      <c r="AD31" s="4">
        <f t="shared" si="5"/>
        <v>54164412.432000004</v>
      </c>
      <c r="AE31" s="14">
        <f>SUM(D31:AD31)</f>
        <v>4379380540.0823984</v>
      </c>
      <c r="AF31" s="4">
        <f>SUM(AF4:AF30)</f>
        <v>2115818311.8388228</v>
      </c>
      <c r="AG31" s="4">
        <f t="shared" ref="AG31:AL31" si="6">SUM(AG4:AG30)</f>
        <v>552357470.70555103</v>
      </c>
      <c r="AH31" s="4">
        <f t="shared" si="6"/>
        <v>2668175782.5443735</v>
      </c>
      <c r="AI31" s="4">
        <f t="shared" si="6"/>
        <v>1135108236.0296226</v>
      </c>
      <c r="AJ31" s="4">
        <f t="shared" si="6"/>
        <v>27001573.417411424</v>
      </c>
      <c r="AK31" s="4">
        <f t="shared" si="6"/>
        <v>1162109809.4470341</v>
      </c>
      <c r="AL31" s="4">
        <f t="shared" si="6"/>
        <v>1153570562.3847241</v>
      </c>
      <c r="AM31" s="25">
        <f t="shared" si="3"/>
        <v>9363236694.4585304</v>
      </c>
    </row>
    <row r="32" spans="3:41" x14ac:dyDescent="0.25">
      <c r="C32" s="1" t="s">
        <v>37</v>
      </c>
      <c r="D32" s="4">
        <f>MAX('2018'!D32,'2014'!D32,'2016'!D32)</f>
        <v>11648368.864434317</v>
      </c>
      <c r="E32" s="4">
        <f>MAX('2018'!E32,'2014'!E32,'2016'!E32)</f>
        <v>8559248.3795030601</v>
      </c>
      <c r="F32" s="4">
        <f>MAX('2018'!F32,'2014'!F32,'2016'!F32)</f>
        <v>7236658.3730221372</v>
      </c>
      <c r="G32" s="4">
        <f>MAX('2018'!G32,'2014'!G32,'2016'!G32)</f>
        <v>11922656.033301258</v>
      </c>
      <c r="H32" s="4">
        <f>MAX('2018'!H32,'2014'!H32,'2016'!H32)</f>
        <v>6866117.9274237705</v>
      </c>
      <c r="I32" s="4">
        <f>MAX('2018'!I32,'2014'!I32,'2016'!I32)</f>
        <v>30095543.668583255</v>
      </c>
      <c r="J32" s="4">
        <f>MAX('2018'!J32,'2014'!J32,'2016'!J32)</f>
        <v>21228915.384548701</v>
      </c>
      <c r="K32" s="4">
        <f>MAX('2018'!K32,'2014'!K32,'2016'!K32)</f>
        <v>17641385.474681318</v>
      </c>
      <c r="L32" s="4">
        <f>MAX('2018'!L32,'2014'!L32,'2016'!L32)</f>
        <v>22939585.09245358</v>
      </c>
      <c r="M32" s="4">
        <f>MAX('2018'!M32,'2014'!M32,'2016'!M32)</f>
        <v>9935788.8832666762</v>
      </c>
      <c r="N32" s="4">
        <f>MAX('2018'!N32,'2014'!N32,'2016'!N32)</f>
        <v>6933320.7207496511</v>
      </c>
      <c r="O32" s="4">
        <f>MAX('2018'!O32,'2014'!O32,'2016'!O32)</f>
        <v>9116273.4113439955</v>
      </c>
      <c r="P32" s="4">
        <f>MAX('2018'!P32,'2014'!P32,'2016'!P32)</f>
        <v>4306183.4744345108</v>
      </c>
      <c r="Q32" s="4">
        <f>MAX('2018'!Q32,'2014'!Q32,'2016'!Q32)</f>
        <v>23373630.167322196</v>
      </c>
      <c r="R32" s="4">
        <f>MAX('2018'!R32,'2014'!R32,'2016'!R32)</f>
        <v>4369359.5108174263</v>
      </c>
      <c r="S32" s="4">
        <f>MAX('2018'!S32,'2014'!S32,'2016'!S32)</f>
        <v>24041248.182588585</v>
      </c>
      <c r="T32" s="4">
        <f>MAX('2018'!T32,'2014'!T32,'2016'!T32)</f>
        <v>24304531.809927832</v>
      </c>
      <c r="U32" s="4">
        <f>MAX('2018'!U32,'2014'!U32,'2016'!U32)</f>
        <v>83885891.133030713</v>
      </c>
      <c r="V32" s="4">
        <f>MAX('2018'!V32,'2014'!V32,'2016'!V32)</f>
        <v>11224124.725845242</v>
      </c>
      <c r="W32" s="4">
        <f>MAX('2018'!W32,'2014'!W32,'2016'!W32)</f>
        <v>6869204.9121290138</v>
      </c>
      <c r="X32" s="4">
        <f>MAX('2018'!X32,'2014'!X32,'2016'!X32)</f>
        <v>6907367.7578867404</v>
      </c>
      <c r="Y32" s="4">
        <f>MAX('2018'!Y32,'2014'!Y32,'2016'!Y32)</f>
        <v>7958978.7353585111</v>
      </c>
      <c r="Z32" s="4">
        <f>MAX('2018'!Z32,'2014'!Z32,'2016'!Z32)</f>
        <v>4810299.7183648245</v>
      </c>
      <c r="AA32" s="4">
        <f>MAX('2018'!AA32,'2014'!AA32,'2016'!AA32)</f>
        <v>12781759.4985708</v>
      </c>
      <c r="AB32" s="4">
        <f>MAX('2018'!AB32,'2014'!AB32,'2016'!AB32)</f>
        <v>2007872.5076157409</v>
      </c>
      <c r="AC32" s="4">
        <f>MAX('2018'!AC32,'2014'!AC32,'2016'!AC32)</f>
        <v>6688501.2382165138</v>
      </c>
      <c r="AD32" s="4">
        <f>MAX('2018'!AD32,'2014'!AD32,'2016'!AD32)</f>
        <v>1521891.3512690342</v>
      </c>
      <c r="AE32" s="4">
        <f>SUM(D32:AD32)</f>
        <v>389174706.93668938</v>
      </c>
      <c r="AF32" s="4"/>
      <c r="AG32" s="4"/>
      <c r="AH32" s="4"/>
      <c r="AI32" s="4"/>
      <c r="AJ32" s="4"/>
      <c r="AK32" s="4"/>
      <c r="AL32" s="4"/>
      <c r="AM32" s="4"/>
    </row>
    <row r="33" spans="2:39" x14ac:dyDescent="0.25">
      <c r="C33" s="3" t="s">
        <v>38</v>
      </c>
      <c r="D33" s="4">
        <f>D31+D32</f>
        <v>240413704.62783396</v>
      </c>
      <c r="E33" s="4">
        <f t="shared" ref="E33:AD33" si="7">E31+E32</f>
        <v>109059335.70950307</v>
      </c>
      <c r="F33" s="4">
        <f t="shared" si="7"/>
        <v>361758867.08302212</v>
      </c>
      <c r="G33" s="4">
        <f t="shared" si="7"/>
        <v>337430760.30130118</v>
      </c>
      <c r="H33" s="4">
        <f t="shared" si="7"/>
        <v>98311391.252423793</v>
      </c>
      <c r="I33" s="4">
        <f t="shared" si="7"/>
        <v>186739312.84658322</v>
      </c>
      <c r="J33" s="4">
        <f t="shared" si="7"/>
        <v>47949779.975548699</v>
      </c>
      <c r="K33" s="4">
        <f t="shared" si="7"/>
        <v>244210871.01868129</v>
      </c>
      <c r="L33" s="4">
        <f t="shared" si="7"/>
        <v>254000249.76345354</v>
      </c>
      <c r="M33" s="4">
        <f t="shared" si="7"/>
        <v>53640217.507266656</v>
      </c>
      <c r="N33" s="4">
        <f t="shared" si="7"/>
        <v>105119952.65674964</v>
      </c>
      <c r="O33" s="4">
        <f t="shared" si="7"/>
        <v>114900367.34134403</v>
      </c>
      <c r="P33" s="4">
        <f t="shared" si="7"/>
        <v>123069436.7434345</v>
      </c>
      <c r="Q33" s="4">
        <f t="shared" si="7"/>
        <v>256364620.57532218</v>
      </c>
      <c r="R33" s="4">
        <f t="shared" si="7"/>
        <v>132439779.72981744</v>
      </c>
      <c r="S33" s="4">
        <f t="shared" si="7"/>
        <v>440192930.94658858</v>
      </c>
      <c r="T33" s="4">
        <f t="shared" si="7"/>
        <v>277723671.96192783</v>
      </c>
      <c r="U33" s="4">
        <f t="shared" si="7"/>
        <v>434575335.69203067</v>
      </c>
      <c r="V33" s="4">
        <f t="shared" si="7"/>
        <v>134963679.41784525</v>
      </c>
      <c r="W33" s="4">
        <f t="shared" si="7"/>
        <v>104006113.96112902</v>
      </c>
      <c r="X33" s="4">
        <f t="shared" si="7"/>
        <v>81173178.817886725</v>
      </c>
      <c r="Y33" s="4">
        <f t="shared" si="7"/>
        <v>180774602.5043585</v>
      </c>
      <c r="Z33" s="4">
        <f t="shared" si="7"/>
        <v>129957501.52836484</v>
      </c>
      <c r="AA33" s="4">
        <f t="shared" si="7"/>
        <v>96585309.441570789</v>
      </c>
      <c r="AB33" s="4">
        <f t="shared" si="7"/>
        <v>33045136.443615742</v>
      </c>
      <c r="AC33" s="4">
        <f t="shared" si="7"/>
        <v>134462835.3882165</v>
      </c>
      <c r="AD33" s="4">
        <f t="shared" si="7"/>
        <v>55686303.78326904</v>
      </c>
      <c r="AE33" s="4">
        <f t="shared" ref="AE33:AE41" si="8">SUM(D33:AD33)</f>
        <v>4768555247.0190897</v>
      </c>
      <c r="AF33" s="4"/>
      <c r="AG33" s="4"/>
      <c r="AH33" s="4"/>
      <c r="AI33" s="4"/>
      <c r="AJ33" s="4"/>
      <c r="AK33" s="4"/>
      <c r="AL33" s="4"/>
      <c r="AM33" s="4"/>
    </row>
    <row r="34" spans="2:39" x14ac:dyDescent="0.25">
      <c r="C34" s="1" t="s">
        <v>39</v>
      </c>
      <c r="D34" s="4">
        <f>MAX('2018'!D34,'2014'!D34,'2016'!D34)</f>
        <v>11274569.454092668</v>
      </c>
      <c r="E34" s="4">
        <f>MAX('2018'!E34,'2014'!E34,'2016'!E34)</f>
        <v>11072583.931082718</v>
      </c>
      <c r="F34" s="4">
        <f>MAX('2018'!F34,'2014'!F34,'2016'!F34)</f>
        <v>42340514.960443549</v>
      </c>
      <c r="G34" s="4">
        <f>MAX('2018'!G34,'2014'!G34,'2016'!G34)</f>
        <v>45398988.883619674</v>
      </c>
      <c r="H34" s="4">
        <f>MAX('2018'!H34,'2014'!H34,'2016'!H34)</f>
        <v>11077504.695519958</v>
      </c>
      <c r="I34" s="4">
        <f>MAX('2018'!I34,'2014'!I34,'2016'!I34)</f>
        <v>8288966.7732503749</v>
      </c>
      <c r="J34" s="4">
        <f>MAX('2018'!J34,'2014'!J34,'2016'!J34)</f>
        <v>14126588.579800911</v>
      </c>
      <c r="K34" s="4">
        <f>MAX('2018'!K34,'2014'!K34,'2016'!K34)</f>
        <v>26050607.027531803</v>
      </c>
      <c r="L34" s="4">
        <f>MAX('2018'!L34,'2014'!L34,'2016'!L34)</f>
        <v>35589533.355006471</v>
      </c>
      <c r="M34" s="4">
        <f>MAX('2018'!M34,'2014'!M34,'2016'!M34)</f>
        <v>12516566.245110825</v>
      </c>
      <c r="N34" s="4">
        <f>MAX('2018'!N34,'2014'!N34,'2016'!N34)</f>
        <v>18418861.862093996</v>
      </c>
      <c r="O34" s="4">
        <f>MAX('2018'!O34,'2014'!O34,'2016'!O34)</f>
        <v>16352215.156294247</v>
      </c>
      <c r="P34" s="4">
        <f>MAX('2018'!P34,'2014'!P34,'2016'!P34)</f>
        <v>11700480.737293104</v>
      </c>
      <c r="Q34" s="4">
        <f>MAX('2018'!Q34,'2014'!Q34,'2016'!Q34)</f>
        <v>8353466.4927955028</v>
      </c>
      <c r="R34" s="4">
        <f>MAX('2018'!R34,'2014'!R34,'2016'!R34)</f>
        <v>7179283.2177134994</v>
      </c>
      <c r="S34" s="4">
        <f>MAX('2018'!S34,'2014'!S34,'2016'!S34)</f>
        <v>81586556.323790163</v>
      </c>
      <c r="T34" s="4">
        <f>MAX('2018'!T34,'2014'!T34,'2016'!T34)</f>
        <v>153111370.94768721</v>
      </c>
      <c r="U34" s="4">
        <f>MAX('2018'!U34,'2014'!U34,'2016'!U34)</f>
        <v>62957092.678898372</v>
      </c>
      <c r="V34" s="4">
        <f>MAX('2018'!V34,'2014'!V34,'2016'!V34)</f>
        <v>51031611.800897323</v>
      </c>
      <c r="W34" s="4">
        <f>MAX('2018'!W34,'2014'!W34,'2016'!W34)</f>
        <v>25051155.081327349</v>
      </c>
      <c r="X34" s="4">
        <f>MAX('2018'!X34,'2014'!X34,'2016'!X34)</f>
        <v>41052931.334663421</v>
      </c>
      <c r="Y34" s="4">
        <f>MAX('2018'!Y34,'2014'!Y34,'2016'!Y34)</f>
        <v>6207267.9765575482</v>
      </c>
      <c r="Z34" s="4">
        <f>MAX('2018'!Z34,'2014'!Z34,'2016'!Z34)</f>
        <v>34112817.253591388</v>
      </c>
      <c r="AA34" s="4">
        <f>MAX('2018'!AA34,'2014'!AA34,'2016'!AA34)</f>
        <v>184036038.45658004</v>
      </c>
      <c r="AB34" s="4">
        <f>MAX('2018'!AB34,'2014'!AB34,'2016'!AB34)</f>
        <v>114872880.1380578</v>
      </c>
      <c r="AC34" s="4">
        <f>MAX('2018'!AC34,'2014'!AC34,'2016'!AC34)</f>
        <v>86635532.393173113</v>
      </c>
      <c r="AD34" s="4">
        <f>MAX('2018'!AD34,'2014'!AD34,'2016'!AD34)</f>
        <v>11437791.905505558</v>
      </c>
      <c r="AE34" s="4">
        <f t="shared" si="8"/>
        <v>1131833777.6623788</v>
      </c>
      <c r="AF34" s="20"/>
      <c r="AG34" s="20"/>
      <c r="AH34" s="20"/>
      <c r="AI34" s="20"/>
      <c r="AJ34" s="20"/>
      <c r="AK34" s="20"/>
      <c r="AL34" s="20"/>
      <c r="AM34" s="20"/>
    </row>
    <row r="35" spans="2:39" x14ac:dyDescent="0.25">
      <c r="C35" s="1" t="s">
        <v>40</v>
      </c>
      <c r="D35" s="4">
        <f>MAX('2018'!D35,'2014'!D35,'2016'!D35)</f>
        <v>14942.435680962089</v>
      </c>
      <c r="E35" s="4">
        <f>MAX('2018'!E35,'2014'!E35,'2016'!E35)</f>
        <v>142038.67083061644</v>
      </c>
      <c r="F35" s="4">
        <f>MAX('2018'!F35,'2014'!F35,'2016'!F35)</f>
        <v>540308.01337429055</v>
      </c>
      <c r="G35" s="4">
        <f>MAX('2018'!G35,'2014'!G35,'2016'!G35)</f>
        <v>516368.22310765047</v>
      </c>
      <c r="H35" s="4">
        <f>MAX('2018'!H35,'2014'!H35,'2016'!H35)</f>
        <v>139782.04750143996</v>
      </c>
      <c r="I35" s="4">
        <f>MAX('2018'!I35,'2014'!I35,'2016'!I35)</f>
        <v>95389.287004949612</v>
      </c>
      <c r="J35" s="4">
        <f>MAX('2018'!J35,'2014'!J35,'2016'!J35)</f>
        <v>207570.83647938856</v>
      </c>
      <c r="K35" s="4">
        <f>MAX('2018'!K35,'2014'!K35,'2016'!K35)</f>
        <v>355308.98621113732</v>
      </c>
      <c r="L35" s="4">
        <f>MAX('2018'!L35,'2014'!L35,'2016'!L35)</f>
        <v>487606.9902099371</v>
      </c>
      <c r="M35" s="4">
        <f>MAX('2018'!M35,'2014'!M35,'2016'!M35)</f>
        <v>132873.48666252132</v>
      </c>
      <c r="N35" s="4">
        <f>MAX('2018'!N35,'2014'!N35,'2016'!N35)</f>
        <v>215416.36920475948</v>
      </c>
      <c r="O35" s="4">
        <f>MAX('2018'!O35,'2014'!O35,'2016'!O35)</f>
        <v>201197.81955417694</v>
      </c>
      <c r="P35" s="4">
        <f>MAX('2018'!P35,'2014'!P35,'2016'!P35)</f>
        <v>135105.66702211904</v>
      </c>
      <c r="Q35" s="4">
        <f>MAX('2018'!Q35,'2014'!Q35,'2016'!Q35)</f>
        <v>445418.71048602747</v>
      </c>
      <c r="R35" s="4">
        <f>MAX('2018'!R35,'2014'!R35,'2016'!R35)</f>
        <v>89822.399270670678</v>
      </c>
      <c r="S35" s="4">
        <f>MAX('2018'!S35,'2014'!S35,'2016'!S35)</f>
        <v>2012371.2353900115</v>
      </c>
      <c r="T35" s="4">
        <f>MAX('2018'!T35,'2014'!T35,'2016'!T35)</f>
        <v>2269276.3476103414</v>
      </c>
      <c r="U35" s="4">
        <f>MAX('2018'!U35,'2014'!U35,'2016'!U35)</f>
        <v>1779900.1941174197</v>
      </c>
      <c r="V35" s="4">
        <f>MAX('2018'!V35,'2014'!V35,'2016'!V35)</f>
        <v>499611.94149466092</v>
      </c>
      <c r="W35" s="4">
        <f>MAX('2018'!W35,'2014'!W35,'2016'!W35)</f>
        <v>781034.45103496662</v>
      </c>
      <c r="X35" s="4">
        <f>MAX('2018'!X35,'2014'!X35,'2016'!X35)</f>
        <v>3906732.2114984482</v>
      </c>
      <c r="Y35" s="4">
        <f>MAX('2018'!Y35,'2014'!Y35,'2016'!Y35)</f>
        <v>3381375.7013306329</v>
      </c>
      <c r="Z35" s="4">
        <f>MAX('2018'!Z35,'2014'!Z35,'2016'!Z35)</f>
        <v>1137853.8841252422</v>
      </c>
      <c r="AA35" s="4">
        <f>MAX('2018'!AA35,'2014'!AA35,'2016'!AA35)</f>
        <v>2653258.3927727821</v>
      </c>
      <c r="AB35" s="4">
        <f>MAX('2018'!AB35,'2014'!AB35,'2016'!AB35)</f>
        <v>87164.749707592666</v>
      </c>
      <c r="AC35" s="4">
        <f>MAX('2018'!AC35,'2014'!AC35,'2016'!AC35)</f>
        <v>417399.16636131622</v>
      </c>
      <c r="AD35" s="4">
        <f>MAX('2018'!AD35,'2014'!AD35,'2016'!AD35)</f>
        <v>38443.823823146355</v>
      </c>
      <c r="AE35" s="4">
        <f t="shared" si="8"/>
        <v>22683572.041867211</v>
      </c>
      <c r="AF35" s="20"/>
      <c r="AG35" s="20"/>
      <c r="AH35" s="20"/>
      <c r="AI35" s="20"/>
      <c r="AJ35" s="20"/>
      <c r="AK35" s="20"/>
      <c r="AL35" s="20"/>
      <c r="AM35" s="20"/>
    </row>
    <row r="36" spans="2:39" x14ac:dyDescent="0.25">
      <c r="C36" s="1" t="s">
        <v>41</v>
      </c>
      <c r="D36" s="4">
        <f>MAX('2018'!D36,'2014'!D36,'2016'!D36)</f>
        <v>-3865728.4900500001</v>
      </c>
      <c r="E36" s="4">
        <f>MAX('2018'!E36,'2014'!E36,'2016'!E36)</f>
        <v>-1128516.5582099999</v>
      </c>
      <c r="F36" s="4">
        <f>MAX('2018'!F36,'2014'!F36,'2016'!F36)</f>
        <v>-1642617.05480728</v>
      </c>
      <c r="G36" s="4">
        <f>MAX('2018'!G36,'2014'!G36,'2016'!G36)</f>
        <v>-1558522.0934912099</v>
      </c>
      <c r="H36" s="4">
        <f>MAX('2018'!H36,'2014'!H36,'2016'!H36)</f>
        <v>-430382.43173820799</v>
      </c>
      <c r="I36" s="4">
        <f>MAX('2018'!I36,'2014'!I36,'2016'!I36)</f>
        <v>-469117.35079580999</v>
      </c>
      <c r="J36" s="4">
        <f>MAX('2018'!J36,'2014'!J36,'2016'!J36)</f>
        <v>-790801.62159774103</v>
      </c>
      <c r="K36" s="4">
        <f>MAX('2018'!K36,'2014'!K36,'2016'!K36)</f>
        <v>-951122.774068731</v>
      </c>
      <c r="L36" s="4">
        <f>MAX('2018'!L36,'2014'!L36,'2016'!L36)</f>
        <v>-1527929.5477036</v>
      </c>
      <c r="M36" s="4">
        <f>MAX('2018'!M36,'2014'!M36,'2016'!M36)</f>
        <v>-628704.39162285905</v>
      </c>
      <c r="N36" s="4">
        <f>MAX('2018'!N36,'2014'!N36,'2016'!N36)</f>
        <v>-713393.71185882995</v>
      </c>
      <c r="O36" s="4">
        <f>MAX('2018'!O36,'2014'!O36,'2016'!O36)</f>
        <v>-701399.10242575605</v>
      </c>
      <c r="P36" s="4">
        <f>MAX('2018'!P36,'2014'!P36,'2016'!P36)</f>
        <v>-448051.47984998202</v>
      </c>
      <c r="Q36" s="4">
        <f>MAX('2018'!Q36,'2014'!Q36,'2016'!Q36)</f>
        <v>0</v>
      </c>
      <c r="R36" s="4">
        <f>MAX('2018'!R36,'2014'!R36,'2016'!R36)</f>
        <v>0</v>
      </c>
      <c r="S36" s="4">
        <f>MAX('2018'!S36,'2014'!S36,'2016'!S36)</f>
        <v>0</v>
      </c>
      <c r="T36" s="4">
        <f>MAX('2018'!T36,'2014'!T36,'2016'!T36)</f>
        <v>0</v>
      </c>
      <c r="U36" s="4">
        <f>MAX('2018'!U36,'2014'!U36,'2016'!U36)</f>
        <v>-426116</v>
      </c>
      <c r="V36" s="4">
        <f>MAX('2018'!V36,'2014'!V36,'2016'!V36)</f>
        <v>0</v>
      </c>
      <c r="W36" s="4">
        <f>MAX('2018'!W36,'2014'!W36,'2016'!W36)</f>
        <v>0</v>
      </c>
      <c r="X36" s="4">
        <f>MAX('2018'!X36,'2014'!X36,'2016'!X36)</f>
        <v>-1738428.4715499999</v>
      </c>
      <c r="Y36" s="4">
        <f>MAX('2018'!Y36,'2014'!Y36,'2016'!Y36)</f>
        <v>0</v>
      </c>
      <c r="Z36" s="4">
        <f>MAX('2018'!Z36,'2014'!Z36,'2016'!Z36)</f>
        <v>-9000</v>
      </c>
      <c r="AA36" s="4">
        <f>MAX('2018'!AA36,'2014'!AA36,'2016'!AA36)</f>
        <v>0</v>
      </c>
      <c r="AB36" s="4">
        <f>MAX('2018'!AB36,'2014'!AB36,'2016'!AB36)</f>
        <v>0</v>
      </c>
      <c r="AC36" s="4">
        <f>MAX('2018'!AC36,'2014'!AC36,'2016'!AC36)</f>
        <v>0</v>
      </c>
      <c r="AD36" s="4">
        <f>MAX('2018'!AD36,'2014'!AD36,'2016'!AD36)</f>
        <v>0</v>
      </c>
      <c r="AE36" s="4">
        <f t="shared" si="8"/>
        <v>-17029831.079770006</v>
      </c>
      <c r="AF36" s="20"/>
      <c r="AG36" s="20"/>
      <c r="AH36" s="20"/>
      <c r="AI36" s="20"/>
      <c r="AJ36" s="20"/>
      <c r="AK36" s="20"/>
      <c r="AL36" s="20"/>
      <c r="AM36" s="20"/>
    </row>
    <row r="37" spans="2:39" x14ac:dyDescent="0.25">
      <c r="C37" s="1" t="s">
        <v>42</v>
      </c>
      <c r="D37" s="4">
        <f>MAX('2018'!D37,'2014'!D37,'2016'!D37)</f>
        <v>0</v>
      </c>
      <c r="E37" s="4">
        <f>MAX('2018'!E37,'2014'!E37,'2016'!E37)</f>
        <v>80567.65607842234</v>
      </c>
      <c r="F37" s="4">
        <f>MAX('2018'!F37,'2014'!F37,'2016'!F37)</f>
        <v>4087.9315620773532</v>
      </c>
      <c r="G37" s="4">
        <f>MAX('2018'!G37,'2014'!G37,'2016'!G37)</f>
        <v>18.685939320988059</v>
      </c>
      <c r="H37" s="4">
        <f>MAX('2018'!H37,'2014'!H37,'2016'!H37)</f>
        <v>722881.5604089126</v>
      </c>
      <c r="I37" s="4">
        <f>MAX('2018'!I37,'2014'!I37,'2016'!I37)</f>
        <v>0</v>
      </c>
      <c r="J37" s="4">
        <f>MAX('2018'!J37,'2014'!J37,'2016'!J37)</f>
        <v>62645.009581879</v>
      </c>
      <c r="K37" s="4">
        <f>MAX('2018'!K37,'2014'!K37,'2016'!K37)</f>
        <v>8948.9658043284071</v>
      </c>
      <c r="L37" s="4">
        <f>MAX('2018'!L37,'2014'!L37,'2016'!L37)</f>
        <v>68240.195242574977</v>
      </c>
      <c r="M37" s="4">
        <f>MAX('2018'!M37,'2014'!M37,'2016'!M37)</f>
        <v>1678.6095089136277</v>
      </c>
      <c r="N37" s="4">
        <f>MAX('2018'!N37,'2014'!N37,'2016'!N37)</f>
        <v>144.52445860872081</v>
      </c>
      <c r="O37" s="4">
        <f>MAX('2018'!O37,'2014'!O37,'2016'!O37)</f>
        <v>19.338077399985671</v>
      </c>
      <c r="P37" s="4">
        <f>MAX('2018'!P37,'2014'!P37,'2016'!P37)</f>
        <v>4799.4050770929616</v>
      </c>
      <c r="Q37" s="4">
        <f>MAX('2018'!Q37,'2014'!Q37,'2016'!Q37)</f>
        <v>9318.966599277579</v>
      </c>
      <c r="R37" s="4">
        <f>MAX('2018'!R37,'2014'!R37,'2016'!R37)</f>
        <v>40006166.935425647</v>
      </c>
      <c r="S37" s="4">
        <f>MAX('2018'!S37,'2014'!S37,'2016'!S37)</f>
        <v>3438.8414576805249</v>
      </c>
      <c r="T37" s="4">
        <f>MAX('2018'!T37,'2014'!T37,'2016'!T37)</f>
        <v>98388.405615725424</v>
      </c>
      <c r="U37" s="4">
        <f>MAX('2018'!U37,'2014'!U37,'2016'!U37)</f>
        <v>17832.67812117557</v>
      </c>
      <c r="V37" s="4">
        <f>MAX('2018'!V37,'2014'!V37,'2016'!V37)</f>
        <v>327543.71101196902</v>
      </c>
      <c r="W37" s="4">
        <f>MAX('2018'!W37,'2014'!W37,'2016'!W37)</f>
        <v>5660956.7386127869</v>
      </c>
      <c r="X37" s="4">
        <f>MAX('2018'!X37,'2014'!X37,'2016'!X37)</f>
        <v>9783.269423421154</v>
      </c>
      <c r="Y37" s="4">
        <f>MAX('2018'!Y37,'2014'!Y37,'2016'!Y37)</f>
        <v>4637.6543202301764</v>
      </c>
      <c r="Z37" s="4">
        <f>MAX('2018'!Z37,'2014'!Z37,'2016'!Z37)</f>
        <v>15749977.499452366</v>
      </c>
      <c r="AA37" s="4">
        <f>MAX('2018'!AA37,'2014'!AA37,'2016'!AA37)</f>
        <v>168575910.92608497</v>
      </c>
      <c r="AB37" s="4">
        <f>MAX('2018'!AB37,'2014'!AB37,'2016'!AB37)</f>
        <v>198974616.23015296</v>
      </c>
      <c r="AC37" s="4">
        <f>MAX('2018'!AC37,'2014'!AC37,'2016'!AC37)</f>
        <v>98655188.093463197</v>
      </c>
      <c r="AD37" s="4">
        <f>MAX('2018'!AD37,'2014'!AD37,'2016'!AD37)</f>
        <v>78447625.112449437</v>
      </c>
      <c r="AE37" s="4">
        <f t="shared" si="8"/>
        <v>607495416.94393039</v>
      </c>
      <c r="AF37" s="20"/>
      <c r="AG37" s="46"/>
      <c r="AH37" s="20"/>
      <c r="AI37" s="20"/>
      <c r="AJ37" s="20"/>
      <c r="AK37" s="20"/>
      <c r="AL37" s="20"/>
      <c r="AM37" s="20"/>
    </row>
    <row r="38" spans="2:39" x14ac:dyDescent="0.25">
      <c r="C38" s="1" t="s">
        <v>43</v>
      </c>
      <c r="D38" s="4">
        <f>MAX('2018'!D38,'2014'!D38,'2016'!D38)</f>
        <v>212557777.55315071</v>
      </c>
      <c r="E38" s="4">
        <f>MAX('2018'!E38,'2014'!E38,'2016'!E38)</f>
        <v>27261098.835731793</v>
      </c>
      <c r="F38" s="4">
        <f>MAX('2018'!F38,'2014'!F38,'2016'!F38)</f>
        <v>97629203.062555283</v>
      </c>
      <c r="G38" s="4">
        <f>MAX('2018'!G38,'2014'!G38,'2016'!G38)</f>
        <v>88124229.236501962</v>
      </c>
      <c r="H38" s="4">
        <f>MAX('2018'!H38,'2014'!H38,'2016'!H38)</f>
        <v>23938619.59355469</v>
      </c>
      <c r="I38" s="4">
        <f>MAX('2018'!I38,'2014'!I38,'2016'!I38)</f>
        <v>13827851.777848493</v>
      </c>
      <c r="J38" s="4">
        <f>MAX('2018'!J38,'2014'!J38,'2016'!J38)</f>
        <v>31438206.893551432</v>
      </c>
      <c r="K38" s="4">
        <f>MAX('2018'!K38,'2014'!K38,'2016'!K38)</f>
        <v>52008529.293463774</v>
      </c>
      <c r="L38" s="4">
        <f>MAX('2018'!L38,'2014'!L38,'2016'!L38)</f>
        <v>74449057.416808724</v>
      </c>
      <c r="M38" s="4">
        <f>MAX('2018'!M38,'2014'!M38,'2016'!M38)</f>
        <v>20792040.361734506</v>
      </c>
      <c r="N38" s="4">
        <f>MAX('2018'!N38,'2014'!N38,'2016'!N38)</f>
        <v>37817328.410317756</v>
      </c>
      <c r="O38" s="4">
        <f>MAX('2018'!O38,'2014'!O38,'2016'!O38)</f>
        <v>26614132.382574748</v>
      </c>
      <c r="P38" s="4">
        <f>MAX('2018'!P38,'2014'!P38,'2016'!P38)</f>
        <v>25930267.474632964</v>
      </c>
      <c r="Q38" s="4">
        <f>MAX('2018'!Q38,'2014'!Q38,'2016'!Q38)</f>
        <v>41662581.326276943</v>
      </c>
      <c r="R38" s="4">
        <f>MAX('2018'!R38,'2014'!R38,'2016'!R38)</f>
        <v>29000917.475703653</v>
      </c>
      <c r="S38" s="4">
        <f>MAX('2018'!S38,'2014'!S38,'2016'!S38)</f>
        <v>183500559.12367517</v>
      </c>
      <c r="T38" s="4">
        <f>MAX('2018'!T38,'2014'!T38,'2016'!T38)</f>
        <v>295037602.23224676</v>
      </c>
      <c r="U38" s="4">
        <f>MAX('2018'!U38,'2014'!U38,'2016'!U38)</f>
        <v>244181305.14487964</v>
      </c>
      <c r="V38" s="4">
        <f>MAX('2018'!V38,'2014'!V38,'2016'!V38)</f>
        <v>65714258.398697272</v>
      </c>
      <c r="W38" s="4">
        <f>MAX('2018'!W38,'2014'!W38,'2016'!W38)</f>
        <v>65987285.54015401</v>
      </c>
      <c r="X38" s="4">
        <f>MAX('2018'!X38,'2014'!X38,'2016'!X38)</f>
        <v>73215883.505050242</v>
      </c>
      <c r="Y38" s="4">
        <f>MAX('2018'!Y38,'2014'!Y38,'2016'!Y38)</f>
        <v>243155373.24362013</v>
      </c>
      <c r="Z38" s="4">
        <f>MAX('2018'!Z38,'2014'!Z38,'2016'!Z38)</f>
        <v>51745847.888644546</v>
      </c>
      <c r="AA38" s="4">
        <f>MAX('2018'!AA38,'2014'!AA38,'2016'!AA38)</f>
        <v>99881876.493331909</v>
      </c>
      <c r="AB38" s="4">
        <f>MAX('2018'!AB38,'2014'!AB38,'2016'!AB38)</f>
        <v>40485149.82127513</v>
      </c>
      <c r="AC38" s="4">
        <f>MAX('2018'!AC38,'2014'!AC38,'2016'!AC38)</f>
        <v>42938477.402195483</v>
      </c>
      <c r="AD38" s="4">
        <f>MAX('2018'!AD38,'2014'!AD38,'2016'!AD38)</f>
        <v>22259386.236241005</v>
      </c>
      <c r="AE38" s="4">
        <f t="shared" si="8"/>
        <v>2231154846.1244183</v>
      </c>
      <c r="AF38" s="20"/>
      <c r="AG38" s="20"/>
      <c r="AH38" s="20"/>
      <c r="AI38" s="20"/>
      <c r="AJ38" s="20"/>
      <c r="AK38" s="20"/>
      <c r="AL38" s="20"/>
      <c r="AM38" s="20"/>
    </row>
    <row r="39" spans="2:39" x14ac:dyDescent="0.25">
      <c r="C39" s="3" t="s">
        <v>44</v>
      </c>
      <c r="D39" s="4">
        <f>SUM(D34:D38)</f>
        <v>219981560.95287433</v>
      </c>
      <c r="E39" s="4">
        <f t="shared" ref="E39:AD39" si="9">SUM(E34:E38)</f>
        <v>37427772.53551355</v>
      </c>
      <c r="F39" s="4">
        <f t="shared" si="9"/>
        <v>138871496.91312793</v>
      </c>
      <c r="G39" s="4">
        <f t="shared" si="9"/>
        <v>132481082.93567739</v>
      </c>
      <c r="H39" s="4">
        <f t="shared" si="9"/>
        <v>35448405.465246797</v>
      </c>
      <c r="I39" s="4">
        <f t="shared" si="9"/>
        <v>21743090.487308007</v>
      </c>
      <c r="J39" s="4">
        <f t="shared" si="9"/>
        <v>45044209.697815865</v>
      </c>
      <c r="K39" s="4">
        <f t="shared" si="9"/>
        <v>77472271.498942316</v>
      </c>
      <c r="L39" s="4">
        <f t="shared" si="9"/>
        <v>109066508.40956411</v>
      </c>
      <c r="M39" s="4">
        <f t="shared" si="9"/>
        <v>32814454.311393905</v>
      </c>
      <c r="N39" s="4">
        <f t="shared" si="9"/>
        <v>55738357.454216287</v>
      </c>
      <c r="O39" s="4">
        <f t="shared" si="9"/>
        <v>42466165.594074816</v>
      </c>
      <c r="P39" s="4">
        <f t="shared" si="9"/>
        <v>37322601.804175295</v>
      </c>
      <c r="Q39" s="4">
        <f t="shared" si="9"/>
        <v>50470785.49615775</v>
      </c>
      <c r="R39" s="4">
        <f t="shared" si="9"/>
        <v>76276190.028113469</v>
      </c>
      <c r="S39" s="4">
        <f t="shared" si="9"/>
        <v>267102925.52431303</v>
      </c>
      <c r="T39" s="4">
        <f t="shared" si="9"/>
        <v>450516637.93316007</v>
      </c>
      <c r="U39" s="4">
        <f t="shared" si="9"/>
        <v>308510014.69601661</v>
      </c>
      <c r="V39" s="4">
        <f t="shared" si="9"/>
        <v>117573025.85210122</v>
      </c>
      <c r="W39" s="4">
        <f t="shared" si="9"/>
        <v>97480431.811129108</v>
      </c>
      <c r="X39" s="4">
        <f t="shared" si="9"/>
        <v>116446901.84908552</v>
      </c>
      <c r="Y39" s="4">
        <f t="shared" si="9"/>
        <v>252748654.57582855</v>
      </c>
      <c r="Z39" s="4">
        <f t="shared" si="9"/>
        <v>102737496.52581355</v>
      </c>
      <c r="AA39" s="4">
        <f t="shared" si="9"/>
        <v>455147084.26876974</v>
      </c>
      <c r="AB39" s="4">
        <f t="shared" si="9"/>
        <v>354419810.93919349</v>
      </c>
      <c r="AC39" s="4">
        <f t="shared" si="9"/>
        <v>228646597.0551931</v>
      </c>
      <c r="AD39" s="4">
        <f t="shared" si="9"/>
        <v>112183247.07801914</v>
      </c>
      <c r="AE39" s="4">
        <f t="shared" si="8"/>
        <v>3976137781.6928244</v>
      </c>
      <c r="AF39" s="20"/>
      <c r="AG39" s="46"/>
      <c r="AH39" s="20"/>
      <c r="AI39" s="20"/>
      <c r="AJ39" s="20"/>
      <c r="AK39" s="20"/>
      <c r="AL39" s="20"/>
      <c r="AM39" s="20"/>
    </row>
    <row r="40" spans="2:39" x14ac:dyDescent="0.25">
      <c r="C40" s="3" t="s">
        <v>45</v>
      </c>
      <c r="D40" s="4">
        <f>D39+D33</f>
        <v>460395265.58070827</v>
      </c>
      <c r="E40" s="4">
        <f t="shared" ref="E40:AD40" si="10">E39+E33</f>
        <v>146487108.24501663</v>
      </c>
      <c r="F40" s="4">
        <f t="shared" si="10"/>
        <v>500630363.99615002</v>
      </c>
      <c r="G40" s="4">
        <f t="shared" si="10"/>
        <v>469911843.23697859</v>
      </c>
      <c r="H40" s="4">
        <f t="shared" si="10"/>
        <v>133759796.71767059</v>
      </c>
      <c r="I40" s="4">
        <f t="shared" si="10"/>
        <v>208482403.33389121</v>
      </c>
      <c r="J40" s="4">
        <f t="shared" si="10"/>
        <v>92993989.673364565</v>
      </c>
      <c r="K40" s="4">
        <f t="shared" si="10"/>
        <v>321683142.5176236</v>
      </c>
      <c r="L40" s="4">
        <f t="shared" si="10"/>
        <v>363066758.17301762</v>
      </c>
      <c r="M40" s="4">
        <f t="shared" si="10"/>
        <v>86454671.818660557</v>
      </c>
      <c r="N40" s="4">
        <f t="shared" si="10"/>
        <v>160858310.11096591</v>
      </c>
      <c r="O40" s="4">
        <f t="shared" si="10"/>
        <v>157366532.93541884</v>
      </c>
      <c r="P40" s="4">
        <f t="shared" si="10"/>
        <v>160392038.54760981</v>
      </c>
      <c r="Q40" s="4">
        <f t="shared" si="10"/>
        <v>306835406.07147992</v>
      </c>
      <c r="R40" s="4">
        <f t="shared" si="10"/>
        <v>208715969.7579309</v>
      </c>
      <c r="S40" s="4">
        <f t="shared" si="10"/>
        <v>707295856.47090161</v>
      </c>
      <c r="T40" s="4">
        <f t="shared" si="10"/>
        <v>728240309.89508796</v>
      </c>
      <c r="U40" s="4">
        <f t="shared" si="10"/>
        <v>743085350.38804722</v>
      </c>
      <c r="V40" s="4">
        <f t="shared" si="10"/>
        <v>252536705.26994646</v>
      </c>
      <c r="W40" s="4">
        <f t="shared" si="10"/>
        <v>201486545.77225813</v>
      </c>
      <c r="X40" s="4">
        <f t="shared" si="10"/>
        <v>197620080.66697225</v>
      </c>
      <c r="Y40" s="4">
        <f t="shared" si="10"/>
        <v>433523257.08018708</v>
      </c>
      <c r="Z40" s="4">
        <f t="shared" si="10"/>
        <v>232694998.05417839</v>
      </c>
      <c r="AA40" s="4">
        <f t="shared" si="10"/>
        <v>551732393.7103405</v>
      </c>
      <c r="AB40" s="4">
        <f t="shared" si="10"/>
        <v>387464947.38280922</v>
      </c>
      <c r="AC40" s="4">
        <f t="shared" si="10"/>
        <v>363109432.44340956</v>
      </c>
      <c r="AD40" s="4">
        <f t="shared" si="10"/>
        <v>167869550.86128819</v>
      </c>
      <c r="AE40" s="4">
        <f t="shared" si="8"/>
        <v>8744693028.7119141</v>
      </c>
      <c r="AF40" s="20"/>
      <c r="AG40" s="20"/>
      <c r="AH40" s="20"/>
      <c r="AI40" s="20"/>
      <c r="AJ40" s="20"/>
      <c r="AK40" s="20"/>
      <c r="AL40" s="20"/>
      <c r="AM40" s="20"/>
    </row>
    <row r="41" spans="2:39" x14ac:dyDescent="0.25">
      <c r="C41" s="1" t="s">
        <v>46</v>
      </c>
      <c r="D41" s="4">
        <f>MAX('2018'!D41,'2014'!D41,'2016'!D41)</f>
        <v>40229928.060681596</v>
      </c>
      <c r="E41" s="4">
        <f>MAX('2018'!E41,'2014'!E41,'2016'!E41)</f>
        <v>174508286.99616104</v>
      </c>
      <c r="F41" s="4">
        <f>MAX('2018'!F41,'2014'!F41,'2016'!F41)</f>
        <v>30221066.374327555</v>
      </c>
      <c r="G41" s="4">
        <f>MAX('2018'!G41,'2014'!G41,'2016'!G41)</f>
        <v>43821855.18944338</v>
      </c>
      <c r="H41" s="4">
        <f>MAX('2018'!H41,'2014'!H41,'2016'!H41)</f>
        <v>23834661.213843316</v>
      </c>
      <c r="I41" s="4">
        <f>MAX('2018'!I41,'2014'!I41,'2016'!I41)</f>
        <v>88107527.443766117</v>
      </c>
      <c r="J41" s="4">
        <f>MAX('2018'!J41,'2014'!J41,'2016'!J41)</f>
        <v>158894795.53554806</v>
      </c>
      <c r="K41" s="4">
        <f>MAX('2018'!K41,'2014'!K41,'2016'!K41)</f>
        <v>32566347.881135318</v>
      </c>
      <c r="L41" s="4">
        <f>MAX('2018'!L41,'2014'!L41,'2016'!L41)</f>
        <v>155256874.4198353</v>
      </c>
      <c r="M41" s="4">
        <f>MAX('2018'!M41,'2014'!M41,'2016'!M41)</f>
        <v>108673287.34664944</v>
      </c>
      <c r="N41" s="4">
        <f>MAX('2018'!N41,'2014'!N41,'2016'!N41)</f>
        <v>96409265.013794601</v>
      </c>
      <c r="O41" s="4">
        <f>MAX('2018'!O41,'2014'!O41,'2016'!O41)</f>
        <v>106622543.18618639</v>
      </c>
      <c r="P41" s="4">
        <f>MAX('2018'!P41,'2014'!P41,'2016'!P41)</f>
        <v>21310251.62058853</v>
      </c>
      <c r="Q41" s="4">
        <f>MAX('2018'!Q41,'2014'!Q41,'2016'!Q41)</f>
        <v>1077103.5962585381</v>
      </c>
      <c r="R41" s="4">
        <f>MAX('2018'!R41,'2014'!R41,'2016'!R41)</f>
        <v>39755454.388606869</v>
      </c>
      <c r="S41" s="4">
        <f>MAX('2018'!S41,'2014'!S41,'2016'!S41)</f>
        <v>873898.52422177652</v>
      </c>
      <c r="T41" s="4">
        <f>MAX('2018'!T41,'2014'!T41,'2016'!T41)</f>
        <v>0</v>
      </c>
      <c r="U41" s="4">
        <f>MAX('2018'!U41,'2014'!U41,'2016'!U41)</f>
        <v>5588584.4136931757</v>
      </c>
      <c r="V41" s="4">
        <f>MAX('2018'!V41,'2014'!V41,'2016'!V41)</f>
        <v>1665637.2886546655</v>
      </c>
      <c r="W41" s="4">
        <f>MAX('2018'!W41,'2014'!W41,'2016'!W41)</f>
        <v>2880721.2503869939</v>
      </c>
      <c r="X41" s="4">
        <f>MAX('2018'!X41,'2014'!X41,'2016'!X41)</f>
        <v>3708130.2123124516</v>
      </c>
      <c r="Y41" s="4">
        <f>MAX('2018'!Y41,'2014'!Y41,'2016'!Y41)</f>
        <v>0</v>
      </c>
      <c r="Z41" s="4">
        <f>MAX('2018'!Z41,'2014'!Z41,'2016'!Z41)</f>
        <v>1523283.4283810323</v>
      </c>
      <c r="AA41" s="4">
        <f>MAX('2018'!AA41,'2014'!AA41,'2016'!AA41)</f>
        <v>2482996.6802409543</v>
      </c>
      <c r="AB41" s="4">
        <f>MAX('2018'!AB41,'2014'!AB41,'2016'!AB41)</f>
        <v>0</v>
      </c>
      <c r="AC41" s="4">
        <f>MAX('2018'!AC41,'2014'!AC41,'2016'!AC41)</f>
        <v>23621.992616685628</v>
      </c>
      <c r="AD41" s="4">
        <f>MAX('2018'!AD41,'2014'!AD41,'2016'!AD41)</f>
        <v>648112.0598025783</v>
      </c>
      <c r="AE41" s="4">
        <f t="shared" si="8"/>
        <v>1140684234.117136</v>
      </c>
      <c r="AF41" s="20"/>
      <c r="AG41" s="20"/>
      <c r="AH41" s="20"/>
      <c r="AI41" s="20"/>
      <c r="AJ41" s="20"/>
      <c r="AK41" s="20"/>
      <c r="AL41" s="20"/>
      <c r="AM41" s="20"/>
    </row>
    <row r="42" spans="2:39" x14ac:dyDescent="0.25">
      <c r="C42" s="3" t="s">
        <v>47</v>
      </c>
      <c r="D42" s="24">
        <f>D40+D41</f>
        <v>500625193.64138985</v>
      </c>
      <c r="E42" s="24">
        <f t="shared" ref="E42:AD42" si="11">E40+E41</f>
        <v>320995395.24117768</v>
      </c>
      <c r="F42" s="24">
        <f t="shared" si="11"/>
        <v>530851430.37047756</v>
      </c>
      <c r="G42" s="24">
        <f t="shared" si="11"/>
        <v>513733698.426422</v>
      </c>
      <c r="H42" s="24">
        <f t="shared" si="11"/>
        <v>157594457.93151391</v>
      </c>
      <c r="I42" s="24">
        <f t="shared" si="11"/>
        <v>296589930.77765733</v>
      </c>
      <c r="J42" s="24">
        <f t="shared" si="11"/>
        <v>251888785.20891261</v>
      </c>
      <c r="K42" s="24">
        <f t="shared" si="11"/>
        <v>354249490.39875895</v>
      </c>
      <c r="L42" s="24">
        <f t="shared" si="11"/>
        <v>518323632.59285295</v>
      </c>
      <c r="M42" s="24">
        <f t="shared" si="11"/>
        <v>195127959.16531</v>
      </c>
      <c r="N42" s="24">
        <f t="shared" si="11"/>
        <v>257267575.12476051</v>
      </c>
      <c r="O42" s="24">
        <f t="shared" si="11"/>
        <v>263989076.12160522</v>
      </c>
      <c r="P42" s="24">
        <f t="shared" si="11"/>
        <v>181702290.16819835</v>
      </c>
      <c r="Q42" s="24">
        <f t="shared" si="11"/>
        <v>307912509.66773844</v>
      </c>
      <c r="R42" s="24">
        <f t="shared" si="11"/>
        <v>248471424.14653778</v>
      </c>
      <c r="S42" s="24">
        <f t="shared" si="11"/>
        <v>708169754.99512339</v>
      </c>
      <c r="T42" s="24">
        <f t="shared" si="11"/>
        <v>728240309.89508796</v>
      </c>
      <c r="U42" s="24">
        <f t="shared" si="11"/>
        <v>748673934.80174041</v>
      </c>
      <c r="V42" s="24">
        <f t="shared" si="11"/>
        <v>254202342.55860111</v>
      </c>
      <c r="W42" s="24">
        <f t="shared" si="11"/>
        <v>204367267.02264512</v>
      </c>
      <c r="X42" s="24">
        <f t="shared" si="11"/>
        <v>201328210.87928471</v>
      </c>
      <c r="Y42" s="24">
        <f t="shared" si="11"/>
        <v>433523257.08018708</v>
      </c>
      <c r="Z42" s="24">
        <f t="shared" si="11"/>
        <v>234218281.48255941</v>
      </c>
      <c r="AA42" s="24">
        <f t="shared" si="11"/>
        <v>554215390.39058149</v>
      </c>
      <c r="AB42" s="24">
        <f t="shared" si="11"/>
        <v>387464947.38280922</v>
      </c>
      <c r="AC42" s="24">
        <f t="shared" si="11"/>
        <v>363133054.43602628</v>
      </c>
      <c r="AD42" s="24">
        <f t="shared" si="11"/>
        <v>168517662.92109078</v>
      </c>
      <c r="AE42" s="25">
        <f t="shared" si="0"/>
        <v>9885377262.8290501</v>
      </c>
      <c r="AF42" s="20"/>
      <c r="AG42" s="20"/>
      <c r="AH42" s="20"/>
      <c r="AI42" s="20"/>
      <c r="AJ42" s="20"/>
      <c r="AK42" s="20"/>
      <c r="AL42" s="20"/>
      <c r="AM42" s="20"/>
    </row>
    <row r="47" spans="2:39" x14ac:dyDescent="0.25">
      <c r="B47" t="s">
        <v>70</v>
      </c>
    </row>
    <row r="48" spans="2:39" x14ac:dyDescent="0.25">
      <c r="C48" s="1" t="s">
        <v>0</v>
      </c>
      <c r="D48" s="52">
        <f>D4/D42</f>
        <v>0.20066383103635757</v>
      </c>
      <c r="E48" s="52">
        <f>E4/$E$42</f>
        <v>1.7952309271197812E-3</v>
      </c>
      <c r="F48" s="52">
        <f>F4/$F$42</f>
        <v>0.20174203455241535</v>
      </c>
      <c r="G48" s="52">
        <f>G4/$G$42</f>
        <v>2.0594027375284721E-2</v>
      </c>
      <c r="H48" s="52">
        <f>H4/$H$42</f>
        <v>2.5182474371812296E-2</v>
      </c>
      <c r="I48" s="52">
        <f>I4/$I$42</f>
        <v>1.4742904213015839E-2</v>
      </c>
      <c r="J48" s="52">
        <f>J4/$J$42</f>
        <v>4.931505060734428E-3</v>
      </c>
      <c r="K48" s="52">
        <f>K4/$K$42</f>
        <v>4.6138117775700992E-3</v>
      </c>
      <c r="L48" s="52">
        <f>L4/$L$42</f>
        <v>1.7508665299713629E-4</v>
      </c>
      <c r="M48" s="52">
        <f>M4/$M$42</f>
        <v>6.6276537485045011E-4</v>
      </c>
      <c r="N48" s="52">
        <f>N4/$N$42</f>
        <v>3.4126628650121742E-3</v>
      </c>
      <c r="O48" s="52">
        <f>O4/$O$42</f>
        <v>6.1690723984723084E-3</v>
      </c>
      <c r="P48" s="52">
        <f>P4/$P$42</f>
        <v>2.1762875411969328E-2</v>
      </c>
      <c r="Q48" s="52">
        <f>Q4/$Q$42</f>
        <v>4.1748099594496142E-3</v>
      </c>
      <c r="R48" s="52">
        <f>R4/$R$42</f>
        <v>2.1304133979117615E-3</v>
      </c>
      <c r="S48" s="52">
        <f>S4/$S$42</f>
        <v>1.1678802851523859E-2</v>
      </c>
      <c r="T48" s="52">
        <f>T4/$T$42</f>
        <v>1.2335592064787175E-2</v>
      </c>
      <c r="U48" s="52">
        <f>U4/$U$42</f>
        <v>5.4589136311821544E-3</v>
      </c>
      <c r="V48" s="52">
        <f>V4/$V$42</f>
        <v>1.9978239389470822E-2</v>
      </c>
      <c r="W48" s="52">
        <f>W4/$W$42</f>
        <v>1.6849460092933776E-3</v>
      </c>
      <c r="X48" s="52">
        <f>X4/$X$42</f>
        <v>1.2306945555114661E-3</v>
      </c>
      <c r="Y48" s="52">
        <f>Y4/$Y$42</f>
        <v>6.1561777515118505E-4</v>
      </c>
      <c r="Z48" s="52">
        <f>Z4/$Z$42</f>
        <v>5.0871158880427623E-3</v>
      </c>
      <c r="AA48" s="52">
        <f>AA4/$AA$42</f>
        <v>1.0472827100506011E-3</v>
      </c>
      <c r="AB48" s="52">
        <f>AB4/$AB$42</f>
        <v>3.0823882729707504E-4</v>
      </c>
      <c r="AC48" s="52">
        <f>AC4/$AC$42</f>
        <v>6.1773140026700202E-3</v>
      </c>
      <c r="AD48" s="52">
        <f>AD4/$AD$42</f>
        <v>1.8628646253360231E-3</v>
      </c>
    </row>
    <row r="49" spans="3:30" x14ac:dyDescent="0.25">
      <c r="C49" s="1" t="s">
        <v>1</v>
      </c>
      <c r="D49" s="52">
        <f t="shared" ref="D49:D86" si="12">D5/$D$42</f>
        <v>8.1909030749605892E-3</v>
      </c>
      <c r="E49" s="52">
        <f t="shared" ref="E49:E86" si="13">E5/$E$42</f>
        <v>2.4587437686045491E-2</v>
      </c>
      <c r="F49" s="52">
        <f t="shared" ref="F49:F86" si="14">F5/$F$42</f>
        <v>1.089930240173235E-2</v>
      </c>
      <c r="G49" s="52">
        <f t="shared" ref="G49:G86" si="15">G5/$G$42</f>
        <v>2.7046657590420922E-2</v>
      </c>
      <c r="H49" s="52">
        <f t="shared" ref="H49:H86" si="16">H5/$H$42</f>
        <v>8.9159257847164705E-3</v>
      </c>
      <c r="I49" s="52">
        <f t="shared" ref="I49:I86" si="17">I5/$I$42</f>
        <v>0.26336711016517195</v>
      </c>
      <c r="J49" s="52">
        <f t="shared" ref="J49:J86" si="18">J5/$J$42</f>
        <v>3.3834705316203354E-3</v>
      </c>
      <c r="K49" s="52">
        <f t="shared" ref="K49:K86" si="19">K5/$K$42</f>
        <v>4.5211175665973824E-2</v>
      </c>
      <c r="L49" s="52">
        <f t="shared" ref="L49:L86" si="20">L5/$L$42</f>
        <v>1.3870897790314522E-2</v>
      </c>
      <c r="M49" s="52">
        <f t="shared" ref="M49:M86" si="21">M5/$M$42</f>
        <v>7.4142519923264824E-3</v>
      </c>
      <c r="N49" s="52">
        <f t="shared" ref="N49:N86" si="22">N5/$N$42</f>
        <v>7.5107448704445384E-2</v>
      </c>
      <c r="O49" s="52">
        <f t="shared" ref="O49:O86" si="23">O5/$O$42</f>
        <v>2.4344405436835547E-3</v>
      </c>
      <c r="P49" s="52">
        <f t="shared" ref="P49:P86" si="24">P5/$P$42</f>
        <v>2.0359074657648163E-2</v>
      </c>
      <c r="Q49" s="52">
        <f t="shared" ref="Q49:Q86" si="25">Q5/$Q$42</f>
        <v>0.12623107140382744</v>
      </c>
      <c r="R49" s="52">
        <f t="shared" ref="R49:R86" si="26">R5/$R$42</f>
        <v>1.3568171235706164E-3</v>
      </c>
      <c r="S49" s="52">
        <f t="shared" ref="S49:S86" si="27">S5/$S$42</f>
        <v>2.7757719883328487E-2</v>
      </c>
      <c r="T49" s="52">
        <f t="shared" ref="T49:T86" si="28">T5/$T$42</f>
        <v>2.6708777401792096E-2</v>
      </c>
      <c r="U49" s="52">
        <f t="shared" ref="U49:U86" si="29">U5/$U$42</f>
        <v>3.763624128234376E-2</v>
      </c>
      <c r="V49" s="52">
        <f t="shared" ref="V49:V86" si="30">V5/$V$42</f>
        <v>2.2340155577798587E-2</v>
      </c>
      <c r="W49" s="52">
        <f t="shared" ref="W49:W86" si="31">W5/$W$42</f>
        <v>1.3458029928517082E-2</v>
      </c>
      <c r="X49" s="52">
        <f t="shared" ref="X49:X86" si="32">X5/$X$42</f>
        <v>1.9680481208744934E-2</v>
      </c>
      <c r="Y49" s="52">
        <f t="shared" ref="Y49:Y86" si="33">Y5/$Y$42</f>
        <v>1.3368052720013715E-2</v>
      </c>
      <c r="Z49" s="52">
        <f t="shared" ref="Z49:Z86" si="34">Z5/$Z$42</f>
        <v>3.6839024850596445E-2</v>
      </c>
      <c r="AA49" s="52">
        <f t="shared" ref="AA49:AA86" si="35">AA5/$AA$42</f>
        <v>1.8660505434018263E-2</v>
      </c>
      <c r="AB49" s="52">
        <f t="shared" ref="AB49:AB86" si="36">AB5/$AB$42</f>
        <v>2.6411129727019092E-3</v>
      </c>
      <c r="AC49" s="52">
        <f t="shared" ref="AC49:AC86" si="37">AC5/$AC$42</f>
        <v>9.6988433715291845E-3</v>
      </c>
      <c r="AD49" s="52">
        <f t="shared" ref="AD49:AD86" si="38">AD5/$AD$42</f>
        <v>3.6114870361392301E-3</v>
      </c>
    </row>
    <row r="50" spans="3:30" x14ac:dyDescent="0.25">
      <c r="C50" s="1" t="s">
        <v>2</v>
      </c>
      <c r="D50" s="52">
        <f t="shared" si="12"/>
        <v>8.401616856527809E-2</v>
      </c>
      <c r="E50" s="52">
        <f t="shared" si="13"/>
        <v>4.1028212850545442E-4</v>
      </c>
      <c r="F50" s="52">
        <f t="shared" si="14"/>
        <v>0.16859250992418021</v>
      </c>
      <c r="G50" s="52">
        <f t="shared" si="15"/>
        <v>1.5077860209922356E-3</v>
      </c>
      <c r="H50" s="52">
        <f t="shared" si="16"/>
        <v>7.3212899180845979E-3</v>
      </c>
      <c r="I50" s="52">
        <f t="shared" si="17"/>
        <v>4.8494815930829655E-4</v>
      </c>
      <c r="J50" s="52">
        <f t="shared" si="18"/>
        <v>3.3393821773460892E-4</v>
      </c>
      <c r="K50" s="52">
        <f t="shared" si="19"/>
        <v>6.7921069252395716E-3</v>
      </c>
      <c r="L50" s="52">
        <f t="shared" si="20"/>
        <v>4.3721601669282018E-4</v>
      </c>
      <c r="M50" s="52">
        <f t="shared" si="21"/>
        <v>2.4080528593133327E-4</v>
      </c>
      <c r="N50" s="52">
        <f t="shared" si="22"/>
        <v>1.8426697059281863E-3</v>
      </c>
      <c r="O50" s="52">
        <f t="shared" si="23"/>
        <v>7.8471887186943337E-5</v>
      </c>
      <c r="P50" s="52">
        <f t="shared" si="24"/>
        <v>1.0847565972753879E-3</v>
      </c>
      <c r="Q50" s="52">
        <f t="shared" si="25"/>
        <v>1.9006271314910372E-3</v>
      </c>
      <c r="R50" s="52">
        <f t="shared" si="26"/>
        <v>6.0427906152882304E-4</v>
      </c>
      <c r="S50" s="52">
        <f t="shared" si="27"/>
        <v>2.5163666725815923E-3</v>
      </c>
      <c r="T50" s="52">
        <f t="shared" si="28"/>
        <v>6.7507362847138101E-3</v>
      </c>
      <c r="U50" s="52">
        <f t="shared" si="29"/>
        <v>3.5620111293258828E-3</v>
      </c>
      <c r="V50" s="52">
        <f t="shared" si="30"/>
        <v>8.0849304204433675E-2</v>
      </c>
      <c r="W50" s="52">
        <f t="shared" si="31"/>
        <v>1.7979952971592275E-3</v>
      </c>
      <c r="X50" s="52">
        <f t="shared" si="32"/>
        <v>2.0680474692622436E-3</v>
      </c>
      <c r="Y50" s="52">
        <f t="shared" si="33"/>
        <v>1.1687590359339836E-3</v>
      </c>
      <c r="Z50" s="52">
        <f t="shared" si="34"/>
        <v>2.8172068713992922E-3</v>
      </c>
      <c r="AA50" s="52">
        <f t="shared" si="35"/>
        <v>9.18900492173439E-4</v>
      </c>
      <c r="AB50" s="52">
        <f t="shared" si="36"/>
        <v>5.4815771448393801E-4</v>
      </c>
      <c r="AC50" s="52">
        <f t="shared" si="37"/>
        <v>1.9347204183632679E-3</v>
      </c>
      <c r="AD50" s="52">
        <f t="shared" si="38"/>
        <v>3.5616957866372182E-3</v>
      </c>
    </row>
    <row r="51" spans="3:30" x14ac:dyDescent="0.25">
      <c r="C51" s="1" t="s">
        <v>3</v>
      </c>
      <c r="D51" s="52">
        <f t="shared" si="12"/>
        <v>1.576014474543554E-2</v>
      </c>
      <c r="E51" s="52">
        <f t="shared" si="13"/>
        <v>1.6896794254400035E-3</v>
      </c>
      <c r="F51" s="52">
        <f t="shared" si="14"/>
        <v>6.7183405618988458E-3</v>
      </c>
      <c r="G51" s="52">
        <f t="shared" si="15"/>
        <v>0.39204881520118184</v>
      </c>
      <c r="H51" s="52">
        <f t="shared" si="16"/>
        <v>7.4422230095787306E-3</v>
      </c>
      <c r="I51" s="52">
        <f t="shared" si="17"/>
        <v>5.1920565069837649E-4</v>
      </c>
      <c r="J51" s="52">
        <f t="shared" si="18"/>
        <v>2.4898338466313309E-3</v>
      </c>
      <c r="K51" s="52">
        <f t="shared" si="19"/>
        <v>4.0809395614731549E-3</v>
      </c>
      <c r="L51" s="52">
        <f t="shared" si="20"/>
        <v>3.9273839971696271E-4</v>
      </c>
      <c r="M51" s="52">
        <f t="shared" si="21"/>
        <v>9.1797060127221588E-4</v>
      </c>
      <c r="N51" s="52">
        <f t="shared" si="22"/>
        <v>3.3613179374845053E-3</v>
      </c>
      <c r="O51" s="52">
        <f t="shared" si="23"/>
        <v>2.6935066687094871E-3</v>
      </c>
      <c r="P51" s="52">
        <f t="shared" si="24"/>
        <v>5.5606927494678278E-2</v>
      </c>
      <c r="Q51" s="52">
        <f t="shared" si="25"/>
        <v>5.7298550614387524E-3</v>
      </c>
      <c r="R51" s="52">
        <f t="shared" si="26"/>
        <v>5.3297686627295528E-4</v>
      </c>
      <c r="S51" s="52">
        <f t="shared" si="27"/>
        <v>2.4549781485824285E-3</v>
      </c>
      <c r="T51" s="52">
        <f t="shared" si="28"/>
        <v>8.0111278581111011E-3</v>
      </c>
      <c r="U51" s="52">
        <f t="shared" si="29"/>
        <v>2.7465019502041573E-3</v>
      </c>
      <c r="V51" s="52">
        <f t="shared" si="30"/>
        <v>3.3122299838991439E-3</v>
      </c>
      <c r="W51" s="52">
        <f t="shared" si="31"/>
        <v>2.4149283649485495E-3</v>
      </c>
      <c r="X51" s="52">
        <f t="shared" si="32"/>
        <v>3.3631197438394765E-3</v>
      </c>
      <c r="Y51" s="52">
        <f t="shared" si="33"/>
        <v>6.8385838812140909E-3</v>
      </c>
      <c r="Z51" s="52">
        <f t="shared" si="34"/>
        <v>2.9146179866016675E-3</v>
      </c>
      <c r="AA51" s="52">
        <f t="shared" si="35"/>
        <v>1.2201163098762831E-3</v>
      </c>
      <c r="AB51" s="52">
        <f t="shared" si="36"/>
        <v>1.9034691395486013E-4</v>
      </c>
      <c r="AC51" s="52">
        <f t="shared" si="37"/>
        <v>5.5685704572956806E-3</v>
      </c>
      <c r="AD51" s="52">
        <f t="shared" si="38"/>
        <v>3.4687275616545579E-3</v>
      </c>
    </row>
    <row r="52" spans="3:30" x14ac:dyDescent="0.25">
      <c r="C52" s="1" t="s">
        <v>4</v>
      </c>
      <c r="D52" s="52">
        <f t="shared" si="12"/>
        <v>2.0461052464206469E-2</v>
      </c>
      <c r="E52" s="52">
        <f t="shared" si="13"/>
        <v>1.3237293690171038E-3</v>
      </c>
      <c r="F52" s="52">
        <f t="shared" si="14"/>
        <v>1.1908724278256318E-2</v>
      </c>
      <c r="G52" s="52">
        <f t="shared" si="15"/>
        <v>1.7431743750566119E-2</v>
      </c>
      <c r="H52" s="52">
        <f t="shared" si="16"/>
        <v>0.22989077267389899</v>
      </c>
      <c r="I52" s="52">
        <f t="shared" si="17"/>
        <v>1.0402552041838976E-3</v>
      </c>
      <c r="J52" s="52">
        <f t="shared" si="18"/>
        <v>3.3218939950264734E-3</v>
      </c>
      <c r="K52" s="52">
        <f t="shared" si="19"/>
        <v>1.2299068501398933E-2</v>
      </c>
      <c r="L52" s="52">
        <f t="shared" si="20"/>
        <v>1.3094156841834083E-3</v>
      </c>
      <c r="M52" s="52">
        <f t="shared" si="21"/>
        <v>1.9323953912753001E-3</v>
      </c>
      <c r="N52" s="52">
        <f t="shared" si="22"/>
        <v>6.6661675229314288E-3</v>
      </c>
      <c r="O52" s="52">
        <f t="shared" si="23"/>
        <v>1.1067754253036223E-3</v>
      </c>
      <c r="P52" s="52">
        <f t="shared" si="24"/>
        <v>7.8616036219339408E-2</v>
      </c>
      <c r="Q52" s="52">
        <f t="shared" si="25"/>
        <v>7.5331781209635991E-3</v>
      </c>
      <c r="R52" s="52">
        <f t="shared" si="26"/>
        <v>5.4628016145610902E-3</v>
      </c>
      <c r="S52" s="52">
        <f t="shared" si="27"/>
        <v>8.8103003326412393E-3</v>
      </c>
      <c r="T52" s="52">
        <f t="shared" si="28"/>
        <v>7.9103226239012892E-3</v>
      </c>
      <c r="U52" s="52">
        <f t="shared" si="29"/>
        <v>5.759760212757945E-3</v>
      </c>
      <c r="V52" s="52">
        <f t="shared" si="30"/>
        <v>6.0117209999656336E-3</v>
      </c>
      <c r="W52" s="52">
        <f t="shared" si="31"/>
        <v>2.6044652744757878E-2</v>
      </c>
      <c r="X52" s="52">
        <f t="shared" si="32"/>
        <v>4.1313800006831667E-3</v>
      </c>
      <c r="Y52" s="52">
        <f t="shared" si="33"/>
        <v>8.3498468879847215E-3</v>
      </c>
      <c r="Z52" s="52">
        <f t="shared" si="34"/>
        <v>1.7062429664772255E-2</v>
      </c>
      <c r="AA52" s="52">
        <f t="shared" si="35"/>
        <v>1.9767705372236415E-3</v>
      </c>
      <c r="AB52" s="52">
        <f t="shared" si="36"/>
        <v>1.7318460560950648E-3</v>
      </c>
      <c r="AC52" s="52">
        <f t="shared" si="37"/>
        <v>5.1786452789890462E-3</v>
      </c>
      <c r="AD52" s="52">
        <f t="shared" si="38"/>
        <v>7.0563653707731051E-3</v>
      </c>
    </row>
    <row r="53" spans="3:30" x14ac:dyDescent="0.25">
      <c r="C53" s="1" t="s">
        <v>5</v>
      </c>
      <c r="D53" s="52">
        <f t="shared" si="12"/>
        <v>2.9897742656798121E-2</v>
      </c>
      <c r="E53" s="52">
        <f t="shared" si="13"/>
        <v>0.15331043725105448</v>
      </c>
      <c r="F53" s="52">
        <f t="shared" si="14"/>
        <v>4.1316948312059738E-3</v>
      </c>
      <c r="G53" s="52">
        <f t="shared" si="15"/>
        <v>2.182492837114487E-3</v>
      </c>
      <c r="H53" s="52">
        <f t="shared" si="16"/>
        <v>6.5919073083867833E-3</v>
      </c>
      <c r="I53" s="52">
        <f t="shared" si="17"/>
        <v>4.5989862033534473E-2</v>
      </c>
      <c r="J53" s="52">
        <f t="shared" si="18"/>
        <v>1.5703222621520838E-3</v>
      </c>
      <c r="K53" s="52">
        <f t="shared" si="19"/>
        <v>1.9022170316786453E-2</v>
      </c>
      <c r="L53" s="52">
        <f t="shared" si="20"/>
        <v>1.5793634430769496E-3</v>
      </c>
      <c r="M53" s="52">
        <f t="shared" si="21"/>
        <v>1.8212512728579761E-3</v>
      </c>
      <c r="N53" s="52">
        <f t="shared" si="22"/>
        <v>1.4035386520236521E-2</v>
      </c>
      <c r="O53" s="52">
        <f t="shared" si="23"/>
        <v>1.110470403953234E-3</v>
      </c>
      <c r="P53" s="52">
        <f t="shared" si="24"/>
        <v>3.2991215930470289E-3</v>
      </c>
      <c r="Q53" s="52">
        <f t="shared" si="25"/>
        <v>3.0870319819928786E-3</v>
      </c>
      <c r="R53" s="52">
        <f t="shared" si="26"/>
        <v>1.1483665805035225E-2</v>
      </c>
      <c r="S53" s="52">
        <f t="shared" si="27"/>
        <v>1.1873946261737631E-2</v>
      </c>
      <c r="T53" s="52">
        <f t="shared" si="28"/>
        <v>3.3673856329832649E-2</v>
      </c>
      <c r="U53" s="52">
        <f t="shared" si="29"/>
        <v>8.645024111883845E-2</v>
      </c>
      <c r="V53" s="52">
        <f t="shared" si="30"/>
        <v>6.8940880416788405E-3</v>
      </c>
      <c r="W53" s="52">
        <f t="shared" si="31"/>
        <v>6.0188512275975306E-3</v>
      </c>
      <c r="X53" s="52">
        <f t="shared" si="32"/>
        <v>2.233610521526121E-2</v>
      </c>
      <c r="Y53" s="52">
        <f t="shared" si="33"/>
        <v>1.2079943930277644E-2</v>
      </c>
      <c r="Z53" s="52">
        <f t="shared" si="34"/>
        <v>2.0409608309571493E-2</v>
      </c>
      <c r="AA53" s="52">
        <f t="shared" si="35"/>
        <v>3.9598018136114453E-3</v>
      </c>
      <c r="AB53" s="52">
        <f t="shared" si="36"/>
        <v>2.6573067807931497E-3</v>
      </c>
      <c r="AC53" s="52">
        <f t="shared" si="37"/>
        <v>3.1602052660347123E-2</v>
      </c>
      <c r="AD53" s="52">
        <f t="shared" si="38"/>
        <v>1.0391818890937328E-2</v>
      </c>
    </row>
    <row r="54" spans="3:30" x14ac:dyDescent="0.25">
      <c r="C54" s="1" t="s">
        <v>6</v>
      </c>
      <c r="D54" s="52">
        <f t="shared" si="12"/>
        <v>2.8877848153914299E-2</v>
      </c>
      <c r="E54" s="52">
        <f t="shared" si="13"/>
        <v>5.1746977328194334E-3</v>
      </c>
      <c r="F54" s="52">
        <f t="shared" si="14"/>
        <v>1.724823233425201E-2</v>
      </c>
      <c r="G54" s="52">
        <f t="shared" si="15"/>
        <v>3.0221339928752259E-2</v>
      </c>
      <c r="H54" s="52">
        <f t="shared" si="16"/>
        <v>3.797680502572548E-2</v>
      </c>
      <c r="I54" s="52">
        <f t="shared" si="17"/>
        <v>8.724695147995001E-3</v>
      </c>
      <c r="J54" s="52">
        <f t="shared" si="18"/>
        <v>4.6386396219701871E-2</v>
      </c>
      <c r="K54" s="52">
        <f t="shared" si="19"/>
        <v>7.8292416200176324E-2</v>
      </c>
      <c r="L54" s="52">
        <f t="shared" si="20"/>
        <v>3.6224999554957398E-3</v>
      </c>
      <c r="M54" s="52">
        <f t="shared" si="21"/>
        <v>3.9800231003393133E-3</v>
      </c>
      <c r="N54" s="52">
        <f t="shared" si="22"/>
        <v>9.1949200549382749E-3</v>
      </c>
      <c r="O54" s="52">
        <f t="shared" si="23"/>
        <v>2.8858581013748636E-3</v>
      </c>
      <c r="P54" s="52">
        <f t="shared" si="24"/>
        <v>1.8872305708561566E-2</v>
      </c>
      <c r="Q54" s="52">
        <f t="shared" si="25"/>
        <v>1.5412333523314548E-2</v>
      </c>
      <c r="R54" s="52">
        <f t="shared" si="26"/>
        <v>7.9465872656467925E-3</v>
      </c>
      <c r="S54" s="52">
        <f t="shared" si="27"/>
        <v>1.7339311757368907E-2</v>
      </c>
      <c r="T54" s="52">
        <f t="shared" si="28"/>
        <v>2.3097898955117227E-2</v>
      </c>
      <c r="U54" s="52">
        <f t="shared" si="29"/>
        <v>2.1090497821566866E-2</v>
      </c>
      <c r="V54" s="52">
        <f t="shared" si="30"/>
        <v>2.1084754326228954E-2</v>
      </c>
      <c r="W54" s="52">
        <f t="shared" si="31"/>
        <v>1.8489789627520424E-2</v>
      </c>
      <c r="X54" s="52">
        <f t="shared" si="32"/>
        <v>1.4112916548509165E-2</v>
      </c>
      <c r="Y54" s="52">
        <f t="shared" si="33"/>
        <v>1.0435152214136543E-2</v>
      </c>
      <c r="Z54" s="52">
        <f t="shared" si="34"/>
        <v>3.6378461544789624E-2</v>
      </c>
      <c r="AA54" s="52">
        <f t="shared" si="35"/>
        <v>1.3251141728172416E-2</v>
      </c>
      <c r="AB54" s="52">
        <f t="shared" si="36"/>
        <v>3.9790612529312973E-3</v>
      </c>
      <c r="AC54" s="52">
        <f t="shared" si="37"/>
        <v>1.3968008290728558E-2</v>
      </c>
      <c r="AD54" s="52">
        <f t="shared" si="38"/>
        <v>9.8710753410989251E-3</v>
      </c>
    </row>
    <row r="55" spans="3:30" x14ac:dyDescent="0.25">
      <c r="C55" s="1" t="s">
        <v>7</v>
      </c>
      <c r="D55" s="52">
        <f t="shared" si="12"/>
        <v>6.3476258273895882E-3</v>
      </c>
      <c r="E55" s="52">
        <f t="shared" si="13"/>
        <v>7.0105633207267941E-3</v>
      </c>
      <c r="F55" s="52">
        <f t="shared" si="14"/>
        <v>1.6756778121125131E-2</v>
      </c>
      <c r="G55" s="52">
        <f t="shared" si="15"/>
        <v>2.2962490751790802E-2</v>
      </c>
      <c r="H55" s="52">
        <f t="shared" si="16"/>
        <v>3.2245188039596841E-2</v>
      </c>
      <c r="I55" s="52">
        <f t="shared" si="17"/>
        <v>1.4063925167867586E-2</v>
      </c>
      <c r="J55" s="52">
        <f t="shared" si="18"/>
        <v>2.0046391485083609E-2</v>
      </c>
      <c r="K55" s="52">
        <f t="shared" si="19"/>
        <v>0.217717319449587</v>
      </c>
      <c r="L55" s="52">
        <f t="shared" si="20"/>
        <v>7.4413883054214114E-3</v>
      </c>
      <c r="M55" s="52">
        <f t="shared" si="21"/>
        <v>8.4035884401927399E-3</v>
      </c>
      <c r="N55" s="52">
        <f t="shared" si="22"/>
        <v>2.6071808224364335E-2</v>
      </c>
      <c r="O55" s="52">
        <f t="shared" si="23"/>
        <v>2.0449455755181475E-2</v>
      </c>
      <c r="P55" s="52">
        <f t="shared" si="24"/>
        <v>2.7045770157607514E-2</v>
      </c>
      <c r="Q55" s="52">
        <f t="shared" si="25"/>
        <v>3.6375947557591375E-2</v>
      </c>
      <c r="R55" s="52">
        <f t="shared" si="26"/>
        <v>5.8561964459214666E-3</v>
      </c>
      <c r="S55" s="52">
        <f t="shared" si="27"/>
        <v>6.4181466071384238E-2</v>
      </c>
      <c r="T55" s="52">
        <f t="shared" si="28"/>
        <v>2.5125557385907372E-2</v>
      </c>
      <c r="U55" s="52">
        <f t="shared" si="29"/>
        <v>1.5652661710606086E-2</v>
      </c>
      <c r="V55" s="52">
        <f t="shared" si="30"/>
        <v>1.2124939447752985E-2</v>
      </c>
      <c r="W55" s="52">
        <f t="shared" si="31"/>
        <v>9.6580655686964393E-3</v>
      </c>
      <c r="X55" s="52">
        <f t="shared" si="32"/>
        <v>1.2734440006210762E-2</v>
      </c>
      <c r="Y55" s="52">
        <f t="shared" si="33"/>
        <v>5.8372495765133266E-2</v>
      </c>
      <c r="Z55" s="52">
        <f t="shared" si="34"/>
        <v>1.5191217766939956E-2</v>
      </c>
      <c r="AA55" s="52">
        <f t="shared" si="35"/>
        <v>6.2541545563309653E-3</v>
      </c>
      <c r="AB55" s="52">
        <f t="shared" si="36"/>
        <v>1.342237362406306E-3</v>
      </c>
      <c r="AC55" s="52">
        <f t="shared" si="37"/>
        <v>1.3036957553623153E-2</v>
      </c>
      <c r="AD55" s="52">
        <f t="shared" si="38"/>
        <v>4.087885905007904E-3</v>
      </c>
    </row>
    <row r="56" spans="3:30" x14ac:dyDescent="0.25">
      <c r="C56" s="1" t="s">
        <v>8</v>
      </c>
      <c r="D56" s="52">
        <f t="shared" si="12"/>
        <v>2.606678302600131E-4</v>
      </c>
      <c r="E56" s="52">
        <f t="shared" si="13"/>
        <v>6.7624451197159669E-3</v>
      </c>
      <c r="F56" s="52">
        <f t="shared" si="14"/>
        <v>3.3587935418307947E-3</v>
      </c>
      <c r="G56" s="52">
        <f t="shared" si="15"/>
        <v>4.7823076985709402E-3</v>
      </c>
      <c r="H56" s="52">
        <f t="shared" si="16"/>
        <v>1.8939661223982274E-2</v>
      </c>
      <c r="I56" s="52">
        <f t="shared" si="17"/>
        <v>4.8104799116379139E-3</v>
      </c>
      <c r="J56" s="52">
        <f t="shared" si="18"/>
        <v>3.6082919104404839E-3</v>
      </c>
      <c r="K56" s="52">
        <f t="shared" si="19"/>
        <v>2.2841393027529241E-2</v>
      </c>
      <c r="L56" s="52">
        <f t="shared" si="20"/>
        <v>0.22891581452586862</v>
      </c>
      <c r="M56" s="52">
        <f t="shared" si="21"/>
        <v>2.4495830697181607E-2</v>
      </c>
      <c r="N56" s="52">
        <f t="shared" si="22"/>
        <v>7.5478285227290262E-2</v>
      </c>
      <c r="O56" s="52">
        <f t="shared" si="23"/>
        <v>5.1332984959414157E-2</v>
      </c>
      <c r="P56" s="52">
        <f t="shared" si="24"/>
        <v>6.0012099626845998E-2</v>
      </c>
      <c r="Q56" s="52">
        <f t="shared" si="25"/>
        <v>5.1474553736394202E-2</v>
      </c>
      <c r="R56" s="52">
        <f t="shared" si="26"/>
        <v>0.21986215299664352</v>
      </c>
      <c r="S56" s="52">
        <f t="shared" si="27"/>
        <v>4.8856576549556614E-2</v>
      </c>
      <c r="T56" s="52">
        <f t="shared" si="28"/>
        <v>2.8234949169405613E-2</v>
      </c>
      <c r="U56" s="52">
        <f t="shared" si="29"/>
        <v>3.0253092892833202E-2</v>
      </c>
      <c r="V56" s="52">
        <f t="shared" si="30"/>
        <v>2.1574266467413551E-2</v>
      </c>
      <c r="W56" s="52">
        <f t="shared" si="31"/>
        <v>1.319758988459311E-2</v>
      </c>
      <c r="X56" s="52">
        <f t="shared" si="32"/>
        <v>1.6896684603429413E-2</v>
      </c>
      <c r="Y56" s="52">
        <f t="shared" si="33"/>
        <v>1.0824706604222616E-2</v>
      </c>
      <c r="Z56" s="52">
        <f t="shared" si="34"/>
        <v>1.4118691786431872E-2</v>
      </c>
      <c r="AA56" s="52">
        <f t="shared" si="35"/>
        <v>5.7865399222130666E-3</v>
      </c>
      <c r="AB56" s="52">
        <f t="shared" si="36"/>
        <v>1.0740981030958276E-3</v>
      </c>
      <c r="AC56" s="52">
        <f t="shared" si="37"/>
        <v>1.903367086407072E-2</v>
      </c>
      <c r="AD56" s="52">
        <f t="shared" si="38"/>
        <v>2.955573067929514E-3</v>
      </c>
    </row>
    <row r="57" spans="3:30" x14ac:dyDescent="0.25">
      <c r="C57" s="1" t="s">
        <v>9</v>
      </c>
      <c r="D57" s="52">
        <f t="shared" si="12"/>
        <v>1.489956317568615E-4</v>
      </c>
      <c r="E57" s="52">
        <f t="shared" si="13"/>
        <v>5.7949135332685889E-4</v>
      </c>
      <c r="F57" s="52">
        <f t="shared" si="14"/>
        <v>7.8470181705884371E-4</v>
      </c>
      <c r="G57" s="52">
        <f t="shared" si="15"/>
        <v>2.1254162834645819E-3</v>
      </c>
      <c r="H57" s="52">
        <f t="shared" si="16"/>
        <v>8.0674396846652282E-3</v>
      </c>
      <c r="I57" s="52">
        <f t="shared" si="17"/>
        <v>1.6011122486690068E-3</v>
      </c>
      <c r="J57" s="52">
        <f t="shared" si="18"/>
        <v>1.2117351145540412E-3</v>
      </c>
      <c r="K57" s="52">
        <f t="shared" si="19"/>
        <v>2.3131111823975422E-2</v>
      </c>
      <c r="L57" s="52">
        <f t="shared" si="20"/>
        <v>2.9333552361759798E-2</v>
      </c>
      <c r="M57" s="52">
        <f t="shared" si="21"/>
        <v>9.0346637137042954E-2</v>
      </c>
      <c r="N57" s="52">
        <f t="shared" si="22"/>
        <v>1.6730246872007581E-2</v>
      </c>
      <c r="O57" s="52">
        <f t="shared" si="23"/>
        <v>7.1682343519710841E-3</v>
      </c>
      <c r="P57" s="52">
        <f t="shared" si="24"/>
        <v>1.2118625598838997E-2</v>
      </c>
      <c r="Q57" s="52">
        <f t="shared" si="25"/>
        <v>2.0652277937203518E-3</v>
      </c>
      <c r="R57" s="52">
        <f t="shared" si="26"/>
        <v>9.7980769352543789E-4</v>
      </c>
      <c r="S57" s="52">
        <f t="shared" si="27"/>
        <v>4.1101339706608106E-3</v>
      </c>
      <c r="T57" s="52">
        <f t="shared" si="28"/>
        <v>1.0466226865549414E-2</v>
      </c>
      <c r="U57" s="52">
        <f t="shared" si="29"/>
        <v>4.2140111740840399E-3</v>
      </c>
      <c r="V57" s="52">
        <f t="shared" si="30"/>
        <v>6.1213762128933978E-3</v>
      </c>
      <c r="W57" s="52">
        <f t="shared" si="31"/>
        <v>5.6688825900462203E-3</v>
      </c>
      <c r="X57" s="52">
        <f t="shared" si="32"/>
        <v>5.8306597166546612E-3</v>
      </c>
      <c r="Y57" s="52">
        <f t="shared" si="33"/>
        <v>4.2663230652419089E-3</v>
      </c>
      <c r="Z57" s="52">
        <f t="shared" si="34"/>
        <v>9.0530141736945915E-3</v>
      </c>
      <c r="AA57" s="52">
        <f t="shared" si="35"/>
        <v>1.4415583956211573E-3</v>
      </c>
      <c r="AB57" s="52">
        <f t="shared" si="36"/>
        <v>1.1118362265022618E-3</v>
      </c>
      <c r="AC57" s="52">
        <f t="shared" si="37"/>
        <v>2.8486376835250011E-3</v>
      </c>
      <c r="AD57" s="52">
        <f t="shared" si="38"/>
        <v>1.1069439533311597E-3</v>
      </c>
    </row>
    <row r="58" spans="3:30" x14ac:dyDescent="0.25">
      <c r="C58" s="1" t="s">
        <v>10</v>
      </c>
      <c r="D58" s="52">
        <f t="shared" si="12"/>
        <v>1.258210941040269E-3</v>
      </c>
      <c r="E58" s="52">
        <f t="shared" si="13"/>
        <v>9.627389329613557E-3</v>
      </c>
      <c r="F58" s="52">
        <f t="shared" si="14"/>
        <v>2.5877244581243874E-3</v>
      </c>
      <c r="G58" s="52">
        <f t="shared" si="15"/>
        <v>3.0724381402947114E-3</v>
      </c>
      <c r="H58" s="52">
        <f t="shared" si="16"/>
        <v>7.6728836335443074E-3</v>
      </c>
      <c r="I58" s="52">
        <f t="shared" si="17"/>
        <v>8.1189891837737331E-4</v>
      </c>
      <c r="J58" s="52">
        <f t="shared" si="18"/>
        <v>3.0087797254309197E-4</v>
      </c>
      <c r="K58" s="52">
        <f t="shared" si="19"/>
        <v>9.6240385587071098E-3</v>
      </c>
      <c r="L58" s="52">
        <f t="shared" si="20"/>
        <v>2.4919350137264224E-2</v>
      </c>
      <c r="M58" s="52">
        <f t="shared" si="21"/>
        <v>1.6039820615089084E-2</v>
      </c>
      <c r="N58" s="52">
        <f t="shared" si="22"/>
        <v>4.2335846508127419E-2</v>
      </c>
      <c r="O58" s="52">
        <f t="shared" si="23"/>
        <v>2.9301969311172283E-2</v>
      </c>
      <c r="P58" s="52">
        <f t="shared" si="24"/>
        <v>4.454960775952152E-2</v>
      </c>
      <c r="Q58" s="52">
        <f t="shared" si="25"/>
        <v>2.5061689790801408E-3</v>
      </c>
      <c r="R58" s="52">
        <f t="shared" si="26"/>
        <v>3.5743937438705883E-3</v>
      </c>
      <c r="S58" s="52">
        <f t="shared" si="27"/>
        <v>4.9598522871457384E-3</v>
      </c>
      <c r="T58" s="52">
        <f t="shared" si="28"/>
        <v>7.0728036940745868E-3</v>
      </c>
      <c r="U58" s="52">
        <f t="shared" si="29"/>
        <v>3.8897491786877552E-3</v>
      </c>
      <c r="V58" s="52">
        <f t="shared" si="30"/>
        <v>6.0986716227550541E-3</v>
      </c>
      <c r="W58" s="52">
        <f t="shared" si="31"/>
        <v>2.8512575349722365E-3</v>
      </c>
      <c r="X58" s="52">
        <f t="shared" si="32"/>
        <v>3.248916757086735E-3</v>
      </c>
      <c r="Y58" s="52">
        <f t="shared" si="33"/>
        <v>3.9238507328462841E-3</v>
      </c>
      <c r="Z58" s="52">
        <f t="shared" si="34"/>
        <v>4.5677054038143631E-3</v>
      </c>
      <c r="AA58" s="52">
        <f t="shared" si="35"/>
        <v>1.3336479513481243E-3</v>
      </c>
      <c r="AB58" s="52">
        <f t="shared" si="36"/>
        <v>4.3373145141298059E-4</v>
      </c>
      <c r="AC58" s="52">
        <f t="shared" si="37"/>
        <v>2.904274144467334E-3</v>
      </c>
      <c r="AD58" s="52">
        <f t="shared" si="38"/>
        <v>2.282991191137923E-3</v>
      </c>
    </row>
    <row r="59" spans="3:30" x14ac:dyDescent="0.25">
      <c r="C59" s="1" t="s">
        <v>11</v>
      </c>
      <c r="D59" s="52">
        <f t="shared" si="12"/>
        <v>9.4837310632851649E-5</v>
      </c>
      <c r="E59" s="52">
        <f t="shared" si="13"/>
        <v>2.162832583558942E-5</v>
      </c>
      <c r="F59" s="52">
        <f t="shared" si="14"/>
        <v>2.352650983964375E-4</v>
      </c>
      <c r="G59" s="52">
        <f t="shared" si="15"/>
        <v>3.1661061168113264E-3</v>
      </c>
      <c r="H59" s="52">
        <f t="shared" si="16"/>
        <v>8.4129803002093656E-4</v>
      </c>
      <c r="I59" s="52">
        <f t="shared" si="17"/>
        <v>1.7774955090947206E-4</v>
      </c>
      <c r="J59" s="52">
        <f t="shared" si="18"/>
        <v>1.59972961744127E-4</v>
      </c>
      <c r="K59" s="52">
        <f t="shared" si="19"/>
        <v>1.0248567197410198E-2</v>
      </c>
      <c r="L59" s="52">
        <f t="shared" si="20"/>
        <v>1.1192283014340009E-2</v>
      </c>
      <c r="M59" s="52">
        <f t="shared" si="21"/>
        <v>1.0350357209901337E-2</v>
      </c>
      <c r="N59" s="52">
        <f t="shared" si="22"/>
        <v>1.6425508395104767E-2</v>
      </c>
      <c r="O59" s="52">
        <f t="shared" si="23"/>
        <v>0.15827390808304911</v>
      </c>
      <c r="P59" s="52">
        <f t="shared" si="24"/>
        <v>6.3748870800018785E-3</v>
      </c>
      <c r="Q59" s="52">
        <f t="shared" si="25"/>
        <v>1.1154014053232362E-3</v>
      </c>
      <c r="R59" s="52">
        <f t="shared" si="26"/>
        <v>2.2841628648020458E-4</v>
      </c>
      <c r="S59" s="52">
        <f t="shared" si="27"/>
        <v>1.3029169298628884E-3</v>
      </c>
      <c r="T59" s="52">
        <f t="shared" si="28"/>
        <v>6.2630488247170345E-3</v>
      </c>
      <c r="U59" s="52">
        <f t="shared" si="29"/>
        <v>2.1703868379367316E-3</v>
      </c>
      <c r="V59" s="52">
        <f t="shared" si="30"/>
        <v>1.5503797842033892E-3</v>
      </c>
      <c r="W59" s="52">
        <f t="shared" si="31"/>
        <v>1.1889542515293116E-3</v>
      </c>
      <c r="X59" s="52">
        <f t="shared" si="32"/>
        <v>1.6910482615083457E-3</v>
      </c>
      <c r="Y59" s="52">
        <f t="shared" si="33"/>
        <v>2.714790039008931E-4</v>
      </c>
      <c r="Z59" s="52">
        <f t="shared" si="34"/>
        <v>1.9950811398759044E-3</v>
      </c>
      <c r="AA59" s="52">
        <f t="shared" si="35"/>
        <v>7.1542799401612986E-4</v>
      </c>
      <c r="AB59" s="52">
        <f t="shared" si="36"/>
        <v>7.4361068774393929E-4</v>
      </c>
      <c r="AC59" s="52">
        <f t="shared" si="37"/>
        <v>1.8466807546382122E-3</v>
      </c>
      <c r="AD59" s="52">
        <f t="shared" si="38"/>
        <v>4.3280156949572718E-4</v>
      </c>
    </row>
    <row r="60" spans="3:30" x14ac:dyDescent="0.25">
      <c r="C60" s="1" t="s">
        <v>12</v>
      </c>
      <c r="D60" s="52">
        <f t="shared" si="12"/>
        <v>2.0386676159392148E-4</v>
      </c>
      <c r="E60" s="52">
        <f t="shared" si="13"/>
        <v>6.6306692605382414E-5</v>
      </c>
      <c r="F60" s="52">
        <f t="shared" si="14"/>
        <v>3.5286571398945117E-4</v>
      </c>
      <c r="G60" s="52">
        <f t="shared" si="15"/>
        <v>4.5725736684108934E-3</v>
      </c>
      <c r="H60" s="52">
        <f t="shared" si="16"/>
        <v>6.483955479221616E-3</v>
      </c>
      <c r="I60" s="52">
        <f t="shared" si="17"/>
        <v>5.729794317508296E-5</v>
      </c>
      <c r="J60" s="52">
        <f t="shared" si="18"/>
        <v>1.1351039696462169E-4</v>
      </c>
      <c r="K60" s="52">
        <f t="shared" si="19"/>
        <v>1.4706854155627747E-3</v>
      </c>
      <c r="L60" s="52">
        <f t="shared" si="20"/>
        <v>1.419711401772088E-3</v>
      </c>
      <c r="M60" s="52">
        <f t="shared" si="21"/>
        <v>1.5705037418055505E-4</v>
      </c>
      <c r="N60" s="52">
        <f t="shared" si="22"/>
        <v>8.4903270415665182E-4</v>
      </c>
      <c r="O60" s="52">
        <f t="shared" si="23"/>
        <v>2.5674158565856293E-4</v>
      </c>
      <c r="P60" s="52">
        <f t="shared" si="24"/>
        <v>9.3320983782337386E-2</v>
      </c>
      <c r="Q60" s="52">
        <f t="shared" si="25"/>
        <v>1.27295617324205E-4</v>
      </c>
      <c r="R60" s="52">
        <f t="shared" si="26"/>
        <v>1.275914085850896E-4</v>
      </c>
      <c r="S60" s="52">
        <f t="shared" si="27"/>
        <v>7.7717024360040622E-4</v>
      </c>
      <c r="T60" s="52">
        <f t="shared" si="28"/>
        <v>9.9527555966301352E-4</v>
      </c>
      <c r="U60" s="52">
        <f t="shared" si="29"/>
        <v>2.8747934580759186E-4</v>
      </c>
      <c r="V60" s="52">
        <f t="shared" si="30"/>
        <v>2.8804715276422015E-4</v>
      </c>
      <c r="W60" s="52">
        <f t="shared" si="31"/>
        <v>2.6447287174423574E-4</v>
      </c>
      <c r="X60" s="52">
        <f t="shared" si="32"/>
        <v>3.3569352603308707E-4</v>
      </c>
      <c r="Y60" s="52">
        <f t="shared" si="33"/>
        <v>5.6012384580116147E-4</v>
      </c>
      <c r="Z60" s="52">
        <f t="shared" si="34"/>
        <v>4.0117346265729773E-4</v>
      </c>
      <c r="AA60" s="52">
        <f t="shared" si="35"/>
        <v>1.3596411306242314E-4</v>
      </c>
      <c r="AB60" s="52">
        <f t="shared" si="36"/>
        <v>1.5348219342599165E-4</v>
      </c>
      <c r="AC60" s="52">
        <f t="shared" si="37"/>
        <v>7.1386105735430465E-3</v>
      </c>
      <c r="AD60" s="52">
        <f t="shared" si="38"/>
        <v>1.1644983119181379E-3</v>
      </c>
    </row>
    <row r="61" spans="3:30" x14ac:dyDescent="0.25">
      <c r="C61" s="1" t="s">
        <v>13</v>
      </c>
      <c r="D61" s="52">
        <f t="shared" si="12"/>
        <v>3.7980997643559207E-3</v>
      </c>
      <c r="E61" s="52">
        <f t="shared" si="13"/>
        <v>1.4871902970487254E-2</v>
      </c>
      <c r="F61" s="52">
        <f t="shared" si="14"/>
        <v>6.5862311844199972E-3</v>
      </c>
      <c r="G61" s="52">
        <f t="shared" si="15"/>
        <v>1.0805160673716292E-2</v>
      </c>
      <c r="H61" s="52">
        <f t="shared" si="16"/>
        <v>1.3379966330518691E-2</v>
      </c>
      <c r="I61" s="52">
        <f t="shared" si="17"/>
        <v>2.3338860803029842E-3</v>
      </c>
      <c r="J61" s="52">
        <f t="shared" si="18"/>
        <v>1.2444612480067992E-3</v>
      </c>
      <c r="K61" s="52">
        <f t="shared" si="19"/>
        <v>2.2072018009676134E-2</v>
      </c>
      <c r="L61" s="52">
        <f t="shared" si="20"/>
        <v>7.5815900007145188E-3</v>
      </c>
      <c r="M61" s="52">
        <f t="shared" si="21"/>
        <v>7.5609804986998003E-3</v>
      </c>
      <c r="N61" s="52">
        <f t="shared" si="22"/>
        <v>4.6386390528277074E-3</v>
      </c>
      <c r="O61" s="52">
        <f t="shared" si="23"/>
        <v>3.1261073152127291E-3</v>
      </c>
      <c r="P61" s="52">
        <f t="shared" si="24"/>
        <v>3.2881121060551574E-3</v>
      </c>
      <c r="Q61" s="52">
        <f t="shared" si="25"/>
        <v>0.43794191432985713</v>
      </c>
      <c r="R61" s="52">
        <f t="shared" si="26"/>
        <v>2.6794316106441361E-2</v>
      </c>
      <c r="S61" s="52">
        <f t="shared" si="27"/>
        <v>2.0572424463538862E-2</v>
      </c>
      <c r="T61" s="52">
        <f t="shared" si="28"/>
        <v>4.7947290304529077E-3</v>
      </c>
      <c r="U61" s="52">
        <f t="shared" si="29"/>
        <v>2.0607539080528619E-3</v>
      </c>
      <c r="V61" s="52">
        <f t="shared" si="30"/>
        <v>1.161788624477046E-2</v>
      </c>
      <c r="W61" s="52">
        <f t="shared" si="31"/>
        <v>7.5019046950905227E-3</v>
      </c>
      <c r="X61" s="52">
        <f t="shared" si="32"/>
        <v>2.1795485142571739E-2</v>
      </c>
      <c r="Y61" s="52">
        <f t="shared" si="33"/>
        <v>1.8342590897099578E-2</v>
      </c>
      <c r="Z61" s="52">
        <f t="shared" si="34"/>
        <v>6.401481252912556E-3</v>
      </c>
      <c r="AA61" s="52">
        <f t="shared" si="35"/>
        <v>2.9056931256728367E-3</v>
      </c>
      <c r="AB61" s="52">
        <f t="shared" si="36"/>
        <v>3.9223848770466325E-3</v>
      </c>
      <c r="AC61" s="52">
        <f t="shared" si="37"/>
        <v>5.8808239512005596E-3</v>
      </c>
      <c r="AD61" s="52">
        <f t="shared" si="38"/>
        <v>1.0041941210592278E-2</v>
      </c>
    </row>
    <row r="62" spans="3:30" x14ac:dyDescent="0.25">
      <c r="C62" s="1" t="s">
        <v>14</v>
      </c>
      <c r="D62" s="52">
        <f t="shared" si="12"/>
        <v>4.2072649254419423E-3</v>
      </c>
      <c r="E62" s="52">
        <f t="shared" si="13"/>
        <v>1.425962293496733E-4</v>
      </c>
      <c r="F62" s="52">
        <f t="shared" si="14"/>
        <v>1.8401826426619095E-3</v>
      </c>
      <c r="G62" s="52">
        <f t="shared" si="15"/>
        <v>1.949504864227708E-3</v>
      </c>
      <c r="H62" s="52">
        <f t="shared" si="16"/>
        <v>2.1061961299695269E-2</v>
      </c>
      <c r="I62" s="52">
        <f t="shared" si="17"/>
        <v>1.816090676401939E-3</v>
      </c>
      <c r="J62" s="52">
        <f t="shared" si="18"/>
        <v>5.7273683256818292E-4</v>
      </c>
      <c r="K62" s="52">
        <f t="shared" si="19"/>
        <v>3.4360533804292646E-3</v>
      </c>
      <c r="L62" s="52">
        <f t="shared" si="20"/>
        <v>7.0295027957215331E-2</v>
      </c>
      <c r="M62" s="52">
        <f t="shared" si="21"/>
        <v>1.0853513966216422E-3</v>
      </c>
      <c r="N62" s="52">
        <f t="shared" si="22"/>
        <v>3.1504713705446385E-3</v>
      </c>
      <c r="O62" s="52">
        <f t="shared" si="23"/>
        <v>1.389653209858619E-3</v>
      </c>
      <c r="P62" s="52">
        <f t="shared" si="24"/>
        <v>4.6211883032554173E-3</v>
      </c>
      <c r="Q62" s="52">
        <f t="shared" si="25"/>
        <v>8.7697118701472645E-3</v>
      </c>
      <c r="R62" s="52">
        <f t="shared" si="26"/>
        <v>0.14016999587630569</v>
      </c>
      <c r="S62" s="52">
        <f t="shared" si="27"/>
        <v>8.3275972660546774E-2</v>
      </c>
      <c r="T62" s="52">
        <f t="shared" si="28"/>
        <v>1.9632262202101472E-3</v>
      </c>
      <c r="U62" s="52">
        <f t="shared" si="29"/>
        <v>1.9869175429406733E-3</v>
      </c>
      <c r="V62" s="52">
        <f t="shared" si="30"/>
        <v>3.573315115263345E-3</v>
      </c>
      <c r="W62" s="52">
        <f t="shared" si="31"/>
        <v>3.5059970338626014E-3</v>
      </c>
      <c r="X62" s="52">
        <f t="shared" si="32"/>
        <v>1.8797461734109092E-3</v>
      </c>
      <c r="Y62" s="52">
        <f t="shared" si="33"/>
        <v>1.7062836279696479E-2</v>
      </c>
      <c r="Z62" s="52">
        <f t="shared" si="34"/>
        <v>2.1134166166139308E-3</v>
      </c>
      <c r="AA62" s="52">
        <f t="shared" si="35"/>
        <v>6.4862904916201895E-3</v>
      </c>
      <c r="AB62" s="52">
        <f t="shared" si="36"/>
        <v>1.4817180931538166E-3</v>
      </c>
      <c r="AC62" s="52">
        <f t="shared" si="37"/>
        <v>3.533950190772512E-3</v>
      </c>
      <c r="AD62" s="52">
        <f t="shared" si="38"/>
        <v>5.4300764034953602E-3</v>
      </c>
    </row>
    <row r="63" spans="3:30" x14ac:dyDescent="0.25">
      <c r="C63" s="1" t="s">
        <v>15</v>
      </c>
      <c r="D63" s="52">
        <f t="shared" si="12"/>
        <v>4.2125271695987699E-4</v>
      </c>
      <c r="E63" s="52">
        <f t="shared" si="13"/>
        <v>3.4809368812299495E-4</v>
      </c>
      <c r="F63" s="52">
        <f t="shared" si="14"/>
        <v>3.4572390220728434E-4</v>
      </c>
      <c r="G63" s="52">
        <f t="shared" si="15"/>
        <v>3.7033796222197543E-4</v>
      </c>
      <c r="H63" s="52">
        <f t="shared" si="16"/>
        <v>3.3255527756423649E-3</v>
      </c>
      <c r="I63" s="52">
        <f t="shared" si="17"/>
        <v>1.0141308985485572E-3</v>
      </c>
      <c r="J63" s="52">
        <f t="shared" si="18"/>
        <v>5.5507667752670082E-5</v>
      </c>
      <c r="K63" s="52">
        <f t="shared" si="19"/>
        <v>1.5944399162415246E-2</v>
      </c>
      <c r="L63" s="52">
        <f t="shared" si="20"/>
        <v>8.4085131314541109E-3</v>
      </c>
      <c r="M63" s="52">
        <f t="shared" si="21"/>
        <v>2.0450062907793752E-3</v>
      </c>
      <c r="N63" s="52">
        <f t="shared" si="22"/>
        <v>2.3609339719762533E-3</v>
      </c>
      <c r="O63" s="52">
        <f t="shared" si="23"/>
        <v>1.4477911950566509E-4</v>
      </c>
      <c r="P63" s="52">
        <f t="shared" si="24"/>
        <v>1.5201636850273653E-2</v>
      </c>
      <c r="Q63" s="52">
        <f t="shared" si="25"/>
        <v>5.4259474283874785E-4</v>
      </c>
      <c r="R63" s="52">
        <f t="shared" si="26"/>
        <v>1.0087707134168353E-2</v>
      </c>
      <c r="S63" s="52">
        <f t="shared" si="27"/>
        <v>4.6837787098417398E-2</v>
      </c>
      <c r="T63" s="52">
        <f t="shared" si="28"/>
        <v>2.1978543761613269E-3</v>
      </c>
      <c r="U63" s="52">
        <f t="shared" si="29"/>
        <v>8.128595596975835E-4</v>
      </c>
      <c r="V63" s="52">
        <f t="shared" si="30"/>
        <v>7.5021176075919422E-4</v>
      </c>
      <c r="W63" s="52">
        <f t="shared" si="31"/>
        <v>1.3212358022582963E-3</v>
      </c>
      <c r="X63" s="52">
        <f t="shared" si="32"/>
        <v>8.4304382013193505E-4</v>
      </c>
      <c r="Y63" s="52">
        <f t="shared" si="33"/>
        <v>6.992761079111543E-3</v>
      </c>
      <c r="Z63" s="52">
        <f t="shared" si="34"/>
        <v>3.6398806685953829E-3</v>
      </c>
      <c r="AA63" s="52">
        <f t="shared" si="35"/>
        <v>8.0354142400511754E-4</v>
      </c>
      <c r="AB63" s="52">
        <f t="shared" si="36"/>
        <v>2.546413931542585E-4</v>
      </c>
      <c r="AC63" s="52">
        <f t="shared" si="37"/>
        <v>5.6786267314678813E-4</v>
      </c>
      <c r="AD63" s="52">
        <f t="shared" si="38"/>
        <v>5.6206666267590152E-3</v>
      </c>
    </row>
    <row r="64" spans="3:30" x14ac:dyDescent="0.25">
      <c r="C64" s="1" t="s">
        <v>16</v>
      </c>
      <c r="D64" s="52">
        <f t="shared" si="12"/>
        <v>2.3564691932884498E-2</v>
      </c>
      <c r="E64" s="52">
        <f t="shared" si="13"/>
        <v>1.773868215997873E-2</v>
      </c>
      <c r="F64" s="52">
        <f t="shared" si="14"/>
        <v>4.9120565192415387E-2</v>
      </c>
      <c r="G64" s="52">
        <f t="shared" si="15"/>
        <v>3.1721480138282195E-2</v>
      </c>
      <c r="H64" s="52">
        <f t="shared" si="16"/>
        <v>3.6330836326034746E-2</v>
      </c>
      <c r="I64" s="52">
        <f t="shared" si="17"/>
        <v>1.3504922633407676E-2</v>
      </c>
      <c r="J64" s="52">
        <f t="shared" si="18"/>
        <v>3.9161388355653439E-3</v>
      </c>
      <c r="K64" s="52">
        <f t="shared" si="19"/>
        <v>3.2012206104332981E-2</v>
      </c>
      <c r="L64" s="52">
        <f t="shared" si="20"/>
        <v>8.73226533461058E-3</v>
      </c>
      <c r="M64" s="52">
        <f t="shared" si="21"/>
        <v>1.202743318814576E-2</v>
      </c>
      <c r="N64" s="52">
        <f t="shared" si="22"/>
        <v>2.7488047199770809E-2</v>
      </c>
      <c r="O64" s="52">
        <f t="shared" si="23"/>
        <v>4.7162657269442375E-2</v>
      </c>
      <c r="P64" s="52">
        <f t="shared" si="24"/>
        <v>5.398201250474232E-2</v>
      </c>
      <c r="Q64" s="52">
        <f t="shared" si="25"/>
        <v>1.2953031451381415E-2</v>
      </c>
      <c r="R64" s="52">
        <f t="shared" si="26"/>
        <v>1.1101290558761565E-2</v>
      </c>
      <c r="S64" s="52">
        <f t="shared" si="27"/>
        <v>6.080150314425177E-2</v>
      </c>
      <c r="T64" s="52">
        <f t="shared" si="28"/>
        <v>1.177224582945024E-2</v>
      </c>
      <c r="U64" s="52">
        <f t="shared" si="29"/>
        <v>2.9604659022715155E-2</v>
      </c>
      <c r="V64" s="52">
        <f t="shared" si="30"/>
        <v>5.7282498959045518E-2</v>
      </c>
      <c r="W64" s="52">
        <f t="shared" si="31"/>
        <v>4.4276446408599061E-2</v>
      </c>
      <c r="X64" s="52">
        <f t="shared" si="32"/>
        <v>2.410812055996573E-2</v>
      </c>
      <c r="Y64" s="52">
        <f t="shared" si="33"/>
        <v>8.8921115865001163E-2</v>
      </c>
      <c r="Z64" s="52">
        <f t="shared" si="34"/>
        <v>5.9203809596871916E-2</v>
      </c>
      <c r="AA64" s="52">
        <f t="shared" si="35"/>
        <v>1.4062721642405782E-2</v>
      </c>
      <c r="AB64" s="52">
        <f t="shared" si="36"/>
        <v>3.8846268576468905E-3</v>
      </c>
      <c r="AC64" s="52">
        <f t="shared" si="37"/>
        <v>5.4945024933044311E-2</v>
      </c>
      <c r="AD64" s="52">
        <f t="shared" si="38"/>
        <v>1.3663956935352304E-2</v>
      </c>
    </row>
    <row r="65" spans="3:30" x14ac:dyDescent="0.25">
      <c r="C65" s="1" t="s">
        <v>17</v>
      </c>
      <c r="D65" s="52">
        <f t="shared" si="12"/>
        <v>1.5302199402468594E-2</v>
      </c>
      <c r="E65" s="52">
        <f t="shared" si="13"/>
        <v>3.6679166513132695E-2</v>
      </c>
      <c r="F65" s="52">
        <f t="shared" si="14"/>
        <v>3.8032369041390471E-2</v>
      </c>
      <c r="G65" s="52">
        <f t="shared" si="15"/>
        <v>1.5958261953832445E-2</v>
      </c>
      <c r="H65" s="52">
        <f t="shared" si="16"/>
        <v>3.1520953244172756E-2</v>
      </c>
      <c r="I65" s="52">
        <f t="shared" si="17"/>
        <v>0.13971019697584924</v>
      </c>
      <c r="J65" s="52">
        <f t="shared" si="18"/>
        <v>5.2470845968938945E-3</v>
      </c>
      <c r="K65" s="52">
        <f t="shared" si="19"/>
        <v>4.1440222159459826E-2</v>
      </c>
      <c r="L65" s="52">
        <f t="shared" si="20"/>
        <v>1.3729526516862364E-2</v>
      </c>
      <c r="M65" s="52">
        <f t="shared" si="21"/>
        <v>6.6257669404756834E-3</v>
      </c>
      <c r="N65" s="52">
        <f t="shared" si="22"/>
        <v>2.2182973195251834E-2</v>
      </c>
      <c r="O65" s="52">
        <f t="shared" si="23"/>
        <v>4.2611161667228455E-2</v>
      </c>
      <c r="P65" s="52">
        <f t="shared" si="24"/>
        <v>2.2880120554075577E-2</v>
      </c>
      <c r="Q65" s="52">
        <f t="shared" si="25"/>
        <v>5.1820861540241023E-3</v>
      </c>
      <c r="R65" s="52">
        <f t="shared" si="26"/>
        <v>1.6456334156110142E-2</v>
      </c>
      <c r="S65" s="52">
        <f t="shared" si="27"/>
        <v>2.1072902129381059E-2</v>
      </c>
      <c r="T65" s="52">
        <f t="shared" si="28"/>
        <v>5.078969071943909E-2</v>
      </c>
      <c r="U65" s="52">
        <f t="shared" si="29"/>
        <v>0.17630750359694924</v>
      </c>
      <c r="V65" s="52">
        <f t="shared" si="30"/>
        <v>3.1267131132624047E-2</v>
      </c>
      <c r="W65" s="52">
        <f t="shared" si="31"/>
        <v>1.7829213871105178E-2</v>
      </c>
      <c r="X65" s="52">
        <f t="shared" si="32"/>
        <v>3.3788686837726935E-2</v>
      </c>
      <c r="Y65" s="52">
        <f t="shared" si="33"/>
        <v>3.4266317811992922E-2</v>
      </c>
      <c r="Z65" s="52">
        <f t="shared" si="34"/>
        <v>2.6977474905051351E-2</v>
      </c>
      <c r="AA65" s="52">
        <f t="shared" si="35"/>
        <v>1.8563074760066852E-2</v>
      </c>
      <c r="AB65" s="52">
        <f t="shared" si="36"/>
        <v>7.3458852632362825E-3</v>
      </c>
      <c r="AC65" s="52">
        <f t="shared" si="37"/>
        <v>4.0252702188462205E-2</v>
      </c>
      <c r="AD65" s="52">
        <f t="shared" si="38"/>
        <v>1.8924705860022126E-2</v>
      </c>
    </row>
    <row r="66" spans="3:30" x14ac:dyDescent="0.25">
      <c r="C66" s="1" t="s">
        <v>18</v>
      </c>
      <c r="D66" s="52">
        <f t="shared" si="12"/>
        <v>3.5979676829653675E-3</v>
      </c>
      <c r="E66" s="52">
        <f t="shared" si="13"/>
        <v>3.1248553713561986E-3</v>
      </c>
      <c r="F66" s="52">
        <f t="shared" si="14"/>
        <v>8.4777387738395812E-2</v>
      </c>
      <c r="G66" s="52">
        <f t="shared" si="15"/>
        <v>2.762209462502756E-3</v>
      </c>
      <c r="H66" s="52">
        <f t="shared" si="16"/>
        <v>4.7219806379447055E-3</v>
      </c>
      <c r="I66" s="52">
        <f t="shared" si="17"/>
        <v>3.7608280465738149E-4</v>
      </c>
      <c r="J66" s="52">
        <f t="shared" si="18"/>
        <v>7.5288931122007648E-4</v>
      </c>
      <c r="K66" s="52">
        <f t="shared" si="19"/>
        <v>3.2535384079243773E-3</v>
      </c>
      <c r="L66" s="52">
        <f t="shared" si="20"/>
        <v>1.4052464583881746E-3</v>
      </c>
      <c r="M66" s="52">
        <f t="shared" si="21"/>
        <v>1.3814018562641783E-3</v>
      </c>
      <c r="N66" s="52">
        <f t="shared" si="22"/>
        <v>4.9918781151383372E-3</v>
      </c>
      <c r="O66" s="52">
        <f t="shared" si="23"/>
        <v>1.9215841596654756E-3</v>
      </c>
      <c r="P66" s="52">
        <f t="shared" si="24"/>
        <v>3.2903760566064641E-3</v>
      </c>
      <c r="Q66" s="52">
        <f t="shared" si="25"/>
        <v>1.4498421141827813E-3</v>
      </c>
      <c r="R66" s="52">
        <f t="shared" si="26"/>
        <v>4.7105220731931356E-3</v>
      </c>
      <c r="S66" s="52">
        <f t="shared" si="27"/>
        <v>2.3613642607647309E-3</v>
      </c>
      <c r="T66" s="52">
        <f t="shared" si="28"/>
        <v>9.3769829192560869E-3</v>
      </c>
      <c r="U66" s="52">
        <f t="shared" si="29"/>
        <v>3.8383875441863713E-3</v>
      </c>
      <c r="V66" s="52">
        <f t="shared" si="30"/>
        <v>1.367589110316156E-2</v>
      </c>
      <c r="W66" s="52">
        <f t="shared" si="31"/>
        <v>1.0885412392159155E-2</v>
      </c>
      <c r="X66" s="52">
        <f t="shared" si="32"/>
        <v>9.6990113579801251E-3</v>
      </c>
      <c r="Y66" s="52">
        <f t="shared" si="33"/>
        <v>4.9320087032943575E-3</v>
      </c>
      <c r="Z66" s="52">
        <f t="shared" si="34"/>
        <v>1.8726778777627594E-2</v>
      </c>
      <c r="AA66" s="52">
        <f t="shared" si="35"/>
        <v>1.2442131964506315E-2</v>
      </c>
      <c r="AB66" s="52">
        <f t="shared" si="36"/>
        <v>3.1573115226636284E-3</v>
      </c>
      <c r="AC66" s="52">
        <f t="shared" si="37"/>
        <v>1.3321853056073826E-2</v>
      </c>
      <c r="AD66" s="52">
        <f t="shared" si="38"/>
        <v>1.5350898488375829E-2</v>
      </c>
    </row>
    <row r="67" spans="3:30" x14ac:dyDescent="0.25">
      <c r="C67" s="1" t="s">
        <v>19</v>
      </c>
      <c r="D67" s="52">
        <f t="shared" si="12"/>
        <v>8.2483407795851734E-4</v>
      </c>
      <c r="E67" s="52">
        <f t="shared" si="13"/>
        <v>2.2904886795886443E-3</v>
      </c>
      <c r="F67" s="52">
        <f t="shared" si="14"/>
        <v>3.3525861515677599E-3</v>
      </c>
      <c r="G67" s="52">
        <f t="shared" si="15"/>
        <v>2.4504347599854756E-3</v>
      </c>
      <c r="H67" s="52">
        <f t="shared" si="16"/>
        <v>2.1485905287808318E-2</v>
      </c>
      <c r="I67" s="52">
        <f t="shared" si="17"/>
        <v>3.9950580483066769E-4</v>
      </c>
      <c r="J67" s="52">
        <f t="shared" si="18"/>
        <v>8.0333519744506753E-4</v>
      </c>
      <c r="K67" s="52">
        <f t="shared" si="19"/>
        <v>3.1533290640519533E-3</v>
      </c>
      <c r="L67" s="52">
        <f t="shared" si="20"/>
        <v>1.0459556016923074E-3</v>
      </c>
      <c r="M67" s="52">
        <f t="shared" si="21"/>
        <v>5.8935241567598298E-3</v>
      </c>
      <c r="N67" s="52">
        <f t="shared" si="22"/>
        <v>2.8396716362165775E-3</v>
      </c>
      <c r="O67" s="52">
        <f t="shared" si="23"/>
        <v>6.6298269561494219E-3</v>
      </c>
      <c r="P67" s="52">
        <f t="shared" si="24"/>
        <v>3.6759218025359838E-3</v>
      </c>
      <c r="Q67" s="52">
        <f t="shared" si="25"/>
        <v>2.7431002459478728E-3</v>
      </c>
      <c r="R67" s="52">
        <f t="shared" si="26"/>
        <v>5.7639513152038099E-3</v>
      </c>
      <c r="S67" s="52">
        <f t="shared" si="27"/>
        <v>1.2904376143630887E-2</v>
      </c>
      <c r="T67" s="52">
        <f t="shared" si="28"/>
        <v>8.8189477920073023E-3</v>
      </c>
      <c r="U67" s="52">
        <f t="shared" si="29"/>
        <v>2.6631517130725215E-3</v>
      </c>
      <c r="V67" s="52">
        <f t="shared" si="30"/>
        <v>9.5316703599670153E-3</v>
      </c>
      <c r="W67" s="52">
        <f t="shared" si="31"/>
        <v>0.13804073806434985</v>
      </c>
      <c r="X67" s="52">
        <f t="shared" si="32"/>
        <v>1.5705508841460349E-2</v>
      </c>
      <c r="Y67" s="52">
        <f t="shared" si="33"/>
        <v>9.780531620281049E-3</v>
      </c>
      <c r="Z67" s="52">
        <f t="shared" si="34"/>
        <v>6.1667795995999239E-2</v>
      </c>
      <c r="AA67" s="52">
        <f t="shared" si="35"/>
        <v>6.8331820744477806E-3</v>
      </c>
      <c r="AB67" s="52">
        <f t="shared" si="36"/>
        <v>1.9137858998826676E-3</v>
      </c>
      <c r="AC67" s="52">
        <f t="shared" si="37"/>
        <v>1.2547886867739647E-2</v>
      </c>
      <c r="AD67" s="52">
        <f t="shared" si="38"/>
        <v>4.7200271194863037E-2</v>
      </c>
    </row>
    <row r="68" spans="3:30" x14ac:dyDescent="0.25">
      <c r="C68" s="1" t="s">
        <v>20</v>
      </c>
      <c r="D68" s="52">
        <f t="shared" si="12"/>
        <v>1.2682268952185394E-3</v>
      </c>
      <c r="E68" s="52">
        <f t="shared" si="13"/>
        <v>7.0509516072636124E-3</v>
      </c>
      <c r="F68" s="52">
        <f t="shared" si="14"/>
        <v>8.1174093625266917E-3</v>
      </c>
      <c r="G68" s="52">
        <f t="shared" si="15"/>
        <v>7.1836765785543667E-3</v>
      </c>
      <c r="H68" s="52">
        <f t="shared" si="16"/>
        <v>1.1117834903568862E-2</v>
      </c>
      <c r="I68" s="52">
        <f t="shared" si="17"/>
        <v>3.1209088979285383E-3</v>
      </c>
      <c r="J68" s="52">
        <f t="shared" si="18"/>
        <v>1.2907624677706213E-3</v>
      </c>
      <c r="K68" s="52">
        <f t="shared" si="19"/>
        <v>8.752345555980685E-3</v>
      </c>
      <c r="L68" s="52">
        <f t="shared" si="20"/>
        <v>2.8189418562508876E-3</v>
      </c>
      <c r="M68" s="52">
        <f t="shared" si="21"/>
        <v>3.3702066931519084E-3</v>
      </c>
      <c r="N68" s="52">
        <f t="shared" si="22"/>
        <v>6.8113857416746285E-3</v>
      </c>
      <c r="O68" s="52">
        <f t="shared" si="23"/>
        <v>5.3684075561792315E-3</v>
      </c>
      <c r="P68" s="52">
        <f t="shared" si="24"/>
        <v>1.3810031638440967E-2</v>
      </c>
      <c r="Q68" s="52">
        <f t="shared" si="25"/>
        <v>1.5636011762546594E-2</v>
      </c>
      <c r="R68" s="52">
        <f t="shared" si="26"/>
        <v>6.4467406483544321E-3</v>
      </c>
      <c r="S68" s="52">
        <f t="shared" si="27"/>
        <v>8.9813682695949054E-3</v>
      </c>
      <c r="T68" s="52">
        <f t="shared" si="28"/>
        <v>1.0108178021703398E-2</v>
      </c>
      <c r="U68" s="52">
        <f t="shared" si="29"/>
        <v>1.0624304572732815E-2</v>
      </c>
      <c r="V68" s="52">
        <f t="shared" si="30"/>
        <v>2.9343130503529723E-2</v>
      </c>
      <c r="W68" s="52">
        <f t="shared" si="31"/>
        <v>3.905063300139789E-2</v>
      </c>
      <c r="X68" s="52">
        <f t="shared" si="32"/>
        <v>9.7351031563836607E-2</v>
      </c>
      <c r="Y68" s="52">
        <f t="shared" si="33"/>
        <v>3.4370902111126873E-2</v>
      </c>
      <c r="Z68" s="52">
        <f t="shared" si="34"/>
        <v>3.9983581749989644E-2</v>
      </c>
      <c r="AA68" s="52">
        <f t="shared" si="35"/>
        <v>7.6235518378917301E-3</v>
      </c>
      <c r="AB68" s="52">
        <f t="shared" si="36"/>
        <v>1.1050843450284124E-2</v>
      </c>
      <c r="AC68" s="52">
        <f t="shared" si="37"/>
        <v>1.7856001588922595E-2</v>
      </c>
      <c r="AD68" s="52">
        <f t="shared" si="38"/>
        <v>1.7300331647520862E-2</v>
      </c>
    </row>
    <row r="69" spans="3:30" x14ac:dyDescent="0.25">
      <c r="C69" s="1" t="s">
        <v>21</v>
      </c>
      <c r="D69" s="52">
        <f t="shared" si="12"/>
        <v>5.7438085548283213E-4</v>
      </c>
      <c r="E69" s="52">
        <f t="shared" si="13"/>
        <v>2.4675085242418884E-3</v>
      </c>
      <c r="F69" s="52">
        <f t="shared" si="14"/>
        <v>3.1568284855716896E-3</v>
      </c>
      <c r="G69" s="52">
        <f t="shared" si="15"/>
        <v>1.0051706358405422E-2</v>
      </c>
      <c r="H69" s="52">
        <f t="shared" si="16"/>
        <v>1.1559561801289161E-2</v>
      </c>
      <c r="I69" s="52">
        <f t="shared" si="17"/>
        <v>2.5173539406491692E-3</v>
      </c>
      <c r="J69" s="52">
        <f t="shared" si="18"/>
        <v>6.1210305521194181E-4</v>
      </c>
      <c r="K69" s="52">
        <f t="shared" si="19"/>
        <v>4.1479735003879852E-2</v>
      </c>
      <c r="L69" s="52">
        <f t="shared" si="20"/>
        <v>3.7127380385366887E-3</v>
      </c>
      <c r="M69" s="52">
        <f t="shared" si="21"/>
        <v>6.0718578468617161E-3</v>
      </c>
      <c r="N69" s="52">
        <f t="shared" si="22"/>
        <v>5.3426504732803906E-3</v>
      </c>
      <c r="O69" s="52">
        <f t="shared" si="23"/>
        <v>5.9305378199771253E-4</v>
      </c>
      <c r="P69" s="52">
        <f t="shared" si="24"/>
        <v>1.1277262527088586E-2</v>
      </c>
      <c r="Q69" s="52">
        <f t="shared" si="25"/>
        <v>6.1050664360096278E-3</v>
      </c>
      <c r="R69" s="52">
        <f t="shared" si="26"/>
        <v>5.7607493413642311E-3</v>
      </c>
      <c r="S69" s="52">
        <f t="shared" si="27"/>
        <v>4.8196404245243477E-2</v>
      </c>
      <c r="T69" s="52">
        <f t="shared" si="28"/>
        <v>2.5655682160318195E-2</v>
      </c>
      <c r="U69" s="52">
        <f t="shared" si="29"/>
        <v>7.4142254551307985E-3</v>
      </c>
      <c r="V69" s="52">
        <f t="shared" si="30"/>
        <v>3.0804650422113292E-2</v>
      </c>
      <c r="W69" s="52">
        <f t="shared" si="31"/>
        <v>1.9686829714047061E-2</v>
      </c>
      <c r="X69" s="52">
        <f t="shared" si="32"/>
        <v>2.0023940551566297E-2</v>
      </c>
      <c r="Y69" s="52">
        <f t="shared" si="33"/>
        <v>2.3396703517855069E-2</v>
      </c>
      <c r="Z69" s="52">
        <f t="shared" si="34"/>
        <v>1.8262635388341841E-2</v>
      </c>
      <c r="AA69" s="52">
        <f t="shared" si="35"/>
        <v>5.2267068187307917E-3</v>
      </c>
      <c r="AB69" s="52">
        <f t="shared" si="36"/>
        <v>2.5678800307502186E-3</v>
      </c>
      <c r="AC69" s="52">
        <f t="shared" si="37"/>
        <v>1.1135584586977842E-2</v>
      </c>
      <c r="AD69" s="52">
        <f t="shared" si="38"/>
        <v>1.9299946757052662E-2</v>
      </c>
    </row>
    <row r="70" spans="3:30" x14ac:dyDescent="0.25">
      <c r="C70" s="1" t="s">
        <v>22</v>
      </c>
      <c r="D70" s="52">
        <f t="shared" si="12"/>
        <v>3.3871343482858372E-3</v>
      </c>
      <c r="E70" s="52">
        <f t="shared" si="13"/>
        <v>8.5277512748844781E-3</v>
      </c>
      <c r="F70" s="52">
        <f t="shared" si="14"/>
        <v>7.1447995390217034E-3</v>
      </c>
      <c r="G70" s="52">
        <f t="shared" si="15"/>
        <v>5.4704395090455675E-3</v>
      </c>
      <c r="H70" s="52">
        <f t="shared" si="16"/>
        <v>1.9326692924211901E-2</v>
      </c>
      <c r="I70" s="52">
        <f t="shared" si="17"/>
        <v>2.132105700088848E-3</v>
      </c>
      <c r="J70" s="52">
        <f t="shared" si="18"/>
        <v>2.149754819575985E-3</v>
      </c>
      <c r="K70" s="52">
        <f t="shared" si="19"/>
        <v>6.746081295162739E-3</v>
      </c>
      <c r="L70" s="52">
        <f t="shared" si="20"/>
        <v>1.5219261565479259E-3</v>
      </c>
      <c r="M70" s="52">
        <f t="shared" si="21"/>
        <v>6.0238043693379931E-3</v>
      </c>
      <c r="N70" s="52">
        <f t="shared" si="22"/>
        <v>6.1874160986982321E-3</v>
      </c>
      <c r="O70" s="52">
        <f t="shared" si="23"/>
        <v>4.0922711495166506E-3</v>
      </c>
      <c r="P70" s="52">
        <f t="shared" si="24"/>
        <v>1.6788117839220771E-2</v>
      </c>
      <c r="Q70" s="52">
        <f t="shared" si="25"/>
        <v>3.4035705763655905E-3</v>
      </c>
      <c r="R70" s="52">
        <f t="shared" si="26"/>
        <v>4.7257815140444252E-3</v>
      </c>
      <c r="S70" s="52">
        <f t="shared" si="27"/>
        <v>2.6162895492659932E-2</v>
      </c>
      <c r="T70" s="52">
        <f t="shared" si="28"/>
        <v>1.6038863765564793E-2</v>
      </c>
      <c r="U70" s="52">
        <f t="shared" si="29"/>
        <v>5.4808121296310705E-3</v>
      </c>
      <c r="V70" s="52">
        <f t="shared" si="30"/>
        <v>2.251483827959062E-2</v>
      </c>
      <c r="W70" s="52">
        <f t="shared" si="31"/>
        <v>6.0934232283979886E-2</v>
      </c>
      <c r="X70" s="52">
        <f t="shared" si="32"/>
        <v>2.1871852060714268E-2</v>
      </c>
      <c r="Y70" s="52">
        <f t="shared" si="33"/>
        <v>1.2457522923622682E-2</v>
      </c>
      <c r="Z70" s="52">
        <f t="shared" si="34"/>
        <v>0.10481158236073888</v>
      </c>
      <c r="AA70" s="52">
        <f t="shared" si="35"/>
        <v>4.8303217204296069E-3</v>
      </c>
      <c r="AB70" s="52">
        <f t="shared" si="36"/>
        <v>7.1418036823497526E-3</v>
      </c>
      <c r="AC70" s="52">
        <f t="shared" si="37"/>
        <v>1.4554654781312716E-2</v>
      </c>
      <c r="AD70" s="52">
        <f t="shared" si="38"/>
        <v>3.9850275434596752E-2</v>
      </c>
    </row>
    <row r="71" spans="3:30" x14ac:dyDescent="0.25">
      <c r="C71" s="1" t="s">
        <v>23</v>
      </c>
      <c r="D71" s="52">
        <f t="shared" si="12"/>
        <v>2.8043754985404858E-3</v>
      </c>
      <c r="E71" s="52">
        <f t="shared" si="13"/>
        <v>6.4234757431669729E-3</v>
      </c>
      <c r="F71" s="52">
        <f t="shared" si="14"/>
        <v>1.7283111273896343E-2</v>
      </c>
      <c r="G71" s="52">
        <f t="shared" si="15"/>
        <v>1.0333332008899366E-2</v>
      </c>
      <c r="H71" s="52">
        <f t="shared" si="16"/>
        <v>6.2091719457878529E-3</v>
      </c>
      <c r="I71" s="52">
        <f t="shared" si="17"/>
        <v>3.9764062552889732E-3</v>
      </c>
      <c r="J71" s="52">
        <f t="shared" si="18"/>
        <v>1.1644405476676292E-3</v>
      </c>
      <c r="K71" s="52">
        <f t="shared" si="19"/>
        <v>4.1299803010390592E-3</v>
      </c>
      <c r="L71" s="52">
        <f t="shared" si="20"/>
        <v>1.381978312307956E-3</v>
      </c>
      <c r="M71" s="52">
        <f t="shared" si="21"/>
        <v>4.2503889988280367E-3</v>
      </c>
      <c r="N71" s="52">
        <f t="shared" si="22"/>
        <v>2.6864150706315849E-3</v>
      </c>
      <c r="O71" s="52">
        <f t="shared" si="23"/>
        <v>2.1821790903750718E-3</v>
      </c>
      <c r="P71" s="52">
        <f t="shared" si="24"/>
        <v>2.0812799032413523E-2</v>
      </c>
      <c r="Q71" s="52">
        <f t="shared" si="25"/>
        <v>2.5550246167293966E-3</v>
      </c>
      <c r="R71" s="52">
        <f t="shared" si="26"/>
        <v>2.1567773470962625E-2</v>
      </c>
      <c r="S71" s="52">
        <f t="shared" si="27"/>
        <v>4.5366571321901812E-2</v>
      </c>
      <c r="T71" s="52">
        <f t="shared" si="28"/>
        <v>5.6651776686109908E-3</v>
      </c>
      <c r="U71" s="52">
        <f t="shared" si="29"/>
        <v>5.608074611428612E-3</v>
      </c>
      <c r="V71" s="52">
        <f t="shared" si="30"/>
        <v>6.2978076672560224E-2</v>
      </c>
      <c r="W71" s="52">
        <f t="shared" si="31"/>
        <v>1.9204448188687249E-2</v>
      </c>
      <c r="X71" s="52">
        <f t="shared" si="32"/>
        <v>6.2012837175043972E-3</v>
      </c>
      <c r="Y71" s="52">
        <f t="shared" si="33"/>
        <v>1.5077196199397911E-2</v>
      </c>
      <c r="Z71" s="52">
        <f t="shared" si="34"/>
        <v>9.887198502788257E-3</v>
      </c>
      <c r="AA71" s="52">
        <f t="shared" si="35"/>
        <v>1.0232388422132086E-2</v>
      </c>
      <c r="AB71" s="52">
        <f t="shared" si="36"/>
        <v>1.1130983613180774E-2</v>
      </c>
      <c r="AC71" s="52">
        <f t="shared" si="37"/>
        <v>1.070918495161422E-2</v>
      </c>
      <c r="AD71" s="52">
        <f t="shared" si="38"/>
        <v>2.6584057607645123E-2</v>
      </c>
    </row>
    <row r="72" spans="3:30" x14ac:dyDescent="0.25">
      <c r="C72" s="1" t="s">
        <v>24</v>
      </c>
      <c r="D72" s="52">
        <f t="shared" si="12"/>
        <v>1.2354593573312019E-4</v>
      </c>
      <c r="E72" s="52">
        <f t="shared" si="13"/>
        <v>5.7092985356473557E-4</v>
      </c>
      <c r="F72" s="52">
        <f t="shared" si="14"/>
        <v>1.1940456646365874E-3</v>
      </c>
      <c r="G72" s="52">
        <f t="shared" si="15"/>
        <v>3.2664121803571662E-4</v>
      </c>
      <c r="H72" s="52">
        <f t="shared" si="16"/>
        <v>9.5648235971283789E-4</v>
      </c>
      <c r="I72" s="52">
        <f t="shared" si="17"/>
        <v>2.3579554375508253E-4</v>
      </c>
      <c r="J72" s="52">
        <f t="shared" si="18"/>
        <v>2.1958134402103965E-4</v>
      </c>
      <c r="K72" s="52">
        <f t="shared" si="19"/>
        <v>5.5661948808463494E-4</v>
      </c>
      <c r="L72" s="52">
        <f t="shared" si="20"/>
        <v>1.0812082157948038E-4</v>
      </c>
      <c r="M72" s="52">
        <f t="shared" si="21"/>
        <v>3.8776304187089299E-4</v>
      </c>
      <c r="N72" s="52">
        <f t="shared" si="22"/>
        <v>5.4865810015719682E-4</v>
      </c>
      <c r="O72" s="52">
        <f t="shared" si="23"/>
        <v>1.4243599641478742E-3</v>
      </c>
      <c r="P72" s="52">
        <f t="shared" si="24"/>
        <v>3.8642211793260524E-3</v>
      </c>
      <c r="Q72" s="52">
        <f t="shared" si="25"/>
        <v>1.0168463871047622E-3</v>
      </c>
      <c r="R72" s="52">
        <f t="shared" si="26"/>
        <v>3.3785684727468383E-4</v>
      </c>
      <c r="S72" s="52">
        <f t="shared" si="27"/>
        <v>1.665023415195301E-3</v>
      </c>
      <c r="T72" s="52">
        <f t="shared" si="28"/>
        <v>9.8274909569768566E-4</v>
      </c>
      <c r="U72" s="52">
        <f t="shared" si="29"/>
        <v>1.0414117972551962E-3</v>
      </c>
      <c r="V72" s="52">
        <f t="shared" si="30"/>
        <v>1.8508623534479718E-3</v>
      </c>
      <c r="W72" s="52">
        <f t="shared" si="31"/>
        <v>1.6670863292517809E-3</v>
      </c>
      <c r="X72" s="52">
        <f t="shared" si="32"/>
        <v>5.6450660145261301E-3</v>
      </c>
      <c r="Y72" s="52">
        <f t="shared" si="33"/>
        <v>8.5407100992396017E-4</v>
      </c>
      <c r="Z72" s="52">
        <f t="shared" si="34"/>
        <v>9.1802510307467562E-3</v>
      </c>
      <c r="AA72" s="52">
        <f t="shared" si="35"/>
        <v>3.3985328441936552E-3</v>
      </c>
      <c r="AB72" s="52">
        <f t="shared" si="36"/>
        <v>9.0611094673586651E-3</v>
      </c>
      <c r="AC72" s="52">
        <f t="shared" si="37"/>
        <v>1.215872082164814E-3</v>
      </c>
      <c r="AD72" s="52">
        <f t="shared" si="38"/>
        <v>4.4243673397554974E-3</v>
      </c>
    </row>
    <row r="73" spans="3:30" x14ac:dyDescent="0.25">
      <c r="C73" s="1" t="s">
        <v>25</v>
      </c>
      <c r="D73" s="52">
        <f t="shared" si="12"/>
        <v>8.2713019492306502E-4</v>
      </c>
      <c r="E73" s="52">
        <f t="shared" si="13"/>
        <v>4.5150052040811409E-4</v>
      </c>
      <c r="F73" s="52">
        <f t="shared" si="14"/>
        <v>8.3325575235108137E-4</v>
      </c>
      <c r="G73" s="52">
        <f t="shared" si="15"/>
        <v>1.9068998646587826E-3</v>
      </c>
      <c r="H73" s="52">
        <f t="shared" si="16"/>
        <v>1.3537483665365499E-3</v>
      </c>
      <c r="I73" s="52">
        <f t="shared" si="17"/>
        <v>5.737419795534709E-4</v>
      </c>
      <c r="J73" s="52">
        <f t="shared" si="18"/>
        <v>1.659945160532719E-4</v>
      </c>
      <c r="K73" s="52">
        <f t="shared" si="19"/>
        <v>1.1642551116608322E-3</v>
      </c>
      <c r="L73" s="52">
        <f t="shared" si="20"/>
        <v>4.126058750788067E-4</v>
      </c>
      <c r="M73" s="52">
        <f t="shared" si="21"/>
        <v>4.192337497400691E-4</v>
      </c>
      <c r="N73" s="52">
        <f t="shared" si="22"/>
        <v>7.7490164434178266E-4</v>
      </c>
      <c r="O73" s="52">
        <f t="shared" si="23"/>
        <v>7.6174177338826036E-4</v>
      </c>
      <c r="P73" s="52">
        <f t="shared" si="24"/>
        <v>3.423957794500531E-2</v>
      </c>
      <c r="Q73" s="52">
        <f t="shared" si="25"/>
        <v>4.8362297836060424E-4</v>
      </c>
      <c r="R73" s="52">
        <f t="shared" si="26"/>
        <v>1.2836010462591624E-3</v>
      </c>
      <c r="S73" s="52">
        <f t="shared" si="27"/>
        <v>5.2087283931313909E-4</v>
      </c>
      <c r="T73" s="52">
        <f t="shared" si="28"/>
        <v>2.9934051004592756E-3</v>
      </c>
      <c r="U73" s="52">
        <f t="shared" si="29"/>
        <v>1.6445674114807418E-3</v>
      </c>
      <c r="V73" s="52">
        <f t="shared" si="30"/>
        <v>2.5483798909156871E-3</v>
      </c>
      <c r="W73" s="52">
        <f t="shared" si="31"/>
        <v>4.2181805509219766E-3</v>
      </c>
      <c r="X73" s="52">
        <f t="shared" si="32"/>
        <v>1.9642715905180204E-3</v>
      </c>
      <c r="Y73" s="52">
        <f t="shared" si="33"/>
        <v>5.8335502852439229E-4</v>
      </c>
      <c r="Z73" s="52">
        <f t="shared" si="34"/>
        <v>3.8943050014134742E-3</v>
      </c>
      <c r="AA73" s="52">
        <f t="shared" si="35"/>
        <v>6.9666690549299761E-4</v>
      </c>
      <c r="AB73" s="52">
        <f t="shared" si="36"/>
        <v>1.6772530118909883E-4</v>
      </c>
      <c r="AC73" s="52">
        <f t="shared" si="37"/>
        <v>4.4011566952563343E-2</v>
      </c>
      <c r="AD73" s="52">
        <f t="shared" si="38"/>
        <v>2.8120037020801375E-3</v>
      </c>
    </row>
    <row r="74" spans="3:30" x14ac:dyDescent="0.25">
      <c r="C74" s="1" t="s">
        <v>26</v>
      </c>
      <c r="D74" s="52">
        <f t="shared" si="12"/>
        <v>7.6296204196548277E-5</v>
      </c>
      <c r="E74" s="52">
        <f t="shared" si="13"/>
        <v>4.1653681636006214E-5</v>
      </c>
      <c r="F74" s="52">
        <f t="shared" si="14"/>
        <v>7.3550253736250244E-4</v>
      </c>
      <c r="G74" s="52">
        <f t="shared" si="15"/>
        <v>6.0824122878665545E-4</v>
      </c>
      <c r="H74" s="52">
        <f t="shared" si="16"/>
        <v>3.3443845482754466E-4</v>
      </c>
      <c r="I74" s="52">
        <f t="shared" si="17"/>
        <v>4.6743849205026289E-5</v>
      </c>
      <c r="J74" s="52">
        <f t="shared" si="18"/>
        <v>2.9063544825658909E-5</v>
      </c>
      <c r="K74" s="52">
        <f t="shared" si="19"/>
        <v>9.045056624903547E-5</v>
      </c>
      <c r="L74" s="52">
        <f t="shared" si="20"/>
        <v>2.0791158886758806E-5</v>
      </c>
      <c r="M74" s="52">
        <f t="shared" si="21"/>
        <v>7.2833724397024298E-5</v>
      </c>
      <c r="N74" s="52">
        <f t="shared" si="22"/>
        <v>1.3645245415391398E-4</v>
      </c>
      <c r="O74" s="52">
        <f t="shared" si="23"/>
        <v>4.4233875778333081E-5</v>
      </c>
      <c r="P74" s="52">
        <f t="shared" si="24"/>
        <v>2.8600595045827036E-3</v>
      </c>
      <c r="Q74" s="52">
        <f t="shared" si="25"/>
        <v>1.6327056362292175E-4</v>
      </c>
      <c r="R74" s="52">
        <f t="shared" si="26"/>
        <v>8.0476026845675497E-5</v>
      </c>
      <c r="S74" s="52">
        <f t="shared" si="27"/>
        <v>2.3049576199582829E-3</v>
      </c>
      <c r="T74" s="52">
        <f t="shared" si="28"/>
        <v>1.8443921350542913E-4</v>
      </c>
      <c r="U74" s="52">
        <f t="shared" si="29"/>
        <v>1.5494581633955173E-4</v>
      </c>
      <c r="V74" s="52">
        <f t="shared" si="30"/>
        <v>8.0910771682831902E-4</v>
      </c>
      <c r="W74" s="52">
        <f t="shared" si="31"/>
        <v>4.44483836983222E-3</v>
      </c>
      <c r="X74" s="52">
        <f t="shared" si="32"/>
        <v>3.4207190685906066E-4</v>
      </c>
      <c r="Y74" s="52">
        <f t="shared" si="33"/>
        <v>5.177230848274543E-4</v>
      </c>
      <c r="Z74" s="52">
        <f t="shared" si="34"/>
        <v>2.7331342495895967E-3</v>
      </c>
      <c r="AA74" s="52">
        <f t="shared" si="35"/>
        <v>4.0454017136188529E-4</v>
      </c>
      <c r="AB74" s="52">
        <f t="shared" si="36"/>
        <v>1.0764502513511884E-4</v>
      </c>
      <c r="AC74" s="52">
        <f t="shared" si="37"/>
        <v>3.9648249654277741E-4</v>
      </c>
      <c r="AD74" s="52">
        <f t="shared" si="38"/>
        <v>4.3058598720287972E-2</v>
      </c>
    </row>
    <row r="75" spans="3:30" x14ac:dyDescent="0.25">
      <c r="C75" s="3" t="s">
        <v>36</v>
      </c>
      <c r="D75" s="45">
        <f t="shared" si="12"/>
        <v>0.45695929543503933</v>
      </c>
      <c r="E75" s="45">
        <f t="shared" si="13"/>
        <v>0.31308887547900793</v>
      </c>
      <c r="F75" s="45">
        <f t="shared" si="14"/>
        <v>0.66783696610289134</v>
      </c>
      <c r="G75" s="45">
        <f t="shared" si="15"/>
        <v>0.63361252194481044</v>
      </c>
      <c r="H75" s="45">
        <f t="shared" si="16"/>
        <v>0.58025691084098618</v>
      </c>
      <c r="I75" s="45">
        <f t="shared" si="17"/>
        <v>0.52814931635501172</v>
      </c>
      <c r="J75" s="45">
        <f t="shared" si="18"/>
        <v>0.10608199395950929</v>
      </c>
      <c r="K75" s="45">
        <f t="shared" si="19"/>
        <v>0.63957603803173657</v>
      </c>
      <c r="L75" s="45">
        <f t="shared" si="20"/>
        <v>0.44578454490902952</v>
      </c>
      <c r="M75" s="45">
        <f t="shared" si="21"/>
        <v>0.22397830024437515</v>
      </c>
      <c r="N75" s="45">
        <f t="shared" si="22"/>
        <v>0.38165179536669136</v>
      </c>
      <c r="O75" s="45">
        <f t="shared" si="23"/>
        <v>0.40071390636357673</v>
      </c>
      <c r="P75" s="45">
        <f t="shared" si="24"/>
        <v>0.65361450953129496</v>
      </c>
      <c r="Q75" s="45">
        <f t="shared" si="25"/>
        <v>0.7566791965010301</v>
      </c>
      <c r="R75" s="45">
        <f t="shared" si="26"/>
        <v>0.51543319582484293</v>
      </c>
      <c r="S75" s="45">
        <f t="shared" si="27"/>
        <v>0.58764396506437322</v>
      </c>
      <c r="T75" s="45">
        <f t="shared" si="28"/>
        <v>0.34798834493040925</v>
      </c>
      <c r="U75" s="45">
        <f t="shared" si="29"/>
        <v>0.46841412296778778</v>
      </c>
      <c r="V75" s="45">
        <f t="shared" si="30"/>
        <v>0.48677582372583522</v>
      </c>
      <c r="W75" s="45">
        <f t="shared" si="31"/>
        <v>0.47530561260691839</v>
      </c>
      <c r="X75" s="45">
        <f t="shared" si="32"/>
        <v>0.36887930775150712</v>
      </c>
      <c r="Y75" s="45">
        <f t="shared" si="33"/>
        <v>0.39863057159361343</v>
      </c>
      <c r="Z75" s="45">
        <f t="shared" si="34"/>
        <v>0.53431867494646801</v>
      </c>
      <c r="AA75" s="45">
        <f t="shared" si="35"/>
        <v>0.15121115616067557</v>
      </c>
      <c r="AB75" s="45">
        <f t="shared" si="36"/>
        <v>8.010341101987653E-2</v>
      </c>
      <c r="AC75" s="45">
        <f t="shared" si="37"/>
        <v>0.35186643735432849</v>
      </c>
      <c r="AD75" s="45">
        <f t="shared" si="38"/>
        <v>0.32141682653979575</v>
      </c>
    </row>
    <row r="76" spans="3:30" x14ac:dyDescent="0.25">
      <c r="C76" s="1" t="s">
        <v>37</v>
      </c>
      <c r="D76" s="45">
        <f t="shared" si="12"/>
        <v>2.3267644162507591E-2</v>
      </c>
      <c r="E76" s="45">
        <f t="shared" si="13"/>
        <v>2.6664707676171268E-2</v>
      </c>
      <c r="F76" s="45">
        <f t="shared" si="14"/>
        <v>1.3632172692784727E-2</v>
      </c>
      <c r="G76" s="45">
        <f t="shared" si="15"/>
        <v>2.3207852764614477E-2</v>
      </c>
      <c r="H76" s="45">
        <f t="shared" si="16"/>
        <v>4.3568270214220294E-2</v>
      </c>
      <c r="I76" s="45">
        <f t="shared" si="17"/>
        <v>0.10147189956743605</v>
      </c>
      <c r="J76" s="45">
        <f t="shared" si="18"/>
        <v>8.427892240991107E-2</v>
      </c>
      <c r="K76" s="45">
        <f t="shared" si="19"/>
        <v>4.9799324918783625E-2</v>
      </c>
      <c r="L76" s="45">
        <f t="shared" si="20"/>
        <v>4.4257262547920125E-2</v>
      </c>
      <c r="M76" s="45">
        <f t="shared" si="21"/>
        <v>5.0919350183174922E-2</v>
      </c>
      <c r="N76" s="45">
        <f t="shared" si="22"/>
        <v>2.6949842852863892E-2</v>
      </c>
      <c r="O76" s="45">
        <f t="shared" si="23"/>
        <v>3.4532767587491499E-2</v>
      </c>
      <c r="P76" s="45">
        <f t="shared" si="24"/>
        <v>2.3699115021876493E-2</v>
      </c>
      <c r="Q76" s="45">
        <f t="shared" si="25"/>
        <v>7.5909972584563584E-2</v>
      </c>
      <c r="R76" s="45">
        <f t="shared" si="26"/>
        <v>1.7584957810844942E-2</v>
      </c>
      <c r="S76" s="45">
        <f t="shared" si="27"/>
        <v>3.3948425519463393E-2</v>
      </c>
      <c r="T76" s="45">
        <f t="shared" si="28"/>
        <v>3.3374329159874712E-2</v>
      </c>
      <c r="U76" s="45">
        <f t="shared" si="29"/>
        <v>0.11204596184485159</v>
      </c>
      <c r="V76" s="45">
        <f t="shared" si="30"/>
        <v>4.415429304416324E-2</v>
      </c>
      <c r="W76" s="45">
        <f t="shared" si="31"/>
        <v>3.3612060347060692E-2</v>
      </c>
      <c r="X76" s="45">
        <f t="shared" si="32"/>
        <v>3.4308990914484208E-2</v>
      </c>
      <c r="Y76" s="45">
        <f t="shared" si="33"/>
        <v>1.8358827595462476E-2</v>
      </c>
      <c r="Z76" s="45">
        <f t="shared" si="34"/>
        <v>2.0537678305538307E-2</v>
      </c>
      <c r="AA76" s="45">
        <f t="shared" si="35"/>
        <v>2.3062801430979562E-2</v>
      </c>
      <c r="AB76" s="45">
        <f t="shared" si="36"/>
        <v>5.1820752333294161E-3</v>
      </c>
      <c r="AC76" s="45">
        <f t="shared" si="37"/>
        <v>1.8418871971333687E-2</v>
      </c>
      <c r="AD76" s="45">
        <f t="shared" si="38"/>
        <v>9.0310494751026024E-3</v>
      </c>
    </row>
    <row r="77" spans="3:30" x14ac:dyDescent="0.25">
      <c r="C77" s="3" t="s">
        <v>38</v>
      </c>
      <c r="D77" s="45">
        <f t="shared" si="12"/>
        <v>0.48022693959754692</v>
      </c>
      <c r="E77" s="45">
        <f t="shared" si="13"/>
        <v>0.33975358315517917</v>
      </c>
      <c r="F77" s="45">
        <f t="shared" si="14"/>
        <v>0.68146913879567605</v>
      </c>
      <c r="G77" s="45">
        <f t="shared" si="15"/>
        <v>0.65682037470942489</v>
      </c>
      <c r="H77" s="45">
        <f t="shared" si="16"/>
        <v>0.62382518105520657</v>
      </c>
      <c r="I77" s="45">
        <f t="shared" si="17"/>
        <v>0.6296212159224478</v>
      </c>
      <c r="J77" s="45">
        <f t="shared" si="18"/>
        <v>0.19036091636942035</v>
      </c>
      <c r="K77" s="45">
        <f t="shared" si="19"/>
        <v>0.68937536295052027</v>
      </c>
      <c r="L77" s="45">
        <f t="shared" si="20"/>
        <v>0.49004180745694964</v>
      </c>
      <c r="M77" s="45">
        <f t="shared" si="21"/>
        <v>0.2748976504275501</v>
      </c>
      <c r="N77" s="45">
        <f t="shared" si="22"/>
        <v>0.4086016382195552</v>
      </c>
      <c r="O77" s="45">
        <f t="shared" si="23"/>
        <v>0.4352466739510682</v>
      </c>
      <c r="P77" s="45">
        <f t="shared" si="24"/>
        <v>0.67731362455317146</v>
      </c>
      <c r="Q77" s="45">
        <f t="shared" si="25"/>
        <v>0.83258916908559366</v>
      </c>
      <c r="R77" s="45">
        <f t="shared" si="26"/>
        <v>0.53301815363568783</v>
      </c>
      <c r="S77" s="45">
        <f t="shared" si="27"/>
        <v>0.62159239058383653</v>
      </c>
      <c r="T77" s="45">
        <f t="shared" si="28"/>
        <v>0.38136267409028396</v>
      </c>
      <c r="U77" s="45">
        <f t="shared" si="29"/>
        <v>0.58046008481263933</v>
      </c>
      <c r="V77" s="45">
        <f t="shared" si="30"/>
        <v>0.53093011676999846</v>
      </c>
      <c r="W77" s="45">
        <f t="shared" si="31"/>
        <v>0.50891767295397905</v>
      </c>
      <c r="X77" s="45">
        <f t="shared" si="32"/>
        <v>0.40318829866599132</v>
      </c>
      <c r="Y77" s="45">
        <f t="shared" si="33"/>
        <v>0.4169893991890759</v>
      </c>
      <c r="Z77" s="45">
        <f t="shared" si="34"/>
        <v>0.55485635325200633</v>
      </c>
      <c r="AA77" s="45">
        <f t="shared" si="35"/>
        <v>0.17427395759165512</v>
      </c>
      <c r="AB77" s="45">
        <f t="shared" si="36"/>
        <v>8.528548625320595E-2</v>
      </c>
      <c r="AC77" s="45">
        <f t="shared" si="37"/>
        <v>0.37028530932566212</v>
      </c>
      <c r="AD77" s="45">
        <f t="shared" si="38"/>
        <v>0.33044787601489833</v>
      </c>
    </row>
    <row r="78" spans="3:30" x14ac:dyDescent="0.25">
      <c r="C78" s="1" t="s">
        <v>39</v>
      </c>
      <c r="D78" s="45">
        <f t="shared" si="12"/>
        <v>2.2520978962494883E-2</v>
      </c>
      <c r="E78" s="45">
        <f t="shared" si="13"/>
        <v>3.4494525763409813E-2</v>
      </c>
      <c r="F78" s="45">
        <f t="shared" si="14"/>
        <v>7.975963242840732E-2</v>
      </c>
      <c r="G78" s="45">
        <f t="shared" si="15"/>
        <v>8.8370665624384406E-2</v>
      </c>
      <c r="H78" s="45">
        <f t="shared" si="16"/>
        <v>7.029120719672724E-2</v>
      </c>
      <c r="I78" s="45">
        <f t="shared" si="17"/>
        <v>2.794756636382343E-2</v>
      </c>
      <c r="J78" s="45">
        <f t="shared" si="18"/>
        <v>5.6082642060004934E-2</v>
      </c>
      <c r="K78" s="45">
        <f t="shared" si="19"/>
        <v>7.3537458016405571E-2</v>
      </c>
      <c r="L78" s="45">
        <f t="shared" si="20"/>
        <v>6.8662764182628566E-2</v>
      </c>
      <c r="M78" s="45">
        <f t="shared" si="21"/>
        <v>6.4145426922171331E-2</v>
      </c>
      <c r="N78" s="45">
        <f t="shared" si="22"/>
        <v>7.1594183033605652E-2</v>
      </c>
      <c r="O78" s="45">
        <f t="shared" si="23"/>
        <v>6.1942772013648333E-2</v>
      </c>
      <c r="P78" s="45">
        <f t="shared" si="24"/>
        <v>6.4393688854786538E-2</v>
      </c>
      <c r="Q78" s="45">
        <f t="shared" si="25"/>
        <v>2.7129350807505493E-2</v>
      </c>
      <c r="R78" s="45">
        <f t="shared" si="26"/>
        <v>2.8893798320564486E-2</v>
      </c>
      <c r="S78" s="45">
        <f t="shared" si="27"/>
        <v>0.11520762606467426</v>
      </c>
      <c r="T78" s="45">
        <f t="shared" si="28"/>
        <v>0.21024841507296513</v>
      </c>
      <c r="U78" s="45">
        <f t="shared" si="29"/>
        <v>8.4091471269893095E-2</v>
      </c>
      <c r="V78" s="45">
        <f t="shared" si="30"/>
        <v>0.2007519336259973</v>
      </c>
      <c r="W78" s="45">
        <f t="shared" si="31"/>
        <v>0.12257909716310651</v>
      </c>
      <c r="X78" s="45">
        <f t="shared" si="32"/>
        <v>0.20391047610947347</v>
      </c>
      <c r="Y78" s="45">
        <f t="shared" si="33"/>
        <v>1.4318189105617959E-2</v>
      </c>
      <c r="Z78" s="45">
        <f t="shared" si="34"/>
        <v>0.14564540836720097</v>
      </c>
      <c r="AA78" s="45">
        <f t="shared" si="35"/>
        <v>0.33206591092116955</v>
      </c>
      <c r="AB78" s="45">
        <f t="shared" si="36"/>
        <v>0.29647296075163471</v>
      </c>
      <c r="AC78" s="45">
        <f t="shared" si="37"/>
        <v>0.23857792986574797</v>
      </c>
      <c r="AD78" s="45">
        <f t="shared" si="38"/>
        <v>6.7872955910036323E-2</v>
      </c>
    </row>
    <row r="79" spans="3:30" x14ac:dyDescent="0.25">
      <c r="C79" s="1" t="s">
        <v>40</v>
      </c>
      <c r="D79" s="45">
        <f t="shared" si="12"/>
        <v>2.9847550364526248E-5</v>
      </c>
      <c r="E79" s="45">
        <f t="shared" si="13"/>
        <v>4.4249441872490618E-4</v>
      </c>
      <c r="F79" s="45">
        <f t="shared" si="14"/>
        <v>1.0178139917551192E-3</v>
      </c>
      <c r="G79" s="45">
        <f t="shared" si="15"/>
        <v>1.0051281912969658E-3</v>
      </c>
      <c r="H79" s="45">
        <f t="shared" si="16"/>
        <v>8.869731165431292E-4</v>
      </c>
      <c r="I79" s="45">
        <f t="shared" si="17"/>
        <v>3.2162011284347843E-4</v>
      </c>
      <c r="J79" s="45">
        <f t="shared" si="18"/>
        <v>8.2405747563248023E-4</v>
      </c>
      <c r="K79" s="45">
        <f t="shared" si="19"/>
        <v>1.0029908181693804E-3</v>
      </c>
      <c r="L79" s="45">
        <f t="shared" si="20"/>
        <v>9.4073848759459512E-4</v>
      </c>
      <c r="M79" s="45">
        <f t="shared" si="21"/>
        <v>6.8095565202910022E-4</v>
      </c>
      <c r="N79" s="45">
        <f t="shared" si="22"/>
        <v>8.3732421040737248E-4</v>
      </c>
      <c r="O79" s="45">
        <f t="shared" si="23"/>
        <v>7.6214448912081576E-4</v>
      </c>
      <c r="P79" s="45">
        <f t="shared" si="24"/>
        <v>7.4355511368103455E-4</v>
      </c>
      <c r="Q79" s="45">
        <f t="shared" si="25"/>
        <v>1.4465755579942787E-3</v>
      </c>
      <c r="R79" s="45">
        <f t="shared" si="26"/>
        <v>3.6149991726089711E-4</v>
      </c>
      <c r="S79" s="45">
        <f t="shared" si="27"/>
        <v>2.8416509194237887E-3</v>
      </c>
      <c r="T79" s="45">
        <f t="shared" si="28"/>
        <v>3.1161092249030525E-3</v>
      </c>
      <c r="U79" s="45">
        <f t="shared" si="29"/>
        <v>2.3774037152619219E-3</v>
      </c>
      <c r="V79" s="45">
        <f t="shared" si="30"/>
        <v>1.965410453994875E-3</v>
      </c>
      <c r="W79" s="45">
        <f t="shared" si="31"/>
        <v>3.8217198987566992E-3</v>
      </c>
      <c r="X79" s="45">
        <f t="shared" si="32"/>
        <v>1.9404792773134529E-2</v>
      </c>
      <c r="Y79" s="45">
        <f t="shared" si="33"/>
        <v>7.799756174800083E-3</v>
      </c>
      <c r="Z79" s="45">
        <f t="shared" si="34"/>
        <v>4.8580916780826527E-3</v>
      </c>
      <c r="AA79" s="45">
        <f t="shared" si="35"/>
        <v>4.7874137722933082E-3</v>
      </c>
      <c r="AB79" s="45">
        <f t="shared" si="36"/>
        <v>2.2496163923049089E-4</v>
      </c>
      <c r="AC79" s="45">
        <f t="shared" si="37"/>
        <v>1.1494386458692652E-3</v>
      </c>
      <c r="AD79" s="45">
        <f t="shared" si="38"/>
        <v>2.2812934357597793E-4</v>
      </c>
    </row>
    <row r="80" spans="3:30" x14ac:dyDescent="0.25">
      <c r="C80" s="1" t="s">
        <v>41</v>
      </c>
      <c r="D80" s="45">
        <f t="shared" si="12"/>
        <v>-7.7218017374074003E-3</v>
      </c>
      <c r="E80" s="45">
        <f t="shared" si="13"/>
        <v>-3.5156783397534311E-3</v>
      </c>
      <c r="F80" s="45">
        <f t="shared" si="14"/>
        <v>-3.0943065438495828E-3</v>
      </c>
      <c r="G80" s="45">
        <f t="shared" si="15"/>
        <v>-3.0337159081932886E-3</v>
      </c>
      <c r="H80" s="45">
        <f t="shared" si="16"/>
        <v>-2.730949028202756E-3</v>
      </c>
      <c r="I80" s="45">
        <f t="shared" si="17"/>
        <v>-1.5817035648033858E-3</v>
      </c>
      <c r="J80" s="45">
        <f t="shared" si="18"/>
        <v>-3.139487218304946E-3</v>
      </c>
      <c r="K80" s="45">
        <f t="shared" si="19"/>
        <v>-2.6848952499497034E-3</v>
      </c>
      <c r="L80" s="45">
        <f t="shared" si="20"/>
        <v>-2.9478292163919138E-3</v>
      </c>
      <c r="M80" s="45">
        <f t="shared" si="21"/>
        <v>-3.22201079902767E-3</v>
      </c>
      <c r="N80" s="45">
        <f t="shared" si="22"/>
        <v>-2.7729639520754747E-3</v>
      </c>
      <c r="O80" s="45">
        <f t="shared" si="23"/>
        <v>-2.6569247210163354E-3</v>
      </c>
      <c r="P80" s="45">
        <f t="shared" si="24"/>
        <v>-2.4658548851268156E-3</v>
      </c>
      <c r="Q80" s="45">
        <f t="shared" si="25"/>
        <v>0</v>
      </c>
      <c r="R80" s="45">
        <f t="shared" si="26"/>
        <v>0</v>
      </c>
      <c r="S80" s="45">
        <f t="shared" si="27"/>
        <v>0</v>
      </c>
      <c r="T80" s="45">
        <f t="shared" si="28"/>
        <v>0</v>
      </c>
      <c r="U80" s="45">
        <f t="shared" si="29"/>
        <v>-5.6916099277964265E-4</v>
      </c>
      <c r="V80" s="45">
        <f t="shared" si="30"/>
        <v>0</v>
      </c>
      <c r="W80" s="45">
        <f t="shared" si="31"/>
        <v>0</v>
      </c>
      <c r="X80" s="45">
        <f t="shared" si="32"/>
        <v>-8.6347981932465099E-3</v>
      </c>
      <c r="Y80" s="45">
        <f t="shared" si="33"/>
        <v>0</v>
      </c>
      <c r="Z80" s="45">
        <f t="shared" si="34"/>
        <v>-3.8425693942554894E-5</v>
      </c>
      <c r="AA80" s="45">
        <f t="shared" si="35"/>
        <v>0</v>
      </c>
      <c r="AB80" s="45">
        <f t="shared" si="36"/>
        <v>0</v>
      </c>
      <c r="AC80" s="45">
        <f t="shared" si="37"/>
        <v>0</v>
      </c>
      <c r="AD80" s="45">
        <f t="shared" si="38"/>
        <v>0</v>
      </c>
    </row>
    <row r="81" spans="3:30" x14ac:dyDescent="0.25">
      <c r="C81" s="1" t="s">
        <v>42</v>
      </c>
      <c r="D81" s="45">
        <f t="shared" si="12"/>
        <v>0</v>
      </c>
      <c r="E81" s="45">
        <f t="shared" si="13"/>
        <v>2.5099318330684586E-4</v>
      </c>
      <c r="F81" s="45">
        <f t="shared" si="14"/>
        <v>7.7007074450650238E-6</v>
      </c>
      <c r="G81" s="45">
        <f t="shared" si="15"/>
        <v>3.6372812175303114E-8</v>
      </c>
      <c r="H81" s="45">
        <f t="shared" si="16"/>
        <v>4.586973234319296E-3</v>
      </c>
      <c r="I81" s="45">
        <f t="shared" si="17"/>
        <v>0</v>
      </c>
      <c r="J81" s="45">
        <f t="shared" si="18"/>
        <v>2.487010667423014E-4</v>
      </c>
      <c r="K81" s="45">
        <f t="shared" si="19"/>
        <v>2.5261760558229891E-5</v>
      </c>
      <c r="L81" s="45">
        <f t="shared" si="20"/>
        <v>1.3165557376037715E-4</v>
      </c>
      <c r="M81" s="45">
        <f t="shared" si="21"/>
        <v>8.6026088526428463E-6</v>
      </c>
      <c r="N81" s="45">
        <f t="shared" si="22"/>
        <v>5.6176709613962992E-7</v>
      </c>
      <c r="O81" s="45">
        <f t="shared" si="23"/>
        <v>7.3253324281788405E-8</v>
      </c>
      <c r="P81" s="45">
        <f t="shared" si="24"/>
        <v>2.6413564037361575E-5</v>
      </c>
      <c r="Q81" s="45">
        <f t="shared" si="25"/>
        <v>3.0264982118893024E-5</v>
      </c>
      <c r="R81" s="45">
        <f t="shared" si="26"/>
        <v>0.16100912639286732</v>
      </c>
      <c r="S81" s="45">
        <f t="shared" si="27"/>
        <v>4.8559564051195688E-6</v>
      </c>
      <c r="T81" s="45">
        <f t="shared" si="28"/>
        <v>1.3510431141871217E-4</v>
      </c>
      <c r="U81" s="45">
        <f t="shared" si="29"/>
        <v>2.3819018256456222E-5</v>
      </c>
      <c r="V81" s="45">
        <f t="shared" si="30"/>
        <v>1.2885157064847291E-3</v>
      </c>
      <c r="W81" s="45">
        <f t="shared" si="31"/>
        <v>2.7699918979615844E-2</v>
      </c>
      <c r="X81" s="45">
        <f t="shared" si="32"/>
        <v>4.85936341493997E-5</v>
      </c>
      <c r="Y81" s="45">
        <f t="shared" si="33"/>
        <v>1.0697590600940626E-5</v>
      </c>
      <c r="Z81" s="45">
        <f t="shared" si="34"/>
        <v>6.724486833289807E-2</v>
      </c>
      <c r="AA81" s="45">
        <f t="shared" si="35"/>
        <v>0.30417038907433019</v>
      </c>
      <c r="AB81" s="45">
        <f t="shared" si="36"/>
        <v>0.51352933361884012</v>
      </c>
      <c r="AC81" s="45">
        <f t="shared" si="37"/>
        <v>0.27167779657702146</v>
      </c>
      <c r="AD81" s="45">
        <f t="shared" si="38"/>
        <v>0.46551574329144907</v>
      </c>
    </row>
    <row r="82" spans="3:30" x14ac:dyDescent="0.25">
      <c r="C82" s="1" t="s">
        <v>43</v>
      </c>
      <c r="D82" s="45">
        <f t="shared" si="12"/>
        <v>0.4245846598471652</v>
      </c>
      <c r="E82" s="45">
        <f t="shared" si="13"/>
        <v>8.4926759822362419E-2</v>
      </c>
      <c r="F82" s="45">
        <f t="shared" si="14"/>
        <v>0.18391059621789196</v>
      </c>
      <c r="G82" s="45">
        <f t="shared" si="15"/>
        <v>0.17153678940359271</v>
      </c>
      <c r="H82" s="45">
        <f t="shared" si="16"/>
        <v>0.1519001360057835</v>
      </c>
      <c r="I82" s="45">
        <f t="shared" si="17"/>
        <v>4.6622795796175329E-2</v>
      </c>
      <c r="J82" s="45">
        <f t="shared" si="18"/>
        <v>0.12480987141796358</v>
      </c>
      <c r="K82" s="45">
        <f t="shared" si="19"/>
        <v>0.14681327906758784</v>
      </c>
      <c r="L82" s="45">
        <f t="shared" si="20"/>
        <v>0.14363431017873154</v>
      </c>
      <c r="M82" s="45">
        <f t="shared" si="21"/>
        <v>0.10655592591997412</v>
      </c>
      <c r="N82" s="45">
        <f t="shared" si="22"/>
        <v>0.14699609304428843</v>
      </c>
      <c r="O82" s="45">
        <f t="shared" si="23"/>
        <v>0.1008152790773626</v>
      </c>
      <c r="P82" s="45">
        <f t="shared" si="24"/>
        <v>0.14270743341005668</v>
      </c>
      <c r="Q82" s="45">
        <f t="shared" si="25"/>
        <v>0.13530655630469224</v>
      </c>
      <c r="R82" s="45">
        <f t="shared" si="26"/>
        <v>0.11671731498025364</v>
      </c>
      <c r="S82" s="45">
        <f t="shared" si="27"/>
        <v>0.25911945240437273</v>
      </c>
      <c r="T82" s="45">
        <f t="shared" si="28"/>
        <v>0.40513769730042898</v>
      </c>
      <c r="U82" s="45">
        <f t="shared" si="29"/>
        <v>0.32615173815226028</v>
      </c>
      <c r="V82" s="45">
        <f t="shared" si="30"/>
        <v>0.25851161612937618</v>
      </c>
      <c r="W82" s="45">
        <f t="shared" si="31"/>
        <v>0.3228857854856092</v>
      </c>
      <c r="X82" s="45">
        <f t="shared" si="32"/>
        <v>0.36366430310628489</v>
      </c>
      <c r="Y82" s="45">
        <f t="shared" si="33"/>
        <v>0.56088195793990503</v>
      </c>
      <c r="Z82" s="45">
        <f t="shared" si="34"/>
        <v>0.22093001264078396</v>
      </c>
      <c r="AA82" s="45">
        <f t="shared" si="35"/>
        <v>0.18022212703790214</v>
      </c>
      <c r="AB82" s="45">
        <f t="shared" si="36"/>
        <v>0.10448725773708878</v>
      </c>
      <c r="AC82" s="45">
        <f t="shared" si="37"/>
        <v>0.11824447506956441</v>
      </c>
      <c r="AD82" s="45">
        <f t="shared" si="38"/>
        <v>0.13208933621791369</v>
      </c>
    </row>
    <row r="83" spans="3:30" x14ac:dyDescent="0.25">
      <c r="C83" s="3" t="s">
        <v>44</v>
      </c>
      <c r="D83" s="45">
        <f t="shared" si="12"/>
        <v>0.43941368462261715</v>
      </c>
      <c r="E83" s="45">
        <f t="shared" si="13"/>
        <v>0.11659909484805055</v>
      </c>
      <c r="F83" s="45">
        <f t="shared" si="14"/>
        <v>0.26160143680164988</v>
      </c>
      <c r="G83" s="45">
        <f t="shared" si="15"/>
        <v>0.25787890368389299</v>
      </c>
      <c r="H83" s="45">
        <f t="shared" si="16"/>
        <v>0.22493434052517045</v>
      </c>
      <c r="I83" s="45">
        <f t="shared" si="17"/>
        <v>7.3310278708038842E-2</v>
      </c>
      <c r="J83" s="45">
        <f t="shared" si="18"/>
        <v>0.17882578480203834</v>
      </c>
      <c r="K83" s="45">
        <f t="shared" si="19"/>
        <v>0.21869409441277132</v>
      </c>
      <c r="L83" s="45">
        <f t="shared" si="20"/>
        <v>0.21042163920632317</v>
      </c>
      <c r="M83" s="45">
        <f t="shared" si="21"/>
        <v>0.16816890030399953</v>
      </c>
      <c r="N83" s="45">
        <f t="shared" si="22"/>
        <v>0.21665519810332209</v>
      </c>
      <c r="O83" s="45">
        <f t="shared" si="23"/>
        <v>0.16086334411243969</v>
      </c>
      <c r="P83" s="45">
        <f t="shared" si="24"/>
        <v>0.2054052360574348</v>
      </c>
      <c r="Q83" s="45">
        <f t="shared" si="25"/>
        <v>0.1639127476523109</v>
      </c>
      <c r="R83" s="45">
        <f t="shared" si="26"/>
        <v>0.30698173961094638</v>
      </c>
      <c r="S83" s="45">
        <f t="shared" si="27"/>
        <v>0.37717358534487588</v>
      </c>
      <c r="T83" s="45">
        <f t="shared" si="28"/>
        <v>0.61863732590971598</v>
      </c>
      <c r="U83" s="45">
        <f t="shared" si="29"/>
        <v>0.41207527116289216</v>
      </c>
      <c r="V83" s="45">
        <f t="shared" si="30"/>
        <v>0.46251747591585307</v>
      </c>
      <c r="W83" s="45">
        <f t="shared" si="31"/>
        <v>0.47698652152708826</v>
      </c>
      <c r="X83" s="45">
        <f t="shared" si="32"/>
        <v>0.57839336742979575</v>
      </c>
      <c r="Y83" s="45">
        <f t="shared" si="33"/>
        <v>0.58301060081092404</v>
      </c>
      <c r="Z83" s="45">
        <f t="shared" si="34"/>
        <v>0.43863995532502309</v>
      </c>
      <c r="AA83" s="45">
        <f t="shared" si="35"/>
        <v>0.82124584080569529</v>
      </c>
      <c r="AB83" s="45">
        <f t="shared" si="36"/>
        <v>0.91471451374679402</v>
      </c>
      <c r="AC83" s="45">
        <f t="shared" si="37"/>
        <v>0.62964964015820302</v>
      </c>
      <c r="AD83" s="45">
        <f t="shared" si="38"/>
        <v>0.66570616476297495</v>
      </c>
    </row>
    <row r="84" spans="3:30" x14ac:dyDescent="0.25">
      <c r="C84" s="3" t="s">
        <v>45</v>
      </c>
      <c r="D84" s="45">
        <f t="shared" si="12"/>
        <v>0.91964062422016402</v>
      </c>
      <c r="E84" s="45">
        <f t="shared" si="13"/>
        <v>0.45635267800322976</v>
      </c>
      <c r="F84" s="45">
        <f t="shared" si="14"/>
        <v>0.94307057559732588</v>
      </c>
      <c r="G84" s="45">
        <f t="shared" si="15"/>
        <v>0.91469927839331788</v>
      </c>
      <c r="H84" s="45">
        <f t="shared" si="16"/>
        <v>0.84875952158037704</v>
      </c>
      <c r="I84" s="45">
        <f t="shared" si="17"/>
        <v>0.70293149463048654</v>
      </c>
      <c r="J84" s="45">
        <f t="shared" si="18"/>
        <v>0.36918670117145869</v>
      </c>
      <c r="K84" s="45">
        <f t="shared" si="19"/>
        <v>0.90806945736329159</v>
      </c>
      <c r="L84" s="45">
        <f t="shared" si="20"/>
        <v>0.70046344666327276</v>
      </c>
      <c r="M84" s="45">
        <f t="shared" si="21"/>
        <v>0.4430665507315496</v>
      </c>
      <c r="N84" s="45">
        <f t="shared" si="22"/>
        <v>0.62525683632287721</v>
      </c>
      <c r="O84" s="45">
        <f t="shared" si="23"/>
        <v>0.59611001806350783</v>
      </c>
      <c r="P84" s="45">
        <f t="shared" si="24"/>
        <v>0.88271886061060623</v>
      </c>
      <c r="Q84" s="45">
        <f t="shared" si="25"/>
        <v>0.99650191673790456</v>
      </c>
      <c r="R84" s="45">
        <f t="shared" si="26"/>
        <v>0.83999989324663416</v>
      </c>
      <c r="S84" s="45">
        <f t="shared" si="27"/>
        <v>0.99876597592871241</v>
      </c>
      <c r="T84" s="45">
        <f t="shared" si="28"/>
        <v>1</v>
      </c>
      <c r="U84" s="45">
        <f t="shared" si="29"/>
        <v>0.99253535597553144</v>
      </c>
      <c r="V84" s="45">
        <f t="shared" si="30"/>
        <v>0.99344759268585148</v>
      </c>
      <c r="W84" s="45">
        <f t="shared" si="31"/>
        <v>0.98590419448106736</v>
      </c>
      <c r="X84" s="45">
        <f t="shared" si="32"/>
        <v>0.98158166609578712</v>
      </c>
      <c r="Y84" s="45">
        <f t="shared" si="33"/>
        <v>1</v>
      </c>
      <c r="Z84" s="45">
        <f t="shared" si="34"/>
        <v>0.99349630857702942</v>
      </c>
      <c r="AA84" s="45">
        <f t="shared" si="35"/>
        <v>0.99551979839735039</v>
      </c>
      <c r="AB84" s="45">
        <f t="shared" si="36"/>
        <v>1</v>
      </c>
      <c r="AC84" s="45">
        <f t="shared" si="37"/>
        <v>0.99993494948386508</v>
      </c>
      <c r="AD84" s="45">
        <f t="shared" si="38"/>
        <v>0.9961540407778734</v>
      </c>
    </row>
    <row r="85" spans="3:30" x14ac:dyDescent="0.25">
      <c r="C85" s="1" t="s">
        <v>46</v>
      </c>
      <c r="D85" s="45">
        <f t="shared" si="12"/>
        <v>8.035937577983597E-2</v>
      </c>
      <c r="E85" s="45">
        <f t="shared" si="13"/>
        <v>0.54364732199677024</v>
      </c>
      <c r="F85" s="45">
        <f t="shared" si="14"/>
        <v>5.6929424402674171E-2</v>
      </c>
      <c r="G85" s="45">
        <f t="shared" si="15"/>
        <v>8.5300721606682062E-2</v>
      </c>
      <c r="H85" s="45">
        <f t="shared" si="16"/>
        <v>0.15124047841962301</v>
      </c>
      <c r="I85" s="45">
        <f t="shared" si="17"/>
        <v>0.29706850536951346</v>
      </c>
      <c r="J85" s="45">
        <f t="shared" si="18"/>
        <v>0.63081329882854131</v>
      </c>
      <c r="K85" s="45">
        <f t="shared" si="19"/>
        <v>9.1930542636708357E-2</v>
      </c>
      <c r="L85" s="45">
        <f t="shared" si="20"/>
        <v>0.29953655333672724</v>
      </c>
      <c r="M85" s="45">
        <f t="shared" si="21"/>
        <v>0.55693344926845045</v>
      </c>
      <c r="N85" s="45">
        <f t="shared" si="22"/>
        <v>0.37474316367712274</v>
      </c>
      <c r="O85" s="45">
        <f t="shared" si="23"/>
        <v>0.40388998193649217</v>
      </c>
      <c r="P85" s="45">
        <f t="shared" si="24"/>
        <v>0.11728113938939369</v>
      </c>
      <c r="Q85" s="45">
        <f t="shared" si="25"/>
        <v>3.498083262095511E-3</v>
      </c>
      <c r="R85" s="45">
        <f t="shared" si="26"/>
        <v>0.16000010675336576</v>
      </c>
      <c r="S85" s="45">
        <f t="shared" si="27"/>
        <v>1.2340240712875325E-3</v>
      </c>
      <c r="T85" s="45">
        <f t="shared" si="28"/>
        <v>0</v>
      </c>
      <c r="U85" s="45">
        <f t="shared" si="29"/>
        <v>7.4646440244685594E-3</v>
      </c>
      <c r="V85" s="45">
        <f t="shared" si="30"/>
        <v>6.5524073141485194E-3</v>
      </c>
      <c r="W85" s="45">
        <f t="shared" si="31"/>
        <v>1.40958055189327E-2</v>
      </c>
      <c r="X85" s="45">
        <f t="shared" si="32"/>
        <v>1.8418333904212887E-2</v>
      </c>
      <c r="Y85" s="45">
        <f t="shared" si="33"/>
        <v>0</v>
      </c>
      <c r="Z85" s="45">
        <f t="shared" si="34"/>
        <v>6.5036914229705872E-3</v>
      </c>
      <c r="AA85" s="45">
        <f t="shared" si="35"/>
        <v>4.4802016026495957E-3</v>
      </c>
      <c r="AB85" s="45">
        <f t="shared" si="36"/>
        <v>0</v>
      </c>
      <c r="AC85" s="45">
        <f t="shared" si="37"/>
        <v>6.5050516134843221E-5</v>
      </c>
      <c r="AD85" s="45">
        <f t="shared" si="38"/>
        <v>3.8459592221265254E-3</v>
      </c>
    </row>
    <row r="86" spans="3:30" x14ac:dyDescent="0.25">
      <c r="C86" s="3" t="s">
        <v>47</v>
      </c>
      <c r="D86" s="45">
        <f t="shared" si="12"/>
        <v>1</v>
      </c>
      <c r="E86" s="45">
        <f t="shared" si="13"/>
        <v>1</v>
      </c>
      <c r="F86" s="45">
        <f t="shared" si="14"/>
        <v>1</v>
      </c>
      <c r="G86" s="45">
        <f t="shared" si="15"/>
        <v>1</v>
      </c>
      <c r="H86" s="45">
        <f t="shared" si="16"/>
        <v>1</v>
      </c>
      <c r="I86" s="45">
        <f t="shared" si="17"/>
        <v>1</v>
      </c>
      <c r="J86" s="45">
        <f t="shared" si="18"/>
        <v>1</v>
      </c>
      <c r="K86" s="45">
        <f t="shared" si="19"/>
        <v>1</v>
      </c>
      <c r="L86" s="45">
        <f t="shared" si="20"/>
        <v>1</v>
      </c>
      <c r="M86" s="45">
        <f t="shared" si="21"/>
        <v>1</v>
      </c>
      <c r="N86" s="45">
        <f t="shared" si="22"/>
        <v>1</v>
      </c>
      <c r="O86" s="45">
        <f t="shared" si="23"/>
        <v>1</v>
      </c>
      <c r="P86" s="45">
        <f t="shared" si="24"/>
        <v>1</v>
      </c>
      <c r="Q86" s="45">
        <f t="shared" si="25"/>
        <v>1</v>
      </c>
      <c r="R86" s="45">
        <f t="shared" si="26"/>
        <v>1</v>
      </c>
      <c r="S86" s="45">
        <f t="shared" si="27"/>
        <v>1</v>
      </c>
      <c r="T86" s="45">
        <f t="shared" si="28"/>
        <v>1</v>
      </c>
      <c r="U86" s="45">
        <f t="shared" si="29"/>
        <v>1</v>
      </c>
      <c r="V86" s="45">
        <f t="shared" si="30"/>
        <v>1</v>
      </c>
      <c r="W86" s="45">
        <f t="shared" si="31"/>
        <v>1</v>
      </c>
      <c r="X86" s="45">
        <f t="shared" si="32"/>
        <v>1</v>
      </c>
      <c r="Y86" s="45">
        <f t="shared" si="33"/>
        <v>1</v>
      </c>
      <c r="Z86" s="45">
        <f t="shared" si="34"/>
        <v>1</v>
      </c>
      <c r="AA86" s="45">
        <f t="shared" si="35"/>
        <v>1</v>
      </c>
      <c r="AB86" s="45">
        <f t="shared" si="36"/>
        <v>1</v>
      </c>
      <c r="AC86" s="45">
        <f t="shared" si="37"/>
        <v>1</v>
      </c>
      <c r="AD86" s="45">
        <f t="shared" si="38"/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699B-657C-4252-8FCF-46275960F77B}">
  <dimension ref="A1:AG75"/>
  <sheetViews>
    <sheetView workbookViewId="0">
      <selection activeCell="C1" sqref="C1"/>
    </sheetView>
  </sheetViews>
  <sheetFormatPr defaultRowHeight="15" x14ac:dyDescent="0.25"/>
  <cols>
    <col min="1" max="1" width="4.7109375" bestFit="1" customWidth="1"/>
    <col min="2" max="2" width="8.42578125" bestFit="1" customWidth="1"/>
    <col min="3" max="3" width="14.28515625" bestFit="1" customWidth="1"/>
    <col min="4" max="14" width="12.5703125" bestFit="1" customWidth="1"/>
    <col min="15" max="15" width="11.5703125" bestFit="1" customWidth="1"/>
    <col min="16" max="16" width="12.5703125" bestFit="1" customWidth="1"/>
    <col min="17" max="17" width="11.5703125" bestFit="1" customWidth="1"/>
    <col min="18" max="28" width="12.5703125" bestFit="1" customWidth="1"/>
    <col min="29" max="29" width="11.5703125" bestFit="1" customWidth="1"/>
    <col min="30" max="32" width="12.5703125" bestFit="1" customWidth="1"/>
    <col min="33" max="33" width="5.140625" bestFit="1" customWidth="1"/>
  </cols>
  <sheetData>
    <row r="1" spans="1:33" x14ac:dyDescent="0.25">
      <c r="B1" t="s">
        <v>217</v>
      </c>
      <c r="C1" s="20">
        <f>C3*C5+D3*D5+E3*E5+F3*F5+G3*G5+H3*H5+I3*I5+J3*J5+K3*K5+L3*L5+M3*M5+N3*N5+O3*O5+P3*P5+Q3*Q5+R3*R5+S3*S5+T3*T5+U3*U5+V3*V5+W3*W5+X3*X5+Y3*Y5+Z3*Z5+AA3*AA5+AB3*AB5+AC5*AC3</f>
        <v>2347183108.0894446</v>
      </c>
      <c r="D1" s="57"/>
      <c r="E1" s="57"/>
    </row>
    <row r="3" spans="1:33" x14ac:dyDescent="0.25">
      <c r="B3" t="s">
        <v>218</v>
      </c>
      <c r="C3" s="45">
        <f>'table-lower'!D83</f>
        <v>0.56075463698955053</v>
      </c>
      <c r="D3" s="45">
        <f>'table-lower'!E83</f>
        <v>0.14414437776466796</v>
      </c>
      <c r="E3" s="45">
        <f>'table-lower'!F83</f>
        <v>0.25974762854828315</v>
      </c>
      <c r="F3" s="45">
        <f>'table-lower'!G83</f>
        <v>0.26033044264168448</v>
      </c>
      <c r="G3" s="45">
        <f>'table-lower'!H83</f>
        <v>0.21793171337324405</v>
      </c>
      <c r="H3" s="45">
        <f>'table-lower'!I83</f>
        <v>0.16612167457661983</v>
      </c>
      <c r="I3" s="45">
        <f>'table-lower'!J83</f>
        <v>0.24170432653521182</v>
      </c>
      <c r="J3" s="45">
        <f>'table-lower'!K83</f>
        <v>0.25788837984766227</v>
      </c>
      <c r="K3" s="45">
        <f>'table-lower'!L83</f>
        <v>0.29281273890935372</v>
      </c>
      <c r="L3" s="45">
        <f>'table-lower'!M83</f>
        <v>0.25328603180871101</v>
      </c>
      <c r="M3" s="45">
        <f>'table-lower'!N83</f>
        <v>0.25475163747783663</v>
      </c>
      <c r="N3" s="45">
        <f>'table-lower'!O83</f>
        <v>0.2442450490286325</v>
      </c>
      <c r="O3" s="45">
        <f>'table-lower'!P83</f>
        <v>0.34395860312113102</v>
      </c>
      <c r="P3" s="45">
        <f>'table-lower'!Q83</f>
        <v>0.2074489462748092</v>
      </c>
      <c r="Q3" s="45">
        <f>'table-lower'!R83</f>
        <v>0.40051244441322847</v>
      </c>
      <c r="R3" s="45">
        <f>'table-lower'!S83</f>
        <v>0.70065527489723423</v>
      </c>
      <c r="S3" s="45">
        <f>'table-lower'!T83</f>
        <v>0.77838424958680219</v>
      </c>
      <c r="T3" s="45">
        <f>'table-lower'!U83</f>
        <v>0.48631949914685685</v>
      </c>
      <c r="U3" s="45">
        <f>'table-lower'!V83</f>
        <v>0.69709811871862726</v>
      </c>
      <c r="V3" s="45">
        <f>'table-lower'!W83</f>
        <v>0.58598608120422735</v>
      </c>
      <c r="W3" s="45">
        <f>'table-lower'!X83</f>
        <v>0.679293826952304</v>
      </c>
      <c r="X3" s="45">
        <f>'table-lower'!Y83</f>
        <v>0.78020170234450525</v>
      </c>
      <c r="Y3" s="45">
        <f>'table-lower'!Z83</f>
        <v>0.51883286374844173</v>
      </c>
      <c r="Z3" s="45">
        <f>'table-lower'!AA83</f>
        <v>0.89161512333661386</v>
      </c>
      <c r="AA3" s="45">
        <f>'table-lower'!AB83</f>
        <v>0.94060888043776492</v>
      </c>
      <c r="AB3" s="45">
        <f>'table-lower'!AC83</f>
        <v>0.68069619564877792</v>
      </c>
      <c r="AC3" s="45">
        <f>'table-lower'!AD83</f>
        <v>0.7996142826962318</v>
      </c>
    </row>
    <row r="4" spans="1:33" x14ac:dyDescent="0.25">
      <c r="C4" s="53" t="s">
        <v>71</v>
      </c>
      <c r="D4" s="53" t="s">
        <v>72</v>
      </c>
      <c r="E4" s="53" t="s">
        <v>73</v>
      </c>
      <c r="F4" s="53" t="s">
        <v>74</v>
      </c>
      <c r="G4" s="53" t="s">
        <v>75</v>
      </c>
      <c r="H4" s="53" t="s">
        <v>76</v>
      </c>
      <c r="I4" s="53" t="s">
        <v>77</v>
      </c>
      <c r="J4" s="53" t="s">
        <v>78</v>
      </c>
      <c r="K4" s="53" t="s">
        <v>79</v>
      </c>
      <c r="L4" s="53" t="s">
        <v>80</v>
      </c>
      <c r="M4" s="53" t="s">
        <v>81</v>
      </c>
      <c r="N4" s="53" t="s">
        <v>82</v>
      </c>
      <c r="O4" s="53" t="s">
        <v>83</v>
      </c>
      <c r="P4" s="53" t="s">
        <v>84</v>
      </c>
      <c r="Q4" s="53" t="s">
        <v>85</v>
      </c>
      <c r="R4" s="53" t="s">
        <v>86</v>
      </c>
      <c r="S4" s="53" t="s">
        <v>87</v>
      </c>
      <c r="T4" s="53" t="s">
        <v>88</v>
      </c>
      <c r="U4" s="53" t="s">
        <v>89</v>
      </c>
      <c r="V4" s="53" t="s">
        <v>90</v>
      </c>
      <c r="W4" s="53" t="s">
        <v>91</v>
      </c>
      <c r="X4" s="53" t="s">
        <v>92</v>
      </c>
      <c r="Y4" s="53" t="s">
        <v>93</v>
      </c>
      <c r="Z4" s="53" t="s">
        <v>94</v>
      </c>
      <c r="AA4" s="53" t="s">
        <v>95</v>
      </c>
      <c r="AB4" s="53" t="s">
        <v>96</v>
      </c>
      <c r="AC4" s="53" t="s">
        <v>97</v>
      </c>
    </row>
    <row r="5" spans="1:33" x14ac:dyDescent="0.25">
      <c r="B5" t="s">
        <v>251</v>
      </c>
      <c r="C5" s="20">
        <v>468688307.4089489</v>
      </c>
      <c r="D5" s="20">
        <v>69745465.389066353</v>
      </c>
      <c r="E5" s="20">
        <v>222842709.14009148</v>
      </c>
      <c r="F5" s="20">
        <v>262043341.96061364</v>
      </c>
      <c r="G5" s="20">
        <v>56422568.607108057</v>
      </c>
      <c r="H5" s="20">
        <v>72687437.054048046</v>
      </c>
      <c r="I5" s="20">
        <v>87482345.378937617</v>
      </c>
      <c r="J5" s="20">
        <v>122646265.88030465</v>
      </c>
      <c r="K5" s="20">
        <v>146904759.2577419</v>
      </c>
      <c r="L5" s="20">
        <v>77155133.468680948</v>
      </c>
      <c r="M5" s="20">
        <v>109392299.56787017</v>
      </c>
      <c r="N5" s="20">
        <v>109338612.11205827</v>
      </c>
      <c r="O5" s="20">
        <v>63558821.269790076</v>
      </c>
      <c r="P5" s="20">
        <v>272619649.81287146</v>
      </c>
      <c r="Q5" s="20">
        <v>32347007.102929302</v>
      </c>
      <c r="R5" s="20">
        <v>311763686.33699626</v>
      </c>
      <c r="S5" s="20">
        <v>344475522.12272048</v>
      </c>
      <c r="T5" s="20">
        <v>556255453.11149609</v>
      </c>
      <c r="U5" s="20">
        <v>90339240.95375964</v>
      </c>
      <c r="V5" s="20">
        <v>84729673.533170089</v>
      </c>
      <c r="W5" s="20">
        <v>108046968.93249808</v>
      </c>
      <c r="X5" s="20">
        <v>420025104.13596904</v>
      </c>
      <c r="Y5" s="20">
        <v>111008585.32708377</v>
      </c>
      <c r="Z5" s="20">
        <v>161389742.0748198</v>
      </c>
      <c r="AA5" s="20">
        <v>95457165.199930951</v>
      </c>
      <c r="AB5" s="20">
        <v>121110171.7650692</v>
      </c>
      <c r="AC5" s="20">
        <v>22542878.666300949</v>
      </c>
    </row>
    <row r="6" spans="1:33" x14ac:dyDescent="0.25">
      <c r="B6" t="s">
        <v>220</v>
      </c>
      <c r="C6" s="20">
        <f>C3*C5</f>
        <v>262819141.68235201</v>
      </c>
      <c r="D6" s="20">
        <f t="shared" ref="D6:AC6" si="0">D3*D5</f>
        <v>10053416.710414154</v>
      </c>
      <c r="E6" s="20">
        <f t="shared" si="0"/>
        <v>57882865.238413587</v>
      </c>
      <c r="F6" s="20">
        <f t="shared" si="0"/>
        <v>68217859.203912839</v>
      </c>
      <c r="G6" s="20">
        <f t="shared" si="0"/>
        <v>12296267.04946647</v>
      </c>
      <c r="H6" s="20">
        <f t="shared" si="0"/>
        <v>12074958.764101109</v>
      </c>
      <c r="I6" s="20">
        <f t="shared" si="0"/>
        <v>21144861.373536915</v>
      </c>
      <c r="J6" s="20">
        <f t="shared" si="0"/>
        <v>31629046.802237388</v>
      </c>
      <c r="K6" s="20">
        <f t="shared" si="0"/>
        <v>43015584.917078644</v>
      </c>
      <c r="L6" s="20">
        <f t="shared" si="0"/>
        <v>19542317.589953665</v>
      </c>
      <c r="M6" s="20">
        <f t="shared" si="0"/>
        <v>27867867.442380968</v>
      </c>
      <c r="N6" s="20">
        <f t="shared" si="0"/>
        <v>26705414.676032305</v>
      </c>
      <c r="O6" s="20">
        <f t="shared" si="0"/>
        <v>21861603.379982624</v>
      </c>
      <c r="P6" s="20">
        <f t="shared" si="0"/>
        <v>56554659.087487668</v>
      </c>
      <c r="Q6" s="20">
        <f t="shared" si="0"/>
        <v>12955378.884246279</v>
      </c>
      <c r="R6" s="20">
        <f t="shared" si="0"/>
        <v>218438871.35342321</v>
      </c>
      <c r="S6" s="20">
        <f t="shared" si="0"/>
        <v>268134320.78851566</v>
      </c>
      <c r="T6" s="20">
        <f t="shared" si="0"/>
        <v>270517873.3548907</v>
      </c>
      <c r="U6" s="20">
        <f t="shared" si="0"/>
        <v>62975314.915334612</v>
      </c>
      <c r="V6" s="20">
        <f t="shared" si="0"/>
        <v>49650409.355415881</v>
      </c>
      <c r="W6" s="20">
        <f t="shared" si="0"/>
        <v>73395639.016753316</v>
      </c>
      <c r="X6" s="20">
        <f t="shared" si="0"/>
        <v>327704301.27431113</v>
      </c>
      <c r="Y6" s="20">
        <f t="shared" si="0"/>
        <v>57594902.225914121</v>
      </c>
      <c r="Z6" s="20">
        <f t="shared" si="0"/>
        <v>143897534.78530475</v>
      </c>
      <c r="AA6" s="20">
        <f t="shared" si="0"/>
        <v>89787857.288469821</v>
      </c>
      <c r="AB6" s="20">
        <f t="shared" si="0"/>
        <v>82439233.174852639</v>
      </c>
      <c r="AC6" s="20">
        <f t="shared" si="0"/>
        <v>18025607.754662421</v>
      </c>
    </row>
    <row r="7" spans="1:33" x14ac:dyDescent="0.25">
      <c r="B7" t="s">
        <v>219</v>
      </c>
      <c r="C7" s="20">
        <v>234344153.70447445</v>
      </c>
      <c r="D7" s="20">
        <v>133487634.29219094</v>
      </c>
      <c r="E7" s="20">
        <v>206289752.35902506</v>
      </c>
      <c r="F7" s="20">
        <v>197286630.07621926</v>
      </c>
      <c r="G7" s="20">
        <v>65385256.49000296</v>
      </c>
      <c r="H7" s="20">
        <v>92903127.798255235</v>
      </c>
      <c r="I7" s="20">
        <v>110211076.76798052</v>
      </c>
      <c r="J7" s="20">
        <v>121881144.5196389</v>
      </c>
      <c r="K7" s="20">
        <v>174020644.54913539</v>
      </c>
      <c r="L7" s="20">
        <v>83605001.466113165</v>
      </c>
      <c r="M7" s="20">
        <v>92784196.02643989</v>
      </c>
      <c r="N7" s="20">
        <v>96724141.927137986</v>
      </c>
      <c r="O7" s="20">
        <v>42842247.061315775</v>
      </c>
      <c r="P7" s="20">
        <v>136309824.90643573</v>
      </c>
      <c r="Q7" s="20">
        <v>48944697.60717462</v>
      </c>
      <c r="R7" s="20">
        <v>236428204.66942617</v>
      </c>
      <c r="S7" s="20">
        <v>300795717.03206044</v>
      </c>
      <c r="T7" s="20">
        <v>326804442.27733111</v>
      </c>
      <c r="U7" s="20">
        <v>80922213.834321529</v>
      </c>
      <c r="V7" s="20">
        <v>84968064.621260837</v>
      </c>
      <c r="W7" s="20">
        <v>79861857.454084277</v>
      </c>
      <c r="X7" s="20">
        <v>210012552.06798452</v>
      </c>
      <c r="Y7" s="20">
        <v>87106515.068003222</v>
      </c>
      <c r="Z7" s="20">
        <v>172402732.54369089</v>
      </c>
      <c r="AA7" s="20">
        <v>104657904.77684298</v>
      </c>
      <c r="AB7" s="20">
        <v>117004075.39519009</v>
      </c>
      <c r="AC7" s="20">
        <v>28310495.639691617</v>
      </c>
      <c r="AE7" t="s">
        <v>221</v>
      </c>
      <c r="AF7" t="s">
        <v>222</v>
      </c>
    </row>
    <row r="8" spans="1:33" x14ac:dyDescent="0.25">
      <c r="A8" t="s">
        <v>223</v>
      </c>
      <c r="B8">
        <v>2</v>
      </c>
      <c r="C8" s="20">
        <f>C7*$B$8</f>
        <v>468688307.4089489</v>
      </c>
      <c r="D8" s="20">
        <f t="shared" ref="D8:AC8" si="1">D7*$B$8</f>
        <v>266975268.58438188</v>
      </c>
      <c r="E8" s="20">
        <f t="shared" si="1"/>
        <v>412579504.71805012</v>
      </c>
      <c r="F8" s="20">
        <f t="shared" si="1"/>
        <v>394573260.15243852</v>
      </c>
      <c r="G8" s="20">
        <f t="shared" si="1"/>
        <v>130770512.98000592</v>
      </c>
      <c r="H8" s="20">
        <f t="shared" si="1"/>
        <v>185806255.59651047</v>
      </c>
      <c r="I8" s="20">
        <f t="shared" si="1"/>
        <v>220422153.53596103</v>
      </c>
      <c r="J8" s="20">
        <f t="shared" si="1"/>
        <v>243762289.03927779</v>
      </c>
      <c r="K8" s="20">
        <f t="shared" si="1"/>
        <v>348041289.09827077</v>
      </c>
      <c r="L8" s="20">
        <f t="shared" si="1"/>
        <v>167210002.93222633</v>
      </c>
      <c r="M8" s="20">
        <f t="shared" si="1"/>
        <v>185568392.05287978</v>
      </c>
      <c r="N8" s="20">
        <f t="shared" si="1"/>
        <v>193448283.85427597</v>
      </c>
      <c r="O8" s="20">
        <f t="shared" si="1"/>
        <v>85684494.12263155</v>
      </c>
      <c r="P8" s="20">
        <f t="shared" si="1"/>
        <v>272619649.81287146</v>
      </c>
      <c r="Q8" s="20">
        <f t="shared" si="1"/>
        <v>97889395.21434924</v>
      </c>
      <c r="R8" s="20">
        <f t="shared" si="1"/>
        <v>472856409.33885235</v>
      </c>
      <c r="S8" s="20">
        <f t="shared" si="1"/>
        <v>601591434.06412089</v>
      </c>
      <c r="T8" s="20">
        <f t="shared" si="1"/>
        <v>653608884.55466223</v>
      </c>
      <c r="U8" s="20">
        <f t="shared" si="1"/>
        <v>161844427.66864306</v>
      </c>
      <c r="V8" s="20">
        <f t="shared" si="1"/>
        <v>169936129.24252167</v>
      </c>
      <c r="W8" s="20">
        <f t="shared" si="1"/>
        <v>159723714.90816855</v>
      </c>
      <c r="X8" s="20">
        <f t="shared" si="1"/>
        <v>420025104.13596904</v>
      </c>
      <c r="Y8" s="20">
        <f t="shared" si="1"/>
        <v>174213030.13600644</v>
      </c>
      <c r="Z8" s="20">
        <f t="shared" si="1"/>
        <v>344805465.08738178</v>
      </c>
      <c r="AA8" s="20">
        <f t="shared" si="1"/>
        <v>209315809.55368596</v>
      </c>
      <c r="AB8" s="20">
        <f t="shared" si="1"/>
        <v>234008150.79038018</v>
      </c>
      <c r="AC8" s="20">
        <f t="shared" si="1"/>
        <v>56620991.279383235</v>
      </c>
    </row>
    <row r="9" spans="1:33" x14ac:dyDescent="0.25">
      <c r="B9" t="s">
        <v>152</v>
      </c>
      <c r="C9" s="54">
        <f>-'table-lower'!D48+1</f>
        <v>0.72899152990567062</v>
      </c>
      <c r="D9" s="54">
        <f>-'table-lower'!E48</f>
        <v>-1.7928817996439744E-4</v>
      </c>
      <c r="E9" s="54">
        <f>-'table-lower'!F48</f>
        <v>-0.29173538982324088</v>
      </c>
      <c r="F9" s="54">
        <f>-'table-lower'!G48</f>
        <v>-5.0826795845851386E-3</v>
      </c>
      <c r="G9" s="54">
        <f>-'table-lower'!H48</f>
        <v>-3.3895648177794577E-3</v>
      </c>
      <c r="H9" s="54">
        <f>-'table-lower'!I48</f>
        <v>-9.6235295967806032E-6</v>
      </c>
      <c r="I9" s="54">
        <f>-'table-lower'!J48</f>
        <v>-6.849291397353545E-4</v>
      </c>
      <c r="J9" s="54">
        <f>-'table-lower'!K48</f>
        <v>-6.8291494002657898E-3</v>
      </c>
      <c r="K9" s="54">
        <f>-'table-lower'!L48</f>
        <v>-7.7074648440420572E-6</v>
      </c>
      <c r="L9" s="54">
        <f>-'table-lower'!M48</f>
        <v>-4.6576352272158326E-5</v>
      </c>
      <c r="M9" s="54">
        <f>-'table-lower'!N48</f>
        <v>-1.4845009807570026E-4</v>
      </c>
      <c r="N9" s="54">
        <f>-'table-lower'!O48</f>
        <v>-6.420423977168027E-7</v>
      </c>
      <c r="O9" s="54">
        <f>-'table-lower'!P48</f>
        <v>-1.9874659907109212E-3</v>
      </c>
      <c r="P9" s="54">
        <f>-'table-lower'!Q48</f>
        <v>-2.3537701718876741E-6</v>
      </c>
      <c r="Q9" s="54">
        <f>-'table-lower'!R48</f>
        <v>-7.4028705398904572E-4</v>
      </c>
      <c r="R9" s="54">
        <f>-'table-lower'!S48</f>
        <v>-5.0752027308997643E-4</v>
      </c>
      <c r="S9" s="54">
        <f>-'table-lower'!T48</f>
        <v>-5.3114256604581685E-4</v>
      </c>
      <c r="T9" s="54">
        <f>-'table-lower'!U48</f>
        <v>-6.7539779588641938E-5</v>
      </c>
      <c r="U9" s="54">
        <f>-'table-lower'!V48</f>
        <v>-1.2261834457860015E-3</v>
      </c>
      <c r="V9" s="54">
        <f>-'table-lower'!W48</f>
        <v>-5.4032429954291619E-5</v>
      </c>
      <c r="W9" s="54">
        <f>-'table-lower'!X48</f>
        <v>-7.5931116471795463E-8</v>
      </c>
      <c r="X9" s="54">
        <f>-'table-lower'!Y48</f>
        <v>-3.5807969694904771E-4</v>
      </c>
      <c r="Y9" s="54">
        <f>-'table-lower'!Z48</f>
        <v>-2.810544593695132E-3</v>
      </c>
      <c r="Z9" s="54">
        <f>-'table-lower'!AA48</f>
        <v>-1.2785496073511424E-3</v>
      </c>
      <c r="AA9" s="54">
        <f>-'table-lower'!AB48</f>
        <v>-2.4088749009217923E-5</v>
      </c>
      <c r="AB9" s="54">
        <f>-'table-lower'!AC48</f>
        <v>-1.17612664802663E-3</v>
      </c>
      <c r="AC9" s="54">
        <f>-'table-lower'!AD48</f>
        <v>-2.5197121557980972E-5</v>
      </c>
      <c r="AD9" s="20">
        <f>$C$5*C9+$D$5*D9+$E$5*E9+$F$5*F9+$G$5*G9+$H$5*H9+$I$5*I9+$J$5*J9+$K$5*K9+$L$5*L9+$M$5*M9+$N$5*N9+$O$5*O9+$P$5*P9+$Q$5*Q9+$R$5*R9+$S$5*S9+$T$5*T9+$U$5*U9+$V$5*V9+$W$5*W9+$X$5*X9+$Y$5*Y9+$Z$5*Z9+$AA$5*AA9+$AB$5*AB9+$AC$5*AC9</f>
        <v>272744763.90187764</v>
      </c>
      <c r="AE9" s="20">
        <f>'table-lower'!AO4</f>
        <v>81262272.922034353</v>
      </c>
      <c r="AF9" s="22">
        <f>AE9*$B$8</f>
        <v>162524545.84406871</v>
      </c>
      <c r="AG9" t="s">
        <v>224</v>
      </c>
    </row>
    <row r="10" spans="1:33" x14ac:dyDescent="0.25">
      <c r="B10" t="s">
        <v>153</v>
      </c>
      <c r="C10" s="54">
        <f>-'table-lower'!D49</f>
        <v>-3.7812193732703354E-3</v>
      </c>
      <c r="D10" s="54">
        <f>-'table-lower'!E49+1</f>
        <v>0.99098019050690123</v>
      </c>
      <c r="E10" s="54">
        <f>-'table-lower'!F49</f>
        <v>-7.2125429886139777E-3</v>
      </c>
      <c r="F10" s="54">
        <f>-'table-lower'!G49</f>
        <v>-9.1830563546048422E-3</v>
      </c>
      <c r="G10" s="54">
        <f>-'table-lower'!H49</f>
        <v>-1.1456260573276617E-2</v>
      </c>
      <c r="H10" s="54">
        <f>-'table-lower'!I49</f>
        <v>-0.12808551700046722</v>
      </c>
      <c r="I10" s="54">
        <f>-'table-lower'!J49</f>
        <v>-1.7045996147510682E-3</v>
      </c>
      <c r="J10" s="54">
        <f>-'table-lower'!K49</f>
        <v>-5.8021612258986617E-2</v>
      </c>
      <c r="K10" s="54">
        <f>-'table-lower'!L49</f>
        <v>-3.5861276173114867E-2</v>
      </c>
      <c r="L10" s="54">
        <f>-'table-lower'!M49</f>
        <v>-7.6464615607849064E-4</v>
      </c>
      <c r="M10" s="54">
        <f>-'table-lower'!N49</f>
        <v>-1.2503649432597389E-3</v>
      </c>
      <c r="N10" s="54">
        <f>-'table-lower'!O49</f>
        <v>-2.3039900024946548E-3</v>
      </c>
      <c r="O10" s="54">
        <f>-'table-lower'!P49</f>
        <v>-1.5579910853991989E-3</v>
      </c>
      <c r="P10" s="54">
        <f>-'table-lower'!Q49</f>
        <v>-4.0082420021816348E-2</v>
      </c>
      <c r="Q10" s="54">
        <f>-'table-lower'!R49</f>
        <v>-9.7936155178070705E-4</v>
      </c>
      <c r="R10" s="54">
        <f>-'table-lower'!S49</f>
        <v>-2.0445048659734139E-2</v>
      </c>
      <c r="S10" s="54">
        <f>-'table-lower'!T49</f>
        <v>-2.5203952186566374E-3</v>
      </c>
      <c r="T10" s="54">
        <f>-'table-lower'!U49</f>
        <v>-1.6946049329709949E-3</v>
      </c>
      <c r="U10" s="54">
        <f>-'table-lower'!V49</f>
        <v>-2.0818003489735154E-3</v>
      </c>
      <c r="V10" s="54">
        <f>-'table-lower'!W49</f>
        <v>-7.8147702076039933E-5</v>
      </c>
      <c r="W10" s="54">
        <f>-'table-lower'!X49</f>
        <v>-3.0128037046763542E-5</v>
      </c>
      <c r="X10" s="54">
        <f>-'table-lower'!Y49</f>
        <v>-1.2472998014671185E-2</v>
      </c>
      <c r="Y10" s="54">
        <f>-'table-lower'!Z49</f>
        <v>-3.5050539418509056E-3</v>
      </c>
      <c r="Z10" s="54">
        <f>-'table-lower'!AA49</f>
        <v>-1.314855029589237E-4</v>
      </c>
      <c r="AA10" s="54">
        <f>-'table-lower'!AB49</f>
        <v>-9.5372098469608695E-5</v>
      </c>
      <c r="AB10" s="54">
        <f>-'table-lower'!AC49</f>
        <v>-3.1198193461815607E-3</v>
      </c>
      <c r="AC10" s="54">
        <f>-'table-lower'!AD49</f>
        <v>-6.0452399766556771E-4</v>
      </c>
      <c r="AD10" s="20">
        <f t="shared" ref="AD10:AD38" si="2">$C$5*C10+$D$5*D10+$E$5*E10+$F$5*F10+$G$5*G10+$H$5*H10+$I$5*I10+$J$5*J10+$K$5*K10+$L$5*L10+$M$5*M10+$N$5*N10+$O$5*O10+$P$5*P10+$Q$5*Q10+$R$5*R10+$S$5*S10+$T$5*T10+$U$5*U10+$V$5*V10+$W$5*W10+$X$5*X10+$Y$5*Y10+$Z$5*Z10+$AA$5*AA10+$AB$5*AB10+$AC$5*AC10</f>
        <v>14902167.462595513</v>
      </c>
      <c r="AE10" s="20">
        <f>'table-lower'!AO5</f>
        <v>14902167.462595508</v>
      </c>
      <c r="AF10" s="22">
        <f t="shared" ref="AF10:AF35" si="3">AE10*$B$8</f>
        <v>29804334.925191015</v>
      </c>
      <c r="AG10" t="s">
        <v>225</v>
      </c>
    </row>
    <row r="11" spans="1:33" x14ac:dyDescent="0.25">
      <c r="B11" t="s">
        <v>154</v>
      </c>
      <c r="C11" s="54">
        <f>-'table-lower'!D50</f>
        <v>-4.6529363304495391E-2</v>
      </c>
      <c r="D11" s="54">
        <f>-'table-lower'!E50</f>
        <v>-6.7916845242423828E-5</v>
      </c>
      <c r="E11" s="54">
        <f>-'table-lower'!F50+1</f>
        <v>0.82107810987739926</v>
      </c>
      <c r="F11" s="54">
        <f>-'table-lower'!G50</f>
        <v>-3.2374157425328139E-3</v>
      </c>
      <c r="G11" s="54">
        <f>-'table-lower'!H50</f>
        <v>-3.6551331573737959E-3</v>
      </c>
      <c r="H11" s="54">
        <f>-'table-lower'!I50</f>
        <v>-1.9364547164727285E-4</v>
      </c>
      <c r="I11" s="54">
        <f>-'table-lower'!J50</f>
        <v>-1.6206888203808352E-4</v>
      </c>
      <c r="J11" s="54">
        <f>-'table-lower'!K50</f>
        <v>-9.2338457637198949E-4</v>
      </c>
      <c r="K11" s="54">
        <f>-'table-lower'!L50</f>
        <v>-1.7536187202997933E-4</v>
      </c>
      <c r="L11" s="54">
        <f>-'table-lower'!M50</f>
        <v>-1.1122986468422261E-4</v>
      </c>
      <c r="M11" s="54">
        <f>-'table-lower'!N50</f>
        <v>-8.3045599681698845E-4</v>
      </c>
      <c r="N11" s="54">
        <f>-'table-lower'!O50</f>
        <v>-5.9243947641496102E-6</v>
      </c>
      <c r="O11" s="54">
        <f>-'table-lower'!P50</f>
        <v>-6.8148743361229564E-4</v>
      </c>
      <c r="P11" s="54">
        <f>-'table-lower'!Q50</f>
        <v>-1.8349185040160003E-4</v>
      </c>
      <c r="Q11" s="54">
        <f>-'table-lower'!R50</f>
        <v>-5.0331827969836884E-4</v>
      </c>
      <c r="R11" s="54">
        <f>-'table-lower'!S50</f>
        <v>-4.1010997032089137E-4</v>
      </c>
      <c r="S11" s="54">
        <f>-'table-lower'!T50</f>
        <v>-3.7703438373064371E-3</v>
      </c>
      <c r="T11" s="54">
        <f>-'table-lower'!U50</f>
        <v>-7.61603031664985E-4</v>
      </c>
      <c r="U11" s="54">
        <f>-'table-lower'!V50</f>
        <v>-2.1326634408857922E-3</v>
      </c>
      <c r="V11" s="54">
        <f>-'table-lower'!W50</f>
        <v>-9.2821476341200984E-4</v>
      </c>
      <c r="W11" s="54">
        <f>-'table-lower'!X50</f>
        <v>-6.5015815628696695E-4</v>
      </c>
      <c r="X11" s="54">
        <f>-'table-lower'!Y50</f>
        <v>-3.7475602874690263E-5</v>
      </c>
      <c r="Y11" s="54">
        <f>-'table-lower'!Z50</f>
        <v>-3.4440175314762126E-3</v>
      </c>
      <c r="Z11" s="54">
        <f>-'table-lower'!AA50</f>
        <v>-1.0193570682266498E-3</v>
      </c>
      <c r="AA11" s="54">
        <f>-'table-lower'!AB50</f>
        <v>-3.0235286161587281E-4</v>
      </c>
      <c r="AB11" s="54">
        <f>-'table-lower'!AC50</f>
        <v>-2.1986454585544743E-3</v>
      </c>
      <c r="AC11" s="54">
        <f>-'table-lower'!AD50</f>
        <v>-8.1486203186272759E-4</v>
      </c>
      <c r="AD11" s="20">
        <f t="shared" si="2"/>
        <v>156659298.81834912</v>
      </c>
      <c r="AE11" s="20">
        <f>'table-lower'!AO6</f>
        <v>156659298.81834918</v>
      </c>
      <c r="AF11" s="22">
        <f t="shared" si="3"/>
        <v>313318597.63669837</v>
      </c>
      <c r="AG11" t="s">
        <v>226</v>
      </c>
    </row>
    <row r="12" spans="1:33" x14ac:dyDescent="0.25">
      <c r="B12" t="s">
        <v>155</v>
      </c>
      <c r="C12" s="54">
        <f>-'table-lower'!D51</f>
        <v>-1.151488807099896E-3</v>
      </c>
      <c r="D12" s="54">
        <f>-'table-lower'!E51</f>
        <v>-5.714943590431345E-5</v>
      </c>
      <c r="E12" s="54">
        <f>-'table-lower'!F51</f>
        <v>-3.2310749485993037E-3</v>
      </c>
      <c r="F12" s="54">
        <f>-'table-lower'!G51+1</f>
        <v>0.58678298010612839</v>
      </c>
      <c r="G12" s="54">
        <f>-'table-lower'!H51</f>
        <v>-2.475500207370872E-3</v>
      </c>
      <c r="H12" s="54">
        <f>-'table-lower'!I51</f>
        <v>-1.2382138548639951E-4</v>
      </c>
      <c r="I12" s="54">
        <f>-'table-lower'!J51</f>
        <v>-4.3977660341742905E-4</v>
      </c>
      <c r="J12" s="54">
        <f>-'table-lower'!K51</f>
        <v>-2.0031413633522332E-3</v>
      </c>
      <c r="K12" s="54">
        <f>-'table-lower'!L51</f>
        <v>-3.1458608340312571E-4</v>
      </c>
      <c r="L12" s="54">
        <f>-'table-lower'!M51</f>
        <v>-2.5152078980015619E-4</v>
      </c>
      <c r="M12" s="54">
        <f>-'table-lower'!N51</f>
        <v>-1.7167235458354355E-3</v>
      </c>
      <c r="N12" s="54">
        <f>-'table-lower'!O51</f>
        <v>-3.4485702675064286E-7</v>
      </c>
      <c r="O12" s="54">
        <f>-'table-lower'!P51</f>
        <v>-4.5355184013084367E-2</v>
      </c>
      <c r="P12" s="54">
        <f>-'table-lower'!Q51</f>
        <v>-5.864520041374197E-5</v>
      </c>
      <c r="Q12" s="54">
        <f>-'table-lower'!R51</f>
        <v>-5.9148037305998917E-4</v>
      </c>
      <c r="R12" s="54">
        <f>-'table-lower'!S51</f>
        <v>-6.7076488704779244E-4</v>
      </c>
      <c r="S12" s="54">
        <f>-'table-lower'!T51</f>
        <v>-3.2583169589995753E-3</v>
      </c>
      <c r="T12" s="54">
        <f>-'table-lower'!U51</f>
        <v>-1.2070512146381631E-3</v>
      </c>
      <c r="U12" s="54">
        <f>-'table-lower'!V51</f>
        <v>-1.5879050375843854E-3</v>
      </c>
      <c r="V12" s="54">
        <f>-'table-lower'!W51</f>
        <v>-6.4318854670399625E-4</v>
      </c>
      <c r="W12" s="54">
        <f>-'table-lower'!X51</f>
        <v>-2.6966426384938301E-4</v>
      </c>
      <c r="X12" s="54">
        <f>-'table-lower'!Y51</f>
        <v>-4.8022602462043345E-4</v>
      </c>
      <c r="Y12" s="54">
        <f>-'table-lower'!Z51</f>
        <v>-1.2967503970491392E-3</v>
      </c>
      <c r="Z12" s="54">
        <f>-'table-lower'!AA51</f>
        <v>-4.9396914273628495E-4</v>
      </c>
      <c r="AA12" s="54">
        <f>-'table-lower'!AB51</f>
        <v>-6.4567449677200011E-5</v>
      </c>
      <c r="AB12" s="54">
        <f>-'table-lower'!AC51</f>
        <v>-1.5903242461556969E-3</v>
      </c>
      <c r="AC12" s="54">
        <f>-'table-lower'!AD51</f>
        <v>-8.278731781417622E-6</v>
      </c>
      <c r="AD12" s="20">
        <f t="shared" si="2"/>
        <v>146040378.1355049</v>
      </c>
      <c r="AE12" s="20">
        <f>'table-lower'!AO7</f>
        <v>146040378.13550511</v>
      </c>
      <c r="AF12" s="22">
        <f t="shared" si="3"/>
        <v>292080756.27101022</v>
      </c>
      <c r="AG12" t="s">
        <v>227</v>
      </c>
    </row>
    <row r="13" spans="1:33" x14ac:dyDescent="0.25">
      <c r="B13" t="s">
        <v>156</v>
      </c>
      <c r="C13" s="54">
        <f>-'table-lower'!D52</f>
        <v>-2.5148284848752664E-3</v>
      </c>
      <c r="D13" s="54">
        <f>-'table-lower'!E52</f>
        <v>-2.5514950639882959E-4</v>
      </c>
      <c r="E13" s="54">
        <f>-'table-lower'!F52</f>
        <v>-1.0764584554521372E-2</v>
      </c>
      <c r="F13" s="54">
        <f>-'table-lower'!G52</f>
        <v>-1.3993375247645698E-2</v>
      </c>
      <c r="G13" s="54">
        <f>-'table-lower'!H52+1</f>
        <v>0.7075411518967778</v>
      </c>
      <c r="H13" s="54">
        <f>-'table-lower'!I52</f>
        <v>-1.2185138399842554E-3</v>
      </c>
      <c r="I13" s="54">
        <f>-'table-lower'!J52</f>
        <v>-1.8305630424492294E-3</v>
      </c>
      <c r="J13" s="54">
        <f>-'table-lower'!K52</f>
        <v>-1.8834795612131007E-2</v>
      </c>
      <c r="K13" s="54">
        <f>-'table-lower'!L52</f>
        <v>-3.1214494889807536E-3</v>
      </c>
      <c r="L13" s="54">
        <f>-'table-lower'!M52</f>
        <v>-6.9074621119894614E-4</v>
      </c>
      <c r="M13" s="54">
        <f>-'table-lower'!N52</f>
        <v>-8.7829613220744996E-3</v>
      </c>
      <c r="N13" s="54">
        <f>-'table-lower'!O52</f>
        <v>-1.4909144410775029E-4</v>
      </c>
      <c r="O13" s="54">
        <f>-'table-lower'!P52</f>
        <v>-1.4782537645460034E-2</v>
      </c>
      <c r="P13" s="54">
        <f>-'table-lower'!Q52</f>
        <v>-1.0828573516349005E-3</v>
      </c>
      <c r="Q13" s="54">
        <f>-'table-lower'!R52</f>
        <v>-4.4368985736294945E-3</v>
      </c>
      <c r="R13" s="54">
        <f>-'table-lower'!S52</f>
        <v>-5.59422238919973E-3</v>
      </c>
      <c r="S13" s="54">
        <f>-'table-lower'!T52</f>
        <v>-1.1441412550542344E-2</v>
      </c>
      <c r="T13" s="54">
        <f>-'table-lower'!U52</f>
        <v>-4.2402311527456292E-3</v>
      </c>
      <c r="U13" s="54">
        <f>-'table-lower'!V52</f>
        <v>-8.9916621348215316E-3</v>
      </c>
      <c r="V13" s="54">
        <f>-'table-lower'!W52</f>
        <v>-5.8582175576051589E-3</v>
      </c>
      <c r="W13" s="54">
        <f>-'table-lower'!X52</f>
        <v>-5.5341332156480802E-3</v>
      </c>
      <c r="X13" s="54">
        <f>-'table-lower'!Y52</f>
        <v>-1.1093961084982114E-3</v>
      </c>
      <c r="Y13" s="54">
        <f>-'table-lower'!Z52</f>
        <v>-1.3721835721092401E-2</v>
      </c>
      <c r="Z13" s="54">
        <f>-'table-lower'!AA52</f>
        <v>-2.4968466372243293E-3</v>
      </c>
      <c r="AA13" s="54">
        <f>-'table-lower'!AB52</f>
        <v>-7.8412968590365001E-4</v>
      </c>
      <c r="AB13" s="54">
        <f>-'table-lower'!AC52</f>
        <v>-7.9130399763670204E-3</v>
      </c>
      <c r="AC13" s="54">
        <f>-'table-lower'!AD52</f>
        <v>-1.6179002156282607E-3</v>
      </c>
      <c r="AD13" s="20">
        <f t="shared" si="2"/>
        <v>13820705.023299508</v>
      </c>
      <c r="AE13" s="20">
        <f>'table-lower'!AO8</f>
        <v>13820705.023299515</v>
      </c>
      <c r="AF13" s="22">
        <f t="shared" si="3"/>
        <v>27641410.04659903</v>
      </c>
      <c r="AG13" t="s">
        <v>228</v>
      </c>
    </row>
    <row r="14" spans="1:33" x14ac:dyDescent="0.25">
      <c r="B14" t="s">
        <v>157</v>
      </c>
      <c r="C14" s="54">
        <f>-'table-lower'!D53</f>
        <v>-6.1964310909637789E-5</v>
      </c>
      <c r="D14" s="54">
        <f>-'table-lower'!E53</f>
        <v>-9.8552387078820247E-2</v>
      </c>
      <c r="E14" s="54">
        <f>-'table-lower'!F53</f>
        <v>-7.5728128524831934E-3</v>
      </c>
      <c r="F14" s="54">
        <f>-'table-lower'!G53</f>
        <v>-2.6972341703764662E-3</v>
      </c>
      <c r="G14" s="54">
        <f>-'table-lower'!H53</f>
        <v>-9.9266767134153153E-3</v>
      </c>
      <c r="H14" s="54">
        <f>-'table-lower'!I53+1</f>
        <v>0.95962889387163952</v>
      </c>
      <c r="I14" s="54">
        <f>-'table-lower'!J53</f>
        <v>-1.978350056945871E-4</v>
      </c>
      <c r="J14" s="54">
        <f>-'table-lower'!K53</f>
        <v>-6.239287159610379E-4</v>
      </c>
      <c r="K14" s="54">
        <f>-'table-lower'!L53</f>
        <v>-3.4696748570513208E-3</v>
      </c>
      <c r="L14" s="54">
        <f>-'table-lower'!M53</f>
        <v>-1.2189417524417611E-3</v>
      </c>
      <c r="M14" s="54">
        <f>-'table-lower'!N53</f>
        <v>-9.2879299698240443E-3</v>
      </c>
      <c r="N14" s="54">
        <f>-'table-lower'!O53</f>
        <v>-2.2073827252025081E-5</v>
      </c>
      <c r="O14" s="54">
        <f>-'table-lower'!P53</f>
        <v>-4.4561805949805996E-4</v>
      </c>
      <c r="P14" s="54">
        <f>-'table-lower'!Q53</f>
        <v>-1.8482056753643841E-3</v>
      </c>
      <c r="Q14" s="54">
        <f>-'table-lower'!R53</f>
        <v>-5.9114588738941867E-3</v>
      </c>
      <c r="R14" s="54">
        <f>-'table-lower'!S53</f>
        <v>-1.0767161784099922E-3</v>
      </c>
      <c r="S14" s="54">
        <f>-'table-lower'!T53</f>
        <v>-2.6978239710557666E-2</v>
      </c>
      <c r="T14" s="54">
        <f>-'table-lower'!U53</f>
        <v>-5.1059825942756071E-2</v>
      </c>
      <c r="U14" s="54">
        <f>-'table-lower'!V53</f>
        <v>-1.2595633543674736E-2</v>
      </c>
      <c r="V14" s="54">
        <f>-'table-lower'!W53</f>
        <v>-4.127547456368035E-3</v>
      </c>
      <c r="W14" s="54">
        <f>-'table-lower'!X53</f>
        <v>-2.7630308514532934E-3</v>
      </c>
      <c r="X14" s="54">
        <f>-'table-lower'!Y53</f>
        <v>-1.5110180385659719E-2</v>
      </c>
      <c r="Y14" s="54">
        <f>-'table-lower'!Z53</f>
        <v>-2.3512231713105416E-2</v>
      </c>
      <c r="Z14" s="54">
        <f>-'table-lower'!AA53</f>
        <v>-1.8687824273223234E-3</v>
      </c>
      <c r="AA14" s="54">
        <f>-'table-lower'!AB53</f>
        <v>-4.740866483596797E-3</v>
      </c>
      <c r="AB14" s="54">
        <f>-'table-lower'!AC53</f>
        <v>-1.6754397104364344E-2</v>
      </c>
      <c r="AC14" s="54">
        <f>-'table-lower'!AD53</f>
        <v>-8.7049768445058729E-3</v>
      </c>
      <c r="AD14" s="20">
        <f t="shared" si="2"/>
        <v>5702781.6692140019</v>
      </c>
      <c r="AE14" s="20">
        <f>'table-lower'!AO9</f>
        <v>5702781.6692140326</v>
      </c>
      <c r="AF14" s="22">
        <f t="shared" si="3"/>
        <v>11405563.338428065</v>
      </c>
      <c r="AG14" t="s">
        <v>229</v>
      </c>
    </row>
    <row r="15" spans="1:33" x14ac:dyDescent="0.25">
      <c r="B15" t="s">
        <v>158</v>
      </c>
      <c r="C15" s="54">
        <f>-'table-lower'!D54</f>
        <v>-6.611952188719847E-3</v>
      </c>
      <c r="D15" s="54">
        <f>-'table-lower'!E54</f>
        <v>-3.4287064373181046E-3</v>
      </c>
      <c r="E15" s="54">
        <f>-'table-lower'!F54</f>
        <v>-1.9167136684126302E-2</v>
      </c>
      <c r="F15" s="54">
        <f>-'table-lower'!G54</f>
        <v>-6.593624835081012E-2</v>
      </c>
      <c r="G15" s="54">
        <f>-'table-lower'!H54</f>
        <v>-3.4653942457906192E-2</v>
      </c>
      <c r="H15" s="54">
        <f>-'table-lower'!I54</f>
        <v>-7.4497582202285998E-4</v>
      </c>
      <c r="I15" s="54">
        <f>-'table-lower'!J54+1</f>
        <v>0.97806281691549157</v>
      </c>
      <c r="J15" s="54">
        <f>-'table-lower'!K54</f>
        <v>-4.736656982302765E-2</v>
      </c>
      <c r="K15" s="54">
        <f>-'table-lower'!L54</f>
        <v>-7.7691404689531549E-3</v>
      </c>
      <c r="L15" s="54">
        <f>-'table-lower'!M54</f>
        <v>-1.8300838026061846E-3</v>
      </c>
      <c r="M15" s="54">
        <f>-'table-lower'!N54</f>
        <v>-8.5440817181203516E-3</v>
      </c>
      <c r="N15" s="54">
        <f>-'table-lower'!O54</f>
        <v>-2.0474231774439457E-4</v>
      </c>
      <c r="O15" s="54">
        <f>-'table-lower'!P54</f>
        <v>-2.2001628757962976E-2</v>
      </c>
      <c r="P15" s="54">
        <f>-'table-lower'!Q54</f>
        <v>-4.599065404348573E-5</v>
      </c>
      <c r="Q15" s="54">
        <f>-'table-lower'!R54</f>
        <v>-1.0866105972673122E-2</v>
      </c>
      <c r="R15" s="54">
        <f>-'table-lower'!S54</f>
        <v>-7.3628830047327747E-3</v>
      </c>
      <c r="S15" s="54">
        <f>-'table-lower'!T54</f>
        <v>-3.2085823612213581E-3</v>
      </c>
      <c r="T15" s="54">
        <f>-'table-lower'!U54</f>
        <v>-4.150981671322581E-4</v>
      </c>
      <c r="U15" s="54">
        <f>-'table-lower'!V54</f>
        <v>-7.1358788722990394E-3</v>
      </c>
      <c r="V15" s="54">
        <f>-'table-lower'!W54</f>
        <v>-9.797217268753735E-4</v>
      </c>
      <c r="W15" s="54">
        <f>-'table-lower'!X54</f>
        <v>-6.1783807155209834E-4</v>
      </c>
      <c r="X15" s="54">
        <f>-'table-lower'!Y54</f>
        <v>-8.5471347656349943E-3</v>
      </c>
      <c r="Y15" s="54">
        <f>-'table-lower'!Z54</f>
        <v>-9.9046609237719036E-3</v>
      </c>
      <c r="Z15" s="54">
        <f>-'table-lower'!AA54</f>
        <v>-1.4768336687208587E-3</v>
      </c>
      <c r="AA15" s="54">
        <f>-'table-lower'!AB54</f>
        <v>-1.1965097931877153E-3</v>
      </c>
      <c r="AB15" s="54">
        <f>-'table-lower'!AC54</f>
        <v>-1.8316989778016768E-2</v>
      </c>
      <c r="AC15" s="54">
        <f>-'table-lower'!AD54</f>
        <v>-5.8093283174250887E-3</v>
      </c>
      <c r="AD15" s="20">
        <f t="shared" si="2"/>
        <v>37037517.118436635</v>
      </c>
      <c r="AE15" s="20">
        <f>'table-lower'!AO10</f>
        <v>37037517.118436612</v>
      </c>
      <c r="AF15" s="22">
        <f t="shared" si="3"/>
        <v>74075034.236873224</v>
      </c>
      <c r="AG15" t="s">
        <v>230</v>
      </c>
    </row>
    <row r="16" spans="1:33" x14ac:dyDescent="0.25">
      <c r="B16" t="s">
        <v>159</v>
      </c>
      <c r="C16" s="54">
        <f>-'table-lower'!D55</f>
        <v>-6.3840171659952753E-3</v>
      </c>
      <c r="D16" s="54">
        <f>-'table-lower'!E55</f>
        <v>-6.7981048043270834E-3</v>
      </c>
      <c r="E16" s="54">
        <f>-'table-lower'!F55</f>
        <v>-6.3167571491002895E-3</v>
      </c>
      <c r="F16" s="54">
        <f>-'table-lower'!G55</f>
        <v>-1.4267047822311E-2</v>
      </c>
      <c r="G16" s="54">
        <f>-'table-lower'!H55</f>
        <v>-3.7484893285915886E-2</v>
      </c>
      <c r="H16" s="54">
        <f>-'table-lower'!I55</f>
        <v>-9.35135469159431E-5</v>
      </c>
      <c r="I16" s="54">
        <f>-'table-lower'!J55</f>
        <v>-4.7351619120703254E-3</v>
      </c>
      <c r="J16" s="54">
        <f>-'table-lower'!K55+1</f>
        <v>0.72663719981205577</v>
      </c>
      <c r="K16" s="54">
        <f>-'table-lower'!L55</f>
        <v>-7.1340549405301467E-3</v>
      </c>
      <c r="L16" s="54">
        <f>-'table-lower'!M55</f>
        <v>-3.1734921756749164E-3</v>
      </c>
      <c r="M16" s="54">
        <f>-'table-lower'!N55</f>
        <v>-3.5163698342229273E-2</v>
      </c>
      <c r="N16" s="54">
        <f>-'table-lower'!O55</f>
        <v>-1.9597803322235056E-3</v>
      </c>
      <c r="O16" s="54">
        <f>-'table-lower'!P55</f>
        <v>-2.0230881815314867E-2</v>
      </c>
      <c r="P16" s="54">
        <f>-'table-lower'!Q55</f>
        <v>-2.8038107250327447E-3</v>
      </c>
      <c r="Q16" s="54">
        <f>-'table-lower'!R55</f>
        <v>-9.6728148327675269E-3</v>
      </c>
      <c r="R16" s="54">
        <f>-'table-lower'!S55</f>
        <v>-9.832094940830911E-3</v>
      </c>
      <c r="S16" s="54">
        <f>-'table-lower'!T55</f>
        <v>-8.2214494654404158E-3</v>
      </c>
      <c r="T16" s="54">
        <f>-'table-lower'!U55</f>
        <v>-1.8762259561932886E-2</v>
      </c>
      <c r="U16" s="54">
        <f>-'table-lower'!V55</f>
        <v>-5.7172484424020458E-3</v>
      </c>
      <c r="V16" s="54">
        <f>-'table-lower'!W55</f>
        <v>-1.0678734346185885E-3</v>
      </c>
      <c r="W16" s="54">
        <f>-'table-lower'!X55</f>
        <v>-1.5306607421481701E-4</v>
      </c>
      <c r="X16" s="54">
        <f>-'table-lower'!Y55</f>
        <v>-1.0518792373347689E-2</v>
      </c>
      <c r="Y16" s="54">
        <f>-'table-lower'!Z55</f>
        <v>-6.4374953533869374E-3</v>
      </c>
      <c r="Z16" s="54">
        <f>-'table-lower'!AA55</f>
        <v>-2.3379160008258825E-3</v>
      </c>
      <c r="AA16" s="54">
        <f>-'table-lower'!AB55</f>
        <v>-1.2583730801874431E-4</v>
      </c>
      <c r="AB16" s="54">
        <f>-'table-lower'!AC55</f>
        <v>-1.4833433520481866E-2</v>
      </c>
      <c r="AC16" s="54">
        <f>-'table-lower'!AD55</f>
        <v>-2.6826424011284914E-3</v>
      </c>
      <c r="AD16" s="20">
        <f t="shared" si="2"/>
        <v>45917364.490065143</v>
      </c>
      <c r="AE16" s="20">
        <f>'table-lower'!AO11</f>
        <v>45917364.490065075</v>
      </c>
      <c r="AF16" s="22">
        <f t="shared" si="3"/>
        <v>91834728.980130151</v>
      </c>
      <c r="AG16" t="s">
        <v>231</v>
      </c>
    </row>
    <row r="17" spans="2:33" x14ac:dyDescent="0.25">
      <c r="B17" t="s">
        <v>160</v>
      </c>
      <c r="C17" s="54">
        <f>-'table-lower'!D56</f>
        <v>-2.0670091075148135E-5</v>
      </c>
      <c r="D17" s="54">
        <f>-'table-lower'!E56</f>
        <v>-5.0890404313633161E-3</v>
      </c>
      <c r="E17" s="54">
        <f>-'table-lower'!F56</f>
        <v>-2.8563306963232263E-3</v>
      </c>
      <c r="F17" s="54">
        <f>-'table-lower'!G56</f>
        <v>-3.1559989329203509E-3</v>
      </c>
      <c r="G17" s="54">
        <f>-'table-lower'!H56</f>
        <v>-8.7503717001932661E-3</v>
      </c>
      <c r="H17" s="54">
        <f>-'table-lower'!I56</f>
        <v>-7.507144339795825E-4</v>
      </c>
      <c r="I17" s="54">
        <f>-'table-lower'!J56</f>
        <v>-1.0939833049070505E-3</v>
      </c>
      <c r="J17" s="54">
        <f>-'table-lower'!K56</f>
        <v>-1.9825325422757681E-2</v>
      </c>
      <c r="K17" s="54">
        <f>-'table-lower'!L56+1</f>
        <v>0.83565785919770574</v>
      </c>
      <c r="L17" s="54">
        <f>-'table-lower'!M56</f>
        <v>-3.8661047465086175E-3</v>
      </c>
      <c r="M17" s="54">
        <f>-'table-lower'!N56</f>
        <v>-1.8826899933499654E-2</v>
      </c>
      <c r="N17" s="54">
        <f>-'table-lower'!O56</f>
        <v>-1.8799277654690937E-5</v>
      </c>
      <c r="O17" s="54">
        <f>-'table-lower'!P56</f>
        <v>-2.0476251718180953E-2</v>
      </c>
      <c r="P17" s="54">
        <f>-'table-lower'!Q56</f>
        <v>-7.47212543702645E-4</v>
      </c>
      <c r="Q17" s="54">
        <f>-'table-lower'!R56</f>
        <v>-1.6810526149402358E-2</v>
      </c>
      <c r="R17" s="54">
        <f>-'table-lower'!S56</f>
        <v>-1.4454829273767856E-2</v>
      </c>
      <c r="S17" s="54">
        <f>-'table-lower'!T56</f>
        <v>-3.9774273310962133E-3</v>
      </c>
      <c r="T17" s="54">
        <f>-'table-lower'!U56</f>
        <v>-4.9434716209549607E-3</v>
      </c>
      <c r="U17" s="54">
        <f>-'table-lower'!V56</f>
        <v>-1.8058916343934605E-3</v>
      </c>
      <c r="V17" s="54">
        <f>-'table-lower'!W56</f>
        <v>-1.842844764064681E-3</v>
      </c>
      <c r="W17" s="54">
        <f>-'table-lower'!X56</f>
        <v>-6.2271028480137959E-6</v>
      </c>
      <c r="X17" s="54">
        <f>-'table-lower'!Y56</f>
        <v>-6.2824486727483348E-3</v>
      </c>
      <c r="Y17" s="54">
        <f>-'table-lower'!Z56</f>
        <v>-3.4084920142679513E-3</v>
      </c>
      <c r="Z17" s="54">
        <f>-'table-lower'!AA56</f>
        <v>-2.8743965521220208E-3</v>
      </c>
      <c r="AA17" s="54">
        <f>-'table-lower'!AB56</f>
        <v>-1.0212579759541421E-4</v>
      </c>
      <c r="AB17" s="54">
        <f>-'table-lower'!AC56</f>
        <v>-2.8792131202452862E-3</v>
      </c>
      <c r="AC17" s="54">
        <f>-'table-lower'!AD56</f>
        <v>-1.1487550558600625E-3</v>
      </c>
      <c r="AD17" s="20">
        <f t="shared" si="2"/>
        <v>100637880.73529267</v>
      </c>
      <c r="AE17" s="20">
        <f>'table-lower'!AO12</f>
        <v>100637880.73529264</v>
      </c>
      <c r="AF17" s="22">
        <f t="shared" si="3"/>
        <v>201275761.47058529</v>
      </c>
      <c r="AG17" t="s">
        <v>232</v>
      </c>
    </row>
    <row r="18" spans="2:33" x14ac:dyDescent="0.25">
      <c r="B18" t="s">
        <v>161</v>
      </c>
      <c r="C18" s="54">
        <f>-'table-lower'!D57</f>
        <v>-2.4622355236036888E-5</v>
      </c>
      <c r="D18" s="54">
        <f>-'table-lower'!E57</f>
        <v>-1.8566281537172957E-5</v>
      </c>
      <c r="E18" s="54">
        <f>-'table-lower'!F57</f>
        <v>-3.5713141422449759E-4</v>
      </c>
      <c r="F18" s="54">
        <f>-'table-lower'!G57</f>
        <v>-1.1138885180161486E-3</v>
      </c>
      <c r="G18" s="54">
        <f>-'table-lower'!H57</f>
        <v>-8.5478953513848138E-4</v>
      </c>
      <c r="H18" s="54">
        <f>-'table-lower'!I57</f>
        <v>-1.135972517837898E-4</v>
      </c>
      <c r="I18" s="54">
        <f>-'table-lower'!J57</f>
        <v>-1.1375727710558445E-4</v>
      </c>
      <c r="J18" s="54">
        <f>-'table-lower'!K57</f>
        <v>-1.690676928019797E-3</v>
      </c>
      <c r="K18" s="54">
        <f>-'table-lower'!L57</f>
        <v>-8.6503775681336505E-4</v>
      </c>
      <c r="L18" s="54">
        <f>-'table-lower'!M57+1</f>
        <v>0.97657510663648761</v>
      </c>
      <c r="M18" s="54">
        <f>-'table-lower'!N57</f>
        <v>-8.085645779440891E-3</v>
      </c>
      <c r="N18" s="54">
        <f>-'table-lower'!O57</f>
        <v>-7.1120638166860073E-4</v>
      </c>
      <c r="O18" s="54">
        <f>-'table-lower'!P57</f>
        <v>-4.2515192711370811E-3</v>
      </c>
      <c r="P18" s="54">
        <f>-'table-lower'!Q57</f>
        <v>-4.9048250957619264E-4</v>
      </c>
      <c r="Q18" s="54">
        <f>-'table-lower'!R57</f>
        <v>-1.1515238780786389E-3</v>
      </c>
      <c r="R18" s="54">
        <f>-'table-lower'!S57</f>
        <v>-5.7075163764270663E-4</v>
      </c>
      <c r="S18" s="54">
        <f>-'table-lower'!T57</f>
        <v>-2.6635027782480258E-3</v>
      </c>
      <c r="T18" s="54">
        <f>-'table-lower'!U57</f>
        <v>-5.9751774681902805E-4</v>
      </c>
      <c r="U18" s="54">
        <f>-'table-lower'!V57</f>
        <v>-2.7769912901800691E-3</v>
      </c>
      <c r="V18" s="54">
        <f>-'table-lower'!W57</f>
        <v>-1.7134784774604601E-3</v>
      </c>
      <c r="W18" s="54">
        <f>-'table-lower'!X57</f>
        <v>-4.7744101146059685E-4</v>
      </c>
      <c r="X18" s="54">
        <f>-'table-lower'!Y57</f>
        <v>-5.8850874761043098E-4</v>
      </c>
      <c r="Y18" s="54">
        <f>-'table-lower'!Z57</f>
        <v>-3.8114431364956979E-3</v>
      </c>
      <c r="Z18" s="54">
        <f>-'table-lower'!AA57</f>
        <v>-5.5227197733580442E-4</v>
      </c>
      <c r="AA18" s="54">
        <f>-'table-lower'!AB57</f>
        <v>-4.5535661259047777E-4</v>
      </c>
      <c r="AB18" s="54">
        <f>-'table-lower'!AC57</f>
        <v>-1.1871158208025113E-3</v>
      </c>
      <c r="AC18" s="54">
        <f>-'table-lower'!AD57</f>
        <v>-1.4518544826312948E-4</v>
      </c>
      <c r="AD18" s="20">
        <f t="shared" si="2"/>
        <v>70333752.345328748</v>
      </c>
      <c r="AE18" s="20">
        <f>'table-lower'!AO13</f>
        <v>70333752.345328748</v>
      </c>
      <c r="AF18" s="22">
        <f t="shared" si="3"/>
        <v>140667504.6906575</v>
      </c>
      <c r="AG18" t="s">
        <v>233</v>
      </c>
    </row>
    <row r="19" spans="2:33" x14ac:dyDescent="0.25">
      <c r="B19" t="s">
        <v>162</v>
      </c>
      <c r="C19" s="54">
        <f>-'table-lower'!D58</f>
        <v>-2.219167373195154E-5</v>
      </c>
      <c r="D19" s="54">
        <f>-'table-lower'!E58</f>
        <v>-8.5851248025828698E-6</v>
      </c>
      <c r="E19" s="54">
        <f>-'table-lower'!F58</f>
        <v>-7.5399534984799815E-4</v>
      </c>
      <c r="F19" s="54">
        <f>-'table-lower'!G58</f>
        <v>-3.7339614433851919E-3</v>
      </c>
      <c r="G19" s="54">
        <f>-'table-lower'!H58</f>
        <v>-3.607554312126387E-3</v>
      </c>
      <c r="H19" s="54">
        <f>-'table-lower'!I58</f>
        <v>-5.4329449606483455E-4</v>
      </c>
      <c r="I19" s="54">
        <f>-'table-lower'!J58</f>
        <v>-5.2677908339669896E-5</v>
      </c>
      <c r="J19" s="54">
        <f>-'table-lower'!K58</f>
        <v>-5.4469971923592087E-3</v>
      </c>
      <c r="K19" s="54">
        <f>-'table-lower'!L58</f>
        <v>-3.706295409208703E-3</v>
      </c>
      <c r="L19" s="54">
        <f>-'table-lower'!M58</f>
        <v>-5.0674820114885227E-3</v>
      </c>
      <c r="M19" s="54">
        <f>-'table-lower'!N58+1</f>
        <v>0.9750685617263869</v>
      </c>
      <c r="N19" s="54">
        <f>-'table-lower'!O58</f>
        <v>-2.6283082065644361E-2</v>
      </c>
      <c r="O19" s="54">
        <f>-'table-lower'!P58</f>
        <v>-1.4559350099150546E-2</v>
      </c>
      <c r="P19" s="54">
        <f>-'table-lower'!Q58</f>
        <v>-9.7174895566714268E-5</v>
      </c>
      <c r="Q19" s="54">
        <f>-'table-lower'!R58</f>
        <v>-5.2372949988851167E-4</v>
      </c>
      <c r="R19" s="54">
        <f>-'table-lower'!S58</f>
        <v>-1.4693022623325032E-3</v>
      </c>
      <c r="S19" s="54">
        <f>-'table-lower'!T58</f>
        <v>-3.0876581959476783E-3</v>
      </c>
      <c r="T19" s="54">
        <f>-'table-lower'!U58</f>
        <v>-1.9711316453077583E-3</v>
      </c>
      <c r="U19" s="54">
        <f>-'table-lower'!V58</f>
        <v>-3.3712243780000791E-3</v>
      </c>
      <c r="V19" s="54">
        <f>-'table-lower'!W58</f>
        <v>-1.0501342992538078E-3</v>
      </c>
      <c r="W19" s="54">
        <f>-'table-lower'!X58</f>
        <v>-1.6084370949405048E-3</v>
      </c>
      <c r="X19" s="54">
        <f>-'table-lower'!Y58</f>
        <v>-1.0090302599218047E-3</v>
      </c>
      <c r="Y19" s="54">
        <f>-'table-lower'!Z58</f>
        <v>-2.3432631742947188E-3</v>
      </c>
      <c r="Z19" s="54">
        <f>-'table-lower'!AA58</f>
        <v>-4.8953377220173604E-4</v>
      </c>
      <c r="AA19" s="54">
        <f>-'table-lower'!AB58</f>
        <v>-2.3412369139480047E-4</v>
      </c>
      <c r="AB19" s="54">
        <f>-'table-lower'!AC58</f>
        <v>-1.6064229674492753E-3</v>
      </c>
      <c r="AC19" s="54">
        <f>-'table-lower'!AD58</f>
        <v>-8.2134803628797538E-5</v>
      </c>
      <c r="AD19" s="20">
        <f t="shared" si="2"/>
        <v>95646622.307264119</v>
      </c>
      <c r="AE19" s="20">
        <f>'table-lower'!AO14</f>
        <v>95646622.307264134</v>
      </c>
      <c r="AF19" s="22">
        <f t="shared" si="3"/>
        <v>191293244.61452827</v>
      </c>
      <c r="AG19" t="s">
        <v>234</v>
      </c>
    </row>
    <row r="20" spans="2:33" x14ac:dyDescent="0.25">
      <c r="B20" t="s">
        <v>163</v>
      </c>
      <c r="C20" s="54">
        <f>-'table-lower'!D59</f>
        <v>-1.3697802779616387E-8</v>
      </c>
      <c r="D20" s="54">
        <f>-'table-lower'!E59</f>
        <v>-2.2576922693852134E-6</v>
      </c>
      <c r="E20" s="54">
        <f>-'table-lower'!F59</f>
        <v>-4.1764556413861402E-7</v>
      </c>
      <c r="F20" s="54">
        <f>-'table-lower'!G59</f>
        <v>-3.6784043587729928E-8</v>
      </c>
      <c r="G20" s="54">
        <f>-'table-lower'!H59</f>
        <v>-4.4437846633579346E-6</v>
      </c>
      <c r="H20" s="54">
        <f>-'table-lower'!I59</f>
        <v>-5.7382352202141028E-8</v>
      </c>
      <c r="I20" s="54">
        <f>-'table-lower'!J59</f>
        <v>-3.0652998764471678E-7</v>
      </c>
      <c r="J20" s="54">
        <f>-'table-lower'!K59</f>
        <v>-2.5147244982640739E-5</v>
      </c>
      <c r="K20" s="54">
        <f>-'table-lower'!L59</f>
        <v>-1.0130981899117205E-7</v>
      </c>
      <c r="L20" s="54">
        <f>-'table-lower'!M59</f>
        <v>-1.9443908516153696E-5</v>
      </c>
      <c r="M20" s="54">
        <f>-'table-lower'!N59</f>
        <v>-2.0576181631793929E-3</v>
      </c>
      <c r="N20" s="54">
        <f>-'table-lower'!O59+1</f>
        <v>0.97954199979886503</v>
      </c>
      <c r="O20" s="54">
        <f>-'table-lower'!P59</f>
        <v>-4.7528055591616853E-4</v>
      </c>
      <c r="P20" s="54">
        <f>-'table-lower'!Q59</f>
        <v>-1.3985785700396651E-7</v>
      </c>
      <c r="Q20" s="54">
        <f>-'table-lower'!R59</f>
        <v>-3.7124062234141762E-5</v>
      </c>
      <c r="R20" s="54">
        <f>-'table-lower'!S59</f>
        <v>-1.0281095706828469E-5</v>
      </c>
      <c r="S20" s="54">
        <f>-'table-lower'!T59</f>
        <v>-6.4860158224661676E-4</v>
      </c>
      <c r="T20" s="54">
        <f>-'table-lower'!U59</f>
        <v>-2.3395809575659361E-4</v>
      </c>
      <c r="U20" s="54">
        <f>-'table-lower'!V59</f>
        <v>-6.315694736755159E-7</v>
      </c>
      <c r="V20" s="54">
        <f>-'table-lower'!W59</f>
        <v>-9.3149361884130354E-5</v>
      </c>
      <c r="W20" s="54">
        <f>-'table-lower'!X59</f>
        <v>0</v>
      </c>
      <c r="X20" s="54">
        <f>-'table-lower'!Y59</f>
        <v>-9.9396011307184188E-6</v>
      </c>
      <c r="Y20" s="54">
        <f>-'table-lower'!Z59</f>
        <v>-6.8441493674104142E-7</v>
      </c>
      <c r="Z20" s="54">
        <f>-'table-lower'!AA59</f>
        <v>-1.5516215784584986E-5</v>
      </c>
      <c r="AA20" s="54">
        <f>-'table-lower'!AB59</f>
        <v>-1.3806888290770813E-8</v>
      </c>
      <c r="AB20" s="54">
        <f>-'table-lower'!AC59</f>
        <v>-5.5617883206378617E-5</v>
      </c>
      <c r="AC20" s="54">
        <f>-'table-lower'!AD59</f>
        <v>-2.3334561443488598E-5</v>
      </c>
      <c r="AD20" s="20">
        <f t="shared" si="2"/>
        <v>106461339.39243025</v>
      </c>
      <c r="AE20" s="20">
        <f>'table-lower'!AO15</f>
        <v>106461339.39243028</v>
      </c>
      <c r="AF20" s="22">
        <f t="shared" si="3"/>
        <v>212922678.78486055</v>
      </c>
      <c r="AG20" t="s">
        <v>243</v>
      </c>
    </row>
    <row r="21" spans="2:33" x14ac:dyDescent="0.25">
      <c r="B21" t="s">
        <v>164</v>
      </c>
      <c r="C21" s="54">
        <f>-'table-lower'!D60</f>
        <v>-7.9142746711696089E-6</v>
      </c>
      <c r="D21" s="54">
        <f>-'table-lower'!E60</f>
        <v>-2.8495523350678807E-7</v>
      </c>
      <c r="E21" s="54">
        <f>-'table-lower'!F60</f>
        <v>-2.7920606497097356E-5</v>
      </c>
      <c r="F21" s="54">
        <f>-'table-lower'!G60</f>
        <v>-2.8116310911981191E-3</v>
      </c>
      <c r="G21" s="54">
        <f>-'table-lower'!H60</f>
        <v>-2.5606677864083789E-4</v>
      </c>
      <c r="H21" s="54">
        <f>-'table-lower'!I60</f>
        <v>-5.8131519659141398E-7</v>
      </c>
      <c r="I21" s="54">
        <f>-'table-lower'!J60</f>
        <v>-1.3145529854952955E-5</v>
      </c>
      <c r="J21" s="54">
        <f>-'table-lower'!K60</f>
        <v>-1.5086953829053588E-4</v>
      </c>
      <c r="K21" s="54">
        <f>-'table-lower'!L60</f>
        <v>-6.4132103572624356E-5</v>
      </c>
      <c r="L21" s="54">
        <f>-'table-lower'!M60</f>
        <v>-2.8213910156512348E-5</v>
      </c>
      <c r="M21" s="54">
        <f>-'table-lower'!N60</f>
        <v>-1.098149193112209E-4</v>
      </c>
      <c r="N21" s="54">
        <f>-'table-lower'!O60</f>
        <v>-1.309511539481153E-4</v>
      </c>
      <c r="O21" s="54">
        <f>-'table-lower'!P60+1</f>
        <v>0.95009341431274741</v>
      </c>
      <c r="P21" s="54">
        <f>-'table-lower'!Q60</f>
        <v>-6.2140788500125775E-7</v>
      </c>
      <c r="Q21" s="54">
        <f>-'table-lower'!R60</f>
        <v>-1.3371397352428739E-5</v>
      </c>
      <c r="R21" s="54">
        <f>-'table-lower'!S60</f>
        <v>-1.0614113081426762E-4</v>
      </c>
      <c r="S21" s="54">
        <f>-'table-lower'!T60</f>
        <v>-1.5797242550144201E-4</v>
      </c>
      <c r="T21" s="54">
        <f>-'table-lower'!U60</f>
        <v>-2.4765752703972384E-5</v>
      </c>
      <c r="U21" s="54">
        <f>-'table-lower'!V60</f>
        <v>-7.1032942966298842E-5</v>
      </c>
      <c r="V21" s="54">
        <f>-'table-lower'!W60</f>
        <v>-5.5388798379460652E-5</v>
      </c>
      <c r="W21" s="54">
        <f>-'table-lower'!X60</f>
        <v>-9.4502009352075589E-5</v>
      </c>
      <c r="X21" s="54">
        <f>-'table-lower'!Y60</f>
        <v>-1.2054011891539291E-4</v>
      </c>
      <c r="Y21" s="54">
        <f>-'table-lower'!Z60</f>
        <v>-1.1702742317313187E-4</v>
      </c>
      <c r="Z21" s="54">
        <f>-'table-lower'!AA60</f>
        <v>-3.6091359505703517E-5</v>
      </c>
      <c r="AA21" s="54">
        <f>-'table-lower'!AB60</f>
        <v>-6.2351047576521561E-6</v>
      </c>
      <c r="AB21" s="54">
        <f>-'table-lower'!AC60</f>
        <v>-6.0945347210471115E-5</v>
      </c>
      <c r="AC21" s="54">
        <f>-'table-lower'!AD60</f>
        <v>-4.6970565860940361E-6</v>
      </c>
      <c r="AD21" s="20">
        <f t="shared" si="2"/>
        <v>59367289.060044795</v>
      </c>
      <c r="AE21" s="20">
        <f>'table-lower'!AO16</f>
        <v>59367289.060044825</v>
      </c>
      <c r="AF21" s="22">
        <f t="shared" si="3"/>
        <v>118734578.12008965</v>
      </c>
      <c r="AG21" t="s">
        <v>244</v>
      </c>
    </row>
    <row r="22" spans="2:33" x14ac:dyDescent="0.25">
      <c r="B22" t="s">
        <v>165</v>
      </c>
      <c r="C22" s="54">
        <f>-'table-lower'!D61</f>
        <v>-4.8313387899908268E-6</v>
      </c>
      <c r="D22" s="54">
        <f>-'table-lower'!E61</f>
        <v>-3.1992292204775626E-2</v>
      </c>
      <c r="E22" s="54">
        <f>-'table-lower'!F61</f>
        <v>-2.640286886631532E-3</v>
      </c>
      <c r="F22" s="54">
        <f>-'table-lower'!G61</f>
        <v>-3.3479731482301663E-4</v>
      </c>
      <c r="G22" s="54">
        <f>-'table-lower'!H61</f>
        <v>-3.7001458430768793E-3</v>
      </c>
      <c r="H22" s="54">
        <f>-'table-lower'!I61</f>
        <v>-7.6095749061882176E-4</v>
      </c>
      <c r="I22" s="54">
        <f>-'table-lower'!J61</f>
        <v>-5.1794158694386527E-6</v>
      </c>
      <c r="J22" s="54">
        <f>-'table-lower'!K61</f>
        <v>-7.6172782152567099E-3</v>
      </c>
      <c r="K22" s="54">
        <f>-'table-lower'!L61</f>
        <v>-9.0502750066260749E-4</v>
      </c>
      <c r="L22" s="54">
        <f>-'table-lower'!M61</f>
        <v>-2.4596700722904772E-3</v>
      </c>
      <c r="M22" s="54">
        <f>-'table-lower'!N61</f>
        <v>-4.424483237242441E-4</v>
      </c>
      <c r="N22" s="54">
        <f>-'table-lower'!O61</f>
        <v>-1.4982061056603873E-5</v>
      </c>
      <c r="O22" s="54">
        <f>-'table-lower'!P61</f>
        <v>-1.7092399447488511E-4</v>
      </c>
      <c r="P22" s="54">
        <f>-'table-lower'!Q61+1</f>
        <v>0.34189961142144609</v>
      </c>
      <c r="Q22" s="54">
        <f>-'table-lower'!R61</f>
        <v>-4.2823825714938225E-4</v>
      </c>
      <c r="R22" s="54">
        <f>-'table-lower'!S61</f>
        <v>-1.9196478509600212E-3</v>
      </c>
      <c r="S22" s="54">
        <f>-'table-lower'!T61</f>
        <v>-6.7431831876243456E-3</v>
      </c>
      <c r="T22" s="54">
        <f>-'table-lower'!U61</f>
        <v>-3.2955021893063944E-3</v>
      </c>
      <c r="U22" s="54">
        <f>-'table-lower'!V61</f>
        <v>-6.1989663805668395E-3</v>
      </c>
      <c r="V22" s="54">
        <f>-'table-lower'!W61</f>
        <v>-1.477788769930167E-2</v>
      </c>
      <c r="W22" s="54">
        <f>-'table-lower'!X61</f>
        <v>-7.5855364539736047E-3</v>
      </c>
      <c r="X22" s="54">
        <f>-'table-lower'!Y61</f>
        <v>-3.8743353813280893E-3</v>
      </c>
      <c r="Y22" s="54">
        <f>-'table-lower'!Z61</f>
        <v>-1.6406741825043612E-2</v>
      </c>
      <c r="Z22" s="54">
        <f>-'table-lower'!AA61</f>
        <v>-3.6693298050811561E-3</v>
      </c>
      <c r="AA22" s="54">
        <f>-'table-lower'!AB61</f>
        <v>-1.1174066617266718E-3</v>
      </c>
      <c r="AB22" s="54">
        <f>-'table-lower'!AC61</f>
        <v>-1.4919608416236088E-2</v>
      </c>
      <c r="AC22" s="54">
        <f>-'table-lower'!AD61</f>
        <v>-9.0037837289794838E-4</v>
      </c>
      <c r="AD22" s="20">
        <f t="shared" si="2"/>
        <v>75341733.110327974</v>
      </c>
      <c r="AE22" s="20">
        <f>'table-lower'!AO17</f>
        <v>27318447.098393038</v>
      </c>
      <c r="AF22" s="22">
        <f t="shared" si="3"/>
        <v>54636894.196786076</v>
      </c>
      <c r="AG22" t="s">
        <v>245</v>
      </c>
    </row>
    <row r="23" spans="2:33" x14ac:dyDescent="0.25">
      <c r="B23" t="s">
        <v>166</v>
      </c>
      <c r="C23" s="54">
        <f>-'table-lower'!D62</f>
        <v>-1.47141626769508E-4</v>
      </c>
      <c r="D23" s="54">
        <f>-'table-lower'!E62</f>
        <v>-7.668108026841261E-5</v>
      </c>
      <c r="E23" s="54">
        <f>-'table-lower'!F62</f>
        <v>-2.854977546218542E-3</v>
      </c>
      <c r="F23" s="54">
        <f>-'table-lower'!G62</f>
        <v>-1.4964878252821227E-3</v>
      </c>
      <c r="G23" s="54">
        <f>-'table-lower'!H62</f>
        <v>-1.4688435307229251E-3</v>
      </c>
      <c r="H23" s="54">
        <f>-'table-lower'!I62</f>
        <v>-1.0676676916131001E-3</v>
      </c>
      <c r="I23" s="54">
        <f>-'table-lower'!J62</f>
        <v>-4.2287349299848409E-4</v>
      </c>
      <c r="J23" s="54">
        <f>-'table-lower'!K62</f>
        <v>-7.8250089032132885E-3</v>
      </c>
      <c r="K23" s="54">
        <f>-'table-lower'!L62</f>
        <v>-1.9726411822539452E-3</v>
      </c>
      <c r="L23" s="54">
        <f>-'table-lower'!M62</f>
        <v>-1.6994866755380685E-3</v>
      </c>
      <c r="M23" s="54">
        <f>-'table-lower'!N62</f>
        <v>-4.0742370919749915E-3</v>
      </c>
      <c r="N23" s="54">
        <f>-'table-lower'!O62</f>
        <v>-3.8658224570415072E-4</v>
      </c>
      <c r="O23" s="54">
        <f>-'table-lower'!P62</f>
        <v>-3.9049386172617336E-3</v>
      </c>
      <c r="P23" s="54">
        <f>-'table-lower'!Q62</f>
        <v>-2.7516818414040155E-4</v>
      </c>
      <c r="Q23" s="54">
        <f>-'table-lower'!R62+1</f>
        <v>0.89270930943027771</v>
      </c>
      <c r="R23" s="54">
        <f>-'table-lower'!S62</f>
        <v>-1.2224414020489101E-3</v>
      </c>
      <c r="S23" s="54">
        <f>-'table-lower'!T62</f>
        <v>-2.079842316815034E-3</v>
      </c>
      <c r="T23" s="54">
        <f>-'table-lower'!U62</f>
        <v>-5.9672222519701961E-4</v>
      </c>
      <c r="U23" s="54">
        <f>-'table-lower'!V62</f>
        <v>-9.9025800584329575E-3</v>
      </c>
      <c r="V23" s="54">
        <f>-'table-lower'!W62</f>
        <v>-1.3060774597451722E-3</v>
      </c>
      <c r="W23" s="54">
        <f>-'table-lower'!X62</f>
        <v>-1.6156520035134898E-3</v>
      </c>
      <c r="X23" s="54">
        <f>-'table-lower'!Y62</f>
        <v>-2.6949212388828409E-3</v>
      </c>
      <c r="Y23" s="54">
        <f>-'table-lower'!Z62</f>
        <v>-1.5603759591792808E-3</v>
      </c>
      <c r="Z23" s="54">
        <f>-'table-lower'!AA62</f>
        <v>-1.6054323612872969E-3</v>
      </c>
      <c r="AA23" s="54">
        <f>-'table-lower'!AB62</f>
        <v>-4.4877838038271496E-4</v>
      </c>
      <c r="AB23" s="54">
        <f>-'table-lower'!AC62</f>
        <v>-8.2832165864868794E-3</v>
      </c>
      <c r="AC23" s="54">
        <f>-'table-lower'!AD62</f>
        <v>-4.5373066453809084E-5</v>
      </c>
      <c r="AD23" s="20">
        <f t="shared" si="2"/>
        <v>20163927.699684706</v>
      </c>
      <c r="AE23" s="20">
        <f>'table-lower'!AO18</f>
        <v>20163927.699684776</v>
      </c>
      <c r="AF23" s="22">
        <f t="shared" si="3"/>
        <v>40327855.399369553</v>
      </c>
      <c r="AG23" t="s">
        <v>246</v>
      </c>
    </row>
    <row r="24" spans="2:33" x14ac:dyDescent="0.25">
      <c r="B24" t="s">
        <v>167</v>
      </c>
      <c r="C24" s="54">
        <f>-'table-lower'!D63</f>
        <v>-1.6123440419874474E-5</v>
      </c>
      <c r="D24" s="54">
        <f>-'table-lower'!E63</f>
        <v>-3.63791374815314E-5</v>
      </c>
      <c r="E24" s="54">
        <f>-'table-lower'!F63</f>
        <v>-9.13792167785076E-5</v>
      </c>
      <c r="F24" s="54">
        <f>-'table-lower'!G63</f>
        <v>-7.0218564707846603E-5</v>
      </c>
      <c r="G24" s="54">
        <f>-'table-lower'!H63</f>
        <v>-1.113862220776565E-3</v>
      </c>
      <c r="H24" s="54">
        <f>-'table-lower'!I63</f>
        <v>-1.6144967726567425E-5</v>
      </c>
      <c r="I24" s="54">
        <f>-'table-lower'!J63</f>
        <v>-2.6941103263611707E-5</v>
      </c>
      <c r="J24" s="54">
        <f>-'table-lower'!K63</f>
        <v>-8.4279183137674345E-4</v>
      </c>
      <c r="K24" s="54">
        <f>-'table-lower'!L63</f>
        <v>-5.2038584407398079E-4</v>
      </c>
      <c r="L24" s="54">
        <f>-'table-lower'!M63</f>
        <v>-1.0423807005771417E-4</v>
      </c>
      <c r="M24" s="54">
        <f>-'table-lower'!N63</f>
        <v>-9.4895348314393729E-4</v>
      </c>
      <c r="N24" s="54">
        <f>-'table-lower'!O63</f>
        <v>-1.7113783250172898E-5</v>
      </c>
      <c r="O24" s="54">
        <f>-'table-lower'!P63</f>
        <v>-2.5734494468090566E-3</v>
      </c>
      <c r="P24" s="54">
        <f>-'table-lower'!Q63</f>
        <v>-4.4684974132869124E-5</v>
      </c>
      <c r="Q24" s="54">
        <f>-'table-lower'!R63</f>
        <v>-2.9459983828537044E-5</v>
      </c>
      <c r="R24" s="54">
        <f>-'table-lower'!S63+1</f>
        <v>0.95467268049941834</v>
      </c>
      <c r="S24" s="54">
        <f>-'table-lower'!T63</f>
        <v>-8.1897134184840607E-4</v>
      </c>
      <c r="T24" s="54">
        <f>-'table-lower'!U63</f>
        <v>-2.8608245453609973E-4</v>
      </c>
      <c r="U24" s="54">
        <f>-'table-lower'!V63</f>
        <v>-4.3206093040883917E-4</v>
      </c>
      <c r="V24" s="54">
        <f>-'table-lower'!W63</f>
        <v>-1.1910177129617468E-4</v>
      </c>
      <c r="W24" s="54">
        <f>-'table-lower'!X63</f>
        <v>-3.6776911953101496E-4</v>
      </c>
      <c r="X24" s="54">
        <f>-'table-lower'!Y63</f>
        <v>-1.5493299652616455E-4</v>
      </c>
      <c r="Y24" s="54">
        <f>-'table-lower'!Z63</f>
        <v>-1.7432696151539531E-3</v>
      </c>
      <c r="Z24" s="54">
        <f>-'table-lower'!AA63</f>
        <v>-3.8232984493616231E-4</v>
      </c>
      <c r="AA24" s="54">
        <f>-'table-lower'!AB63</f>
        <v>-9.0358583235199985E-6</v>
      </c>
      <c r="AB24" s="54">
        <f>-'table-lower'!AC63</f>
        <v>-1.3864742698241843E-4</v>
      </c>
      <c r="AC24" s="54">
        <f>-'table-lower'!AD63</f>
        <v>-1.1034847428174625E-5</v>
      </c>
      <c r="AD24" s="20">
        <f t="shared" si="2"/>
        <v>296178493.38579887</v>
      </c>
      <c r="AE24" s="20">
        <f>'table-lower'!AO19</f>
        <v>296178493.38579869</v>
      </c>
      <c r="AF24" s="22">
        <f t="shared" si="3"/>
        <v>592356986.77159739</v>
      </c>
      <c r="AG24" t="s">
        <v>247</v>
      </c>
    </row>
    <row r="25" spans="2:33" x14ac:dyDescent="0.25">
      <c r="B25" t="s">
        <v>168</v>
      </c>
      <c r="C25" s="54">
        <f>-'table-lower'!D64</f>
        <v>-1.5234723604422623E-3</v>
      </c>
      <c r="D25" s="54">
        <f>-'table-lower'!E64</f>
        <v>-3.3204150508039178E-4</v>
      </c>
      <c r="E25" s="54">
        <f>-'table-lower'!F64</f>
        <v>-6.568208125733016E-2</v>
      </c>
      <c r="F25" s="54">
        <f>-'table-lower'!G64</f>
        <v>-3.1190211559813788E-2</v>
      </c>
      <c r="G25" s="54">
        <f>-'table-lower'!H64</f>
        <v>-5.7233225177791613E-2</v>
      </c>
      <c r="H25" s="54">
        <f>-'table-lower'!I64</f>
        <v>-2.7845036386908203E-2</v>
      </c>
      <c r="I25" s="54">
        <f>-'table-lower'!J64</f>
        <v>-3.7956855360434688E-4</v>
      </c>
      <c r="J25" s="54">
        <f>-'table-lower'!K64</f>
        <v>-2.4435706587249102E-2</v>
      </c>
      <c r="K25" s="54">
        <f>-'table-lower'!L64</f>
        <v>-8.077956420872159E-3</v>
      </c>
      <c r="L25" s="54">
        <f>-'table-lower'!M64</f>
        <v>-1.2731639774343346E-2</v>
      </c>
      <c r="M25" s="54">
        <f>-'table-lower'!N64</f>
        <v>-1.6774926858842132E-2</v>
      </c>
      <c r="N25" s="54">
        <f>-'table-lower'!O64</f>
        <v>-0.10059621962146373</v>
      </c>
      <c r="O25" s="54">
        <f>-'table-lower'!P64</f>
        <v>-5.3944715567611053E-2</v>
      </c>
      <c r="P25" s="54">
        <f>-'table-lower'!Q64</f>
        <v>-8.7883962716721262E-3</v>
      </c>
      <c r="Q25" s="54">
        <f>-'table-lower'!R64</f>
        <v>-5.1298545761818181E-3</v>
      </c>
      <c r="R25" s="54">
        <f>-'table-lower'!S64</f>
        <v>-6.4180892936257422E-2</v>
      </c>
      <c r="S25" s="54">
        <f>-'table-lower'!T64+1</f>
        <v>0.97891496162385849</v>
      </c>
      <c r="T25" s="54">
        <f>-'table-lower'!U64</f>
        <v>-4.3461534641401123E-2</v>
      </c>
      <c r="U25" s="54">
        <f>-'table-lower'!V64</f>
        <v>-8.2334192124810163E-2</v>
      </c>
      <c r="V25" s="54">
        <f>-'table-lower'!W64</f>
        <v>-1.4872735463999177E-2</v>
      </c>
      <c r="W25" s="54">
        <f>-'table-lower'!X64</f>
        <v>-7.3523459223019984E-3</v>
      </c>
      <c r="X25" s="54">
        <f>-'table-lower'!Y64</f>
        <v>-3.9062971632973266E-2</v>
      </c>
      <c r="Y25" s="54">
        <f>-'table-lower'!Z64</f>
        <v>-2.9855991988311053E-2</v>
      </c>
      <c r="Z25" s="54">
        <f>-'table-lower'!AA64</f>
        <v>-9.718435231735047E-3</v>
      </c>
      <c r="AA25" s="54">
        <f>-'table-lower'!AB64</f>
        <v>-3.8093025639111791E-3</v>
      </c>
      <c r="AB25" s="54">
        <f>-'table-lower'!AC64</f>
        <v>-3.4884301381931097E-2</v>
      </c>
      <c r="AC25" s="54">
        <f>-'table-lower'!AD64</f>
        <v>-1.1603513028554604E-2</v>
      </c>
      <c r="AD25" s="20">
        <f t="shared" si="2"/>
        <v>204570360.65204623</v>
      </c>
      <c r="AE25" s="20">
        <f>'table-lower'!AO20</f>
        <v>204570360.6520462</v>
      </c>
      <c r="AF25" s="22">
        <f t="shared" si="3"/>
        <v>409140721.30409241</v>
      </c>
      <c r="AG25" t="s">
        <v>248</v>
      </c>
    </row>
    <row r="26" spans="2:33" x14ac:dyDescent="0.25">
      <c r="B26" t="s">
        <v>169</v>
      </c>
      <c r="C26" s="54">
        <f>-'table-lower'!D65</f>
        <v>-2.5083315316723286E-4</v>
      </c>
      <c r="D26" s="54">
        <f>-'table-lower'!E65</f>
        <v>-2.8906401109437684E-4</v>
      </c>
      <c r="E26" s="54">
        <f>-'table-lower'!F65</f>
        <v>-1.7178943226575448E-2</v>
      </c>
      <c r="F26" s="54">
        <f>-'table-lower'!G65</f>
        <v>-1.6838622473892798E-2</v>
      </c>
      <c r="G26" s="54">
        <f>-'table-lower'!H65</f>
        <v>-2.0560367782690322E-2</v>
      </c>
      <c r="H26" s="54">
        <f>-'table-lower'!I65</f>
        <v>-3.6991050704587157E-2</v>
      </c>
      <c r="I26" s="54">
        <f>-'table-lower'!J65</f>
        <v>-6.3581340510374563E-5</v>
      </c>
      <c r="J26" s="54">
        <f>-'table-lower'!K65</f>
        <v>-7.220436976272393E-2</v>
      </c>
      <c r="K26" s="54">
        <f>-'table-lower'!L65</f>
        <v>-1.3506274258950719E-2</v>
      </c>
      <c r="L26" s="54">
        <f>-'table-lower'!M65</f>
        <v>-3.6981441011674212E-3</v>
      </c>
      <c r="M26" s="54">
        <f>-'table-lower'!N65</f>
        <v>-2.6922930002951803E-2</v>
      </c>
      <c r="N26" s="54">
        <f>-'table-lower'!O65</f>
        <v>-5.1153919150062635E-2</v>
      </c>
      <c r="O26" s="54">
        <f>-'table-lower'!P65</f>
        <v>-1.0950173442783748E-2</v>
      </c>
      <c r="P26" s="54">
        <f>-'table-lower'!Q65</f>
        <v>-4.6166761745307493E-3</v>
      </c>
      <c r="Q26" s="54">
        <f>-'table-lower'!R65</f>
        <v>-1.9056743541169107E-3</v>
      </c>
      <c r="R26" s="54">
        <f>-'table-lower'!S65</f>
        <v>-2.0438019269977851E-2</v>
      </c>
      <c r="S26" s="54">
        <f>-'table-lower'!T65</f>
        <v>-7.0681591765264118E-2</v>
      </c>
      <c r="T26" s="54">
        <f>-'table-lower'!U65+1</f>
        <v>0.72495323557223568</v>
      </c>
      <c r="U26" s="54">
        <f>-'table-lower'!V65</f>
        <v>-3.1122926309905451E-2</v>
      </c>
      <c r="V26" s="54">
        <f>-'table-lower'!W65</f>
        <v>-2.0215388012618143E-2</v>
      </c>
      <c r="W26" s="54">
        <f>-'table-lower'!X65</f>
        <v>-1.4496099213139374E-2</v>
      </c>
      <c r="X26" s="54">
        <f>-'table-lower'!Y65</f>
        <v>-1.7977088887419626E-2</v>
      </c>
      <c r="Y26" s="54">
        <f>-'table-lower'!Z65</f>
        <v>-4.2605543926337607E-2</v>
      </c>
      <c r="Z26" s="54">
        <f>-'table-lower'!AA65</f>
        <v>-1.7306386957897366E-2</v>
      </c>
      <c r="AA26" s="54">
        <f>-'table-lower'!AB65</f>
        <v>-9.1216943147827221E-3</v>
      </c>
      <c r="AB26" s="54">
        <f>-'table-lower'!AC65</f>
        <v>-2.3983949939536557E-2</v>
      </c>
      <c r="AC26" s="54">
        <f>-'table-lower'!AD65</f>
        <v>-6.3625847209632996E-3</v>
      </c>
      <c r="AD26" s="20">
        <f t="shared" si="2"/>
        <v>313543877.49038053</v>
      </c>
      <c r="AE26" s="20">
        <f>'table-lower'!AO21</f>
        <v>154076777.30691913</v>
      </c>
      <c r="AF26" s="22">
        <f t="shared" si="3"/>
        <v>308153554.61383826</v>
      </c>
      <c r="AG26" t="s">
        <v>249</v>
      </c>
    </row>
    <row r="27" spans="2:33" x14ac:dyDescent="0.25">
      <c r="B27" t="s">
        <v>170</v>
      </c>
      <c r="C27" s="54">
        <f>-'table-lower'!D66</f>
        <v>-7.2900892255857495E-4</v>
      </c>
      <c r="D27" s="54">
        <f>-'table-lower'!E66</f>
        <v>-7.0793898252138201E-6</v>
      </c>
      <c r="E27" s="54">
        <f>-'table-lower'!F66</f>
        <v>-6.3845518012343432E-3</v>
      </c>
      <c r="F27" s="54">
        <f>-'table-lower'!G66</f>
        <v>-2.284289395717759E-3</v>
      </c>
      <c r="G27" s="54">
        <f>-'table-lower'!H66</f>
        <v>-1.3051586792054218E-3</v>
      </c>
      <c r="H27" s="54">
        <f>-'table-lower'!I66</f>
        <v>-4.7672938521701503E-4</v>
      </c>
      <c r="I27" s="54">
        <f>-'table-lower'!J66</f>
        <v>-2.1790014855364385E-5</v>
      </c>
      <c r="J27" s="54">
        <f>-'table-lower'!K66</f>
        <v>-4.3862824894449381E-4</v>
      </c>
      <c r="K27" s="54">
        <f>-'table-lower'!L66</f>
        <v>-9.8361783708753915E-5</v>
      </c>
      <c r="L27" s="54">
        <f>-'table-lower'!M66</f>
        <v>-3.7911310859610405E-4</v>
      </c>
      <c r="M27" s="54">
        <f>-'table-lower'!N66</f>
        <v>-7.5650575212181696E-4</v>
      </c>
      <c r="N27" s="54">
        <f>-'table-lower'!O66</f>
        <v>-3.2354073529619761E-6</v>
      </c>
      <c r="O27" s="54">
        <f>-'table-lower'!P66</f>
        <v>-6.2612418442031554E-4</v>
      </c>
      <c r="P27" s="54">
        <f>-'table-lower'!Q66</f>
        <v>-1.0192434118036961E-3</v>
      </c>
      <c r="Q27" s="54">
        <f>-'table-lower'!R66</f>
        <v>-7.1464568605022268E-4</v>
      </c>
      <c r="R27" s="54">
        <f>-'table-lower'!S66</f>
        <v>-1.8072107919502099E-3</v>
      </c>
      <c r="S27" s="54">
        <f>-'table-lower'!T66</f>
        <v>-2.0228348229278377E-3</v>
      </c>
      <c r="T27" s="54">
        <f>-'table-lower'!U66</f>
        <v>-4.9398320559854289E-4</v>
      </c>
      <c r="U27" s="54">
        <f>-'table-lower'!V66+1</f>
        <v>0.99481764694600916</v>
      </c>
      <c r="V27" s="54">
        <f>-'table-lower'!W66</f>
        <v>-7.3027149996392671E-4</v>
      </c>
      <c r="W27" s="54">
        <f>-'table-lower'!X66</f>
        <v>-7.6164205215200937E-4</v>
      </c>
      <c r="X27" s="54">
        <f>-'table-lower'!Y66</f>
        <v>-3.7932688791959272E-3</v>
      </c>
      <c r="Y27" s="54">
        <f>-'table-lower'!Z66</f>
        <v>-1.5477104656838896E-3</v>
      </c>
      <c r="Z27" s="54">
        <f>-'table-lower'!AA66</f>
        <v>-4.7760683827405655E-4</v>
      </c>
      <c r="AA27" s="54">
        <f>-'table-lower'!AB66</f>
        <v>-8.7061976058363594E-5</v>
      </c>
      <c r="AB27" s="54">
        <f>-'table-lower'!AC66</f>
        <v>-2.9643205745486204E-3</v>
      </c>
      <c r="AC27" s="54">
        <f>-'table-lower'!AD66</f>
        <v>-1.7048427415142825E-3</v>
      </c>
      <c r="AD27" s="20">
        <f t="shared" si="2"/>
        <v>82948882.920203373</v>
      </c>
      <c r="AE27" s="20">
        <f>'table-lower'!AO22</f>
        <v>82948882.920203388</v>
      </c>
      <c r="AF27" s="22">
        <f t="shared" si="3"/>
        <v>165897765.84040678</v>
      </c>
      <c r="AG27" t="s">
        <v>250</v>
      </c>
    </row>
    <row r="28" spans="2:33" x14ac:dyDescent="0.25">
      <c r="B28" t="s">
        <v>171</v>
      </c>
      <c r="C28" s="54">
        <f>-'table-lower'!D67</f>
        <v>-2.6818450132643537E-5</v>
      </c>
      <c r="D28" s="54">
        <f>-'table-lower'!E67</f>
        <v>-2.1724708924365509E-6</v>
      </c>
      <c r="E28" s="54">
        <f>-'table-lower'!F67</f>
        <v>-3.2312691463214005E-3</v>
      </c>
      <c r="F28" s="54">
        <f>-'table-lower'!G67</f>
        <v>-8.8832541734983506E-4</v>
      </c>
      <c r="G28" s="54">
        <f>-'table-lower'!H67</f>
        <v>-1.3541219986425719E-2</v>
      </c>
      <c r="H28" s="54">
        <f>-'table-lower'!I67</f>
        <v>-9.5172117554539993E-4</v>
      </c>
      <c r="I28" s="54">
        <f>-'table-lower'!J67</f>
        <v>-2.537005428126201E-5</v>
      </c>
      <c r="J28" s="54">
        <f>-'table-lower'!K67</f>
        <v>-6.9476497233216894E-4</v>
      </c>
      <c r="K28" s="54">
        <f>-'table-lower'!L67</f>
        <v>-5.400089124107712E-4</v>
      </c>
      <c r="L28" s="54">
        <f>-'table-lower'!M67</f>
        <v>-3.6329413034351648E-3</v>
      </c>
      <c r="M28" s="54">
        <f>-'table-lower'!N67</f>
        <v>-5.6405571467242578E-3</v>
      </c>
      <c r="N28" s="54">
        <f>-'table-lower'!O67</f>
        <v>-4.8937285414903647E-3</v>
      </c>
      <c r="O28" s="54">
        <f>-'table-lower'!P67</f>
        <v>-6.0703833911370181E-3</v>
      </c>
      <c r="P28" s="54">
        <f>-'table-lower'!Q67</f>
        <v>-4.0352662867666122E-3</v>
      </c>
      <c r="Q28" s="54">
        <f>-'table-lower'!R67</f>
        <v>-4.917572929589788E-4</v>
      </c>
      <c r="R28" s="54">
        <f>-'table-lower'!S67</f>
        <v>-2.5856787046822849E-3</v>
      </c>
      <c r="S28" s="54">
        <f>-'table-lower'!T67</f>
        <v>-2.7608252278122918E-3</v>
      </c>
      <c r="T28" s="54">
        <f>-'table-lower'!U67</f>
        <v>-3.82610270927377E-3</v>
      </c>
      <c r="U28" s="54">
        <f>-'table-lower'!V67</f>
        <v>-1.1055330960564554E-2</v>
      </c>
      <c r="V28" s="54">
        <f>-'table-lower'!W67+1</f>
        <v>0.81401235855564313</v>
      </c>
      <c r="W28" s="54">
        <f>-'table-lower'!X67</f>
        <v>-1.0205575427150518E-2</v>
      </c>
      <c r="X28" s="54">
        <f>-'table-lower'!Y67</f>
        <v>-2.5443779799743669E-3</v>
      </c>
      <c r="Y28" s="54">
        <f>-'table-lower'!Z67</f>
        <v>-4.9006110170604654E-2</v>
      </c>
      <c r="Z28" s="54">
        <f>-'table-lower'!AA67</f>
        <v>-5.3763731892422385E-3</v>
      </c>
      <c r="AA28" s="54">
        <f>-'table-lower'!AB67</f>
        <v>-2.5918015899360752E-3</v>
      </c>
      <c r="AB28" s="54">
        <f>-'table-lower'!AC67</f>
        <v>-3.185947256460471E-2</v>
      </c>
      <c r="AC28" s="54">
        <f>-'table-lower'!AD67</f>
        <v>-4.0577175568393312E-2</v>
      </c>
      <c r="AD28" s="20">
        <f t="shared" si="2"/>
        <v>45687243.098010063</v>
      </c>
      <c r="AE28" s="20">
        <f>'table-lower'!AO23</f>
        <v>45687243.098010026</v>
      </c>
      <c r="AF28" s="22">
        <f t="shared" si="3"/>
        <v>91374486.196020052</v>
      </c>
      <c r="AG28" t="s">
        <v>242</v>
      </c>
    </row>
    <row r="29" spans="2:33" x14ac:dyDescent="0.25">
      <c r="B29" t="s">
        <v>172</v>
      </c>
      <c r="C29" s="54">
        <f>-'table-lower'!D68</f>
        <v>-1.2292604506928637E-7</v>
      </c>
      <c r="D29" s="54">
        <f>-'table-lower'!E68</f>
        <v>-2.3004902411246391E-6</v>
      </c>
      <c r="E29" s="54">
        <f>-'table-lower'!F68</f>
        <v>-6.5646379692343151E-3</v>
      </c>
      <c r="F29" s="54">
        <f>-'table-lower'!G68</f>
        <v>-1.2277457317123929E-3</v>
      </c>
      <c r="G29" s="54">
        <f>-'table-lower'!H68</f>
        <v>-2.0033185909430096E-2</v>
      </c>
      <c r="H29" s="54">
        <f>-'table-lower'!I68</f>
        <v>-1.7973879562226754E-3</v>
      </c>
      <c r="I29" s="54">
        <f>-'table-lower'!J68</f>
        <v>-4.236210312896982E-5</v>
      </c>
      <c r="J29" s="54">
        <f>-'table-lower'!K68</f>
        <v>-2.6368248449473302E-4</v>
      </c>
      <c r="K29" s="54">
        <f>-'table-lower'!L68</f>
        <v>-6.0113787229688637E-6</v>
      </c>
      <c r="L29" s="54">
        <f>-'table-lower'!M68</f>
        <v>-1.3227468340494403E-3</v>
      </c>
      <c r="M29" s="54">
        <f>-'table-lower'!N68</f>
        <v>-1.4503674371619544E-2</v>
      </c>
      <c r="N29" s="54">
        <f>-'table-lower'!O68</f>
        <v>0</v>
      </c>
      <c r="O29" s="54">
        <f>-'table-lower'!P68</f>
        <v>-4.165639072212543E-2</v>
      </c>
      <c r="P29" s="54">
        <f>-'table-lower'!Q68</f>
        <v>-4.7568350516558125E-3</v>
      </c>
      <c r="Q29" s="54">
        <f>-'table-lower'!R68</f>
        <v>-2.0052773599241298E-3</v>
      </c>
      <c r="R29" s="54">
        <f>-'table-lower'!S68</f>
        <v>-1.1553182048728829E-2</v>
      </c>
      <c r="S29" s="54">
        <f>-'table-lower'!T68</f>
        <v>-4.0560090616914022E-3</v>
      </c>
      <c r="T29" s="54">
        <f>-'table-lower'!U68</f>
        <v>-5.1662533967859504E-3</v>
      </c>
      <c r="U29" s="54">
        <f>-'table-lower'!V68</f>
        <v>-1.8057034437931493E-2</v>
      </c>
      <c r="V29" s="54">
        <f>-'table-lower'!W68</f>
        <v>-2.8531487115847482E-2</v>
      </c>
      <c r="W29" s="54">
        <f>-'table-lower'!X68+1</f>
        <v>0.80321475211072402</v>
      </c>
      <c r="X29" s="54">
        <f>-'table-lower'!Y68</f>
        <v>-5.1131363222155689E-2</v>
      </c>
      <c r="Y29" s="54">
        <f>-'table-lower'!Z68</f>
        <v>-3.0126151447470082E-2</v>
      </c>
      <c r="Z29" s="54">
        <f>-'table-lower'!AA68</f>
        <v>-4.493962535098768E-3</v>
      </c>
      <c r="AA29" s="54">
        <f>-'table-lower'!AB68</f>
        <v>-7.0655347111785172E-3</v>
      </c>
      <c r="AB29" s="54">
        <f>-'table-lower'!AC68</f>
        <v>-1.747688528876715E-2</v>
      </c>
      <c r="AC29" s="54">
        <f>-'table-lower'!AD68</f>
        <v>-8.9563341888125982E-4</v>
      </c>
      <c r="AD29" s="20">
        <f t="shared" si="2"/>
        <v>37725438.261478409</v>
      </c>
      <c r="AE29" s="20">
        <f>'table-lower'!AO24</f>
        <v>37725438.261478402</v>
      </c>
      <c r="AF29" s="22">
        <f t="shared" si="3"/>
        <v>75450876.522956803</v>
      </c>
      <c r="AG29" t="s">
        <v>241</v>
      </c>
    </row>
    <row r="30" spans="2:33" x14ac:dyDescent="0.25">
      <c r="B30" t="s">
        <v>173</v>
      </c>
      <c r="C30" s="54">
        <f>-'table-lower'!D69</f>
        <v>-3.3634409373573822E-4</v>
      </c>
      <c r="D30" s="54">
        <f>-'table-lower'!E69</f>
        <v>-4.0907201097348738E-4</v>
      </c>
      <c r="E30" s="54">
        <f>-'table-lower'!F69</f>
        <v>-6.9562437473992127E-5</v>
      </c>
      <c r="F30" s="54">
        <f>-'table-lower'!G69</f>
        <v>-3.5367471162664786E-4</v>
      </c>
      <c r="G30" s="54">
        <f>-'table-lower'!H69</f>
        <v>-4.8904607424594276E-4</v>
      </c>
      <c r="H30" s="54">
        <f>-'table-lower'!I69</f>
        <v>-2.6153115913128936E-3</v>
      </c>
      <c r="I30" s="54">
        <f>-'table-lower'!J69</f>
        <v>-6.5664940514423482E-4</v>
      </c>
      <c r="J30" s="54">
        <f>-'table-lower'!K69</f>
        <v>-1.4755992955991717E-2</v>
      </c>
      <c r="K30" s="54">
        <f>-'table-lower'!L69</f>
        <v>-2.4326012358865459E-3</v>
      </c>
      <c r="L30" s="54">
        <f>-'table-lower'!M69</f>
        <v>-1.758977984823147E-3</v>
      </c>
      <c r="M30" s="54">
        <f>-'table-lower'!N69</f>
        <v>-4.7577340528359591E-3</v>
      </c>
      <c r="N30" s="54">
        <f>-'table-lower'!O69</f>
        <v>-1.3779637362965828E-4</v>
      </c>
      <c r="O30" s="54">
        <f>-'table-lower'!P69</f>
        <v>-1.1222461308154217E-2</v>
      </c>
      <c r="P30" s="54">
        <f>-'table-lower'!Q69</f>
        <v>-2.2418742391442387E-3</v>
      </c>
      <c r="Q30" s="54">
        <f>-'table-lower'!R69</f>
        <v>-7.0716786888323398E-3</v>
      </c>
      <c r="R30" s="54">
        <f>-'table-lower'!S69</f>
        <v>-5.6770555394466838E-3</v>
      </c>
      <c r="S30" s="54">
        <f>-'table-lower'!T69</f>
        <v>-3.8666597399591072E-3</v>
      </c>
      <c r="T30" s="54">
        <f>-'table-lower'!U69</f>
        <v>-1.1474818193620746E-3</v>
      </c>
      <c r="U30" s="54">
        <f>-'table-lower'!V69</f>
        <v>-2.313218634666255E-3</v>
      </c>
      <c r="V30" s="54">
        <f>-'table-lower'!W69</f>
        <v>-9.7639481809782245E-4</v>
      </c>
      <c r="W30" s="54">
        <f>-'table-lower'!X69</f>
        <v>-9.7695717564367564E-3</v>
      </c>
      <c r="X30" s="54">
        <f>-'table-lower'!Y69+1</f>
        <v>0.98901897763590119</v>
      </c>
      <c r="Y30" s="54">
        <f>-'table-lower'!Z69</f>
        <v>-4.6310458142548114E-3</v>
      </c>
      <c r="Z30" s="54">
        <f>-'table-lower'!AA69</f>
        <v>-4.374763078705048E-3</v>
      </c>
      <c r="AA30" s="54">
        <f>-'table-lower'!AB69</f>
        <v>-3.2472246671155991E-4</v>
      </c>
      <c r="AB30" s="54">
        <f>-'table-lower'!AC69</f>
        <v>-8.4767993478009453E-4</v>
      </c>
      <c r="AC30" s="54">
        <f>-'table-lower'!AD69</f>
        <v>-9.4969926850397136E-4</v>
      </c>
      <c r="AD30" s="20">
        <f t="shared" si="2"/>
        <v>403989092.49866176</v>
      </c>
      <c r="AE30" s="20">
        <f>'table-lower'!AO25</f>
        <v>163880581.13115504</v>
      </c>
      <c r="AF30" s="22">
        <f t="shared" si="3"/>
        <v>327761162.26231009</v>
      </c>
      <c r="AG30" t="s">
        <v>240</v>
      </c>
    </row>
    <row r="31" spans="2:33" x14ac:dyDescent="0.25">
      <c r="B31" t="s">
        <v>174</v>
      </c>
      <c r="C31" s="54">
        <f>-'table-lower'!D70</f>
        <v>-1.7133264288996591E-3</v>
      </c>
      <c r="D31" s="54">
        <f>-'table-lower'!E70</f>
        <v>-1.1910475516555092E-4</v>
      </c>
      <c r="E31" s="54">
        <f>-'table-lower'!F70</f>
        <v>-1.5263764341138606E-2</v>
      </c>
      <c r="F31" s="54">
        <f>-'table-lower'!G70</f>
        <v>-6.2584607457838613E-3</v>
      </c>
      <c r="G31" s="54">
        <f>-'table-lower'!H70</f>
        <v>-3.0972016945588165E-2</v>
      </c>
      <c r="H31" s="54">
        <f>-'table-lower'!I70</f>
        <v>-5.8823214777733593E-3</v>
      </c>
      <c r="I31" s="54">
        <f>-'table-lower'!J70</f>
        <v>-3.022228615924114E-4</v>
      </c>
      <c r="J31" s="54">
        <f>-'table-lower'!K70</f>
        <v>-4.935192603996906E-3</v>
      </c>
      <c r="K31" s="54">
        <f>-'table-lower'!L70</f>
        <v>-1.226709161738136E-3</v>
      </c>
      <c r="L31" s="54">
        <f>-'table-lower'!M70</f>
        <v>-7.891038244493092E-3</v>
      </c>
      <c r="M31" s="54">
        <f>-'table-lower'!N70</f>
        <v>-4.5343197227264128E-3</v>
      </c>
      <c r="N31" s="54">
        <f>-'table-lower'!O70</f>
        <v>-2.1999130285414175E-5</v>
      </c>
      <c r="O31" s="54">
        <f>-'table-lower'!P70</f>
        <v>-3.2165114239404179E-2</v>
      </c>
      <c r="P31" s="54">
        <f>-'table-lower'!Q70</f>
        <v>-4.8036048351573031E-3</v>
      </c>
      <c r="Q31" s="54">
        <f>-'table-lower'!R70</f>
        <v>-7.2156921437028176E-4</v>
      </c>
      <c r="R31" s="54">
        <f>-'table-lower'!S70</f>
        <v>-4.019834300771568E-2</v>
      </c>
      <c r="S31" s="54">
        <f>-'table-lower'!T70</f>
        <v>-6.8068538215980291E-3</v>
      </c>
      <c r="T31" s="54">
        <f>-'table-lower'!U70</f>
        <v>-9.383005370526146E-3</v>
      </c>
      <c r="U31" s="54">
        <f>-'table-lower'!V70</f>
        <v>-2.2879266190005649E-2</v>
      </c>
      <c r="V31" s="54">
        <f>-'table-lower'!W70</f>
        <v>-8.5426773557270783E-2</v>
      </c>
      <c r="W31" s="54">
        <f>-'table-lower'!X70</f>
        <v>-1.2697721206685246E-2</v>
      </c>
      <c r="X31" s="54">
        <f>-'table-lower'!Y70</f>
        <v>-1.4682513424253883E-2</v>
      </c>
      <c r="Y31" s="54">
        <f>-'table-lower'!Z70+1</f>
        <v>0.80949573593840718</v>
      </c>
      <c r="Z31" s="54">
        <f>-'table-lower'!AA70</f>
        <v>-6.8440276821075232E-3</v>
      </c>
      <c r="AA31" s="54">
        <f>-'table-lower'!AB70</f>
        <v>-2.3768599947649725E-3</v>
      </c>
      <c r="AB31" s="54">
        <f>-'table-lower'!AC70</f>
        <v>-3.8746007980388388E-2</v>
      </c>
      <c r="AC31" s="54">
        <f>-'table-lower'!AD70</f>
        <v>-4.9257792825247421E-2</v>
      </c>
      <c r="AD31" s="20">
        <f t="shared" si="2"/>
        <v>32461719.105241854</v>
      </c>
      <c r="AE31" s="20">
        <f>'table-lower'!AO26</f>
        <v>32461719.105241857</v>
      </c>
      <c r="AF31" s="22">
        <f t="shared" si="3"/>
        <v>64923438.210483715</v>
      </c>
      <c r="AG31" t="s">
        <v>239</v>
      </c>
    </row>
    <row r="32" spans="2:33" x14ac:dyDescent="0.25">
      <c r="B32" t="s">
        <v>175</v>
      </c>
      <c r="C32" s="54">
        <f>-'table-lower'!D71</f>
        <v>-2.2151515614707161E-3</v>
      </c>
      <c r="D32" s="54">
        <f>-'table-lower'!E71</f>
        <v>-1.1755867937288047E-5</v>
      </c>
      <c r="E32" s="54">
        <f>-'table-lower'!F71</f>
        <v>-8.8928895062476473E-3</v>
      </c>
      <c r="F32" s="54">
        <f>-'table-lower'!G71</f>
        <v>-6.5204980464363569E-3</v>
      </c>
      <c r="G32" s="54">
        <f>-'table-lower'!H71</f>
        <v>-9.2097038587295264E-3</v>
      </c>
      <c r="H32" s="54">
        <f>-'table-lower'!I71</f>
        <v>-5.1910681742305901E-4</v>
      </c>
      <c r="I32" s="54">
        <f>-'table-lower'!J71</f>
        <v>-1.1856642166294882E-4</v>
      </c>
      <c r="J32" s="54">
        <f>-'table-lower'!K71</f>
        <v>-4.7158339894600035E-3</v>
      </c>
      <c r="K32" s="54">
        <f>-'table-lower'!L71</f>
        <v>-2.7627316991361453E-3</v>
      </c>
      <c r="L32" s="54">
        <f>-'table-lower'!M71</f>
        <v>-1.8685048772269649E-3</v>
      </c>
      <c r="M32" s="54">
        <f>-'table-lower'!N71</f>
        <v>-1.8049582921673116E-3</v>
      </c>
      <c r="N32" s="54">
        <f>-'table-lower'!O71</f>
        <v>-1.7450549122177608E-3</v>
      </c>
      <c r="O32" s="54">
        <f>-'table-lower'!P71</f>
        <v>-1.6210530320831185E-2</v>
      </c>
      <c r="P32" s="54">
        <f>-'table-lower'!Q71</f>
        <v>-2.6942991912145007E-3</v>
      </c>
      <c r="Q32" s="54">
        <f>-'table-lower'!R71</f>
        <v>-2.6143585363829682E-3</v>
      </c>
      <c r="R32" s="54">
        <f>-'table-lower'!S71</f>
        <v>-1.2560753160361118E-2</v>
      </c>
      <c r="S32" s="54">
        <f>-'table-lower'!T71</f>
        <v>-6.2776429220191858E-3</v>
      </c>
      <c r="T32" s="54">
        <f>-'table-lower'!U71</f>
        <v>-7.22201258817991E-3</v>
      </c>
      <c r="U32" s="54">
        <f>-'table-lower'!V71</f>
        <v>-1.153770508443515E-2</v>
      </c>
      <c r="V32" s="54">
        <f>-'table-lower'!W71</f>
        <v>-9.3373165381182618E-3</v>
      </c>
      <c r="W32" s="54">
        <f>-'table-lower'!X71</f>
        <v>-4.9837242795014039E-3</v>
      </c>
      <c r="X32" s="54">
        <f>-'table-lower'!Y71</f>
        <v>-5.3896362900898815E-3</v>
      </c>
      <c r="Y32" s="54">
        <f>-'table-lower'!Z71</f>
        <v>-1.2172490865605535E-2</v>
      </c>
      <c r="Z32" s="54">
        <f>-'table-lower'!AA71+1</f>
        <v>0.98400737018306095</v>
      </c>
      <c r="AA32" s="54">
        <f>-'table-lower'!AB71</f>
        <v>-1.0313394218062231E-2</v>
      </c>
      <c r="AB32" s="54">
        <f>-'table-lower'!AC71</f>
        <v>-2.1803634568996165E-2</v>
      </c>
      <c r="AC32" s="54">
        <f>-'table-lower'!AD71</f>
        <v>-3.4923131074181706E-3</v>
      </c>
      <c r="AD32" s="20">
        <f t="shared" si="2"/>
        <v>130358904.31669714</v>
      </c>
      <c r="AE32" s="20">
        <f>'table-lower'!AO27</f>
        <v>130358904.31669724</v>
      </c>
      <c r="AF32" s="22">
        <f t="shared" si="3"/>
        <v>260717808.63339448</v>
      </c>
      <c r="AG32" t="s">
        <v>238</v>
      </c>
    </row>
    <row r="33" spans="2:33" x14ac:dyDescent="0.25">
      <c r="B33" t="s">
        <v>176</v>
      </c>
      <c r="C33" s="54">
        <f>-'table-lower'!D72</f>
        <v>-2.2665835336768561E-5</v>
      </c>
      <c r="D33" s="54">
        <f>-'table-lower'!E72</f>
        <v>-1.0131200595253304E-6</v>
      </c>
      <c r="E33" s="54">
        <f>-'table-lower'!F72</f>
        <v>-1.4325252738957557E-3</v>
      </c>
      <c r="F33" s="54">
        <f>-'table-lower'!G72</f>
        <v>-4.2332403857136468E-4</v>
      </c>
      <c r="G33" s="54">
        <f>-'table-lower'!H72</f>
        <v>-1.5707727018812426E-3</v>
      </c>
      <c r="H33" s="54">
        <f>-'table-lower'!I72</f>
        <v>-6.7930201593476621E-4</v>
      </c>
      <c r="I33" s="54">
        <f>-'table-lower'!J72</f>
        <v>-1.1413244810665403E-5</v>
      </c>
      <c r="J33" s="54">
        <f>-'table-lower'!K72</f>
        <v>-3.0157946206418592E-5</v>
      </c>
      <c r="K33" s="54">
        <f>-'table-lower'!L72</f>
        <v>-1.3015599418495854E-5</v>
      </c>
      <c r="L33" s="54">
        <f>-'table-lower'!M72</f>
        <v>-1.7550871051593052E-4</v>
      </c>
      <c r="M33" s="54">
        <f>-'table-lower'!N72</f>
        <v>-3.5783589686479432E-4</v>
      </c>
      <c r="N33" s="54">
        <f>-'table-lower'!O72</f>
        <v>-1.0807022726419444E-7</v>
      </c>
      <c r="O33" s="54">
        <f>-'table-lower'!P72</f>
        <v>-1.5209305643269122E-3</v>
      </c>
      <c r="P33" s="54">
        <f>-'table-lower'!Q72</f>
        <v>-3.9749409873566523E-4</v>
      </c>
      <c r="Q33" s="54">
        <f>-'table-lower'!R72</f>
        <v>-8.9832836138627691E-4</v>
      </c>
      <c r="R33" s="54">
        <f>-'table-lower'!S72</f>
        <v>-1.618698583509101E-4</v>
      </c>
      <c r="S33" s="54">
        <f>-'table-lower'!T72</f>
        <v>-2.9235362413962499E-4</v>
      </c>
      <c r="T33" s="54">
        <f>-'table-lower'!U72</f>
        <v>-1.3484011169776157E-3</v>
      </c>
      <c r="U33" s="54">
        <f>-'table-lower'!V72</f>
        <v>-1.1422181823799453E-3</v>
      </c>
      <c r="V33" s="54">
        <f>-'table-lower'!W72</f>
        <v>-1.4620060084187974E-3</v>
      </c>
      <c r="W33" s="54">
        <f>-'table-lower'!X72</f>
        <v>-9.3096283219740834E-4</v>
      </c>
      <c r="X33" s="54">
        <f>-'table-lower'!Y72</f>
        <v>-6.982531165686211E-4</v>
      </c>
      <c r="Y33" s="54">
        <f>-'table-lower'!Z72</f>
        <v>-5.0226631114612115E-4</v>
      </c>
      <c r="Z33" s="54">
        <f>-'table-lower'!AA72</f>
        <v>-1.3336305672633842E-3</v>
      </c>
      <c r="AA33" s="54">
        <f>-'table-lower'!AB72+1</f>
        <v>0.99201262580421001</v>
      </c>
      <c r="AB33" s="54">
        <f>-'table-lower'!AC72</f>
        <v>-7.1827539097373049E-4</v>
      </c>
      <c r="AC33" s="54">
        <f>-'table-lower'!AD72</f>
        <v>-2.8962124522131162E-4</v>
      </c>
      <c r="AD33" s="20">
        <f t="shared" si="2"/>
        <v>91935787.181943148</v>
      </c>
      <c r="AE33" s="20">
        <f>'table-lower'!AO28</f>
        <v>91935787.181943148</v>
      </c>
      <c r="AF33" s="22">
        <f t="shared" si="3"/>
        <v>183871574.3638863</v>
      </c>
      <c r="AG33" t="s">
        <v>237</v>
      </c>
    </row>
    <row r="34" spans="2:33" x14ac:dyDescent="0.25">
      <c r="B34" t="s">
        <v>177</v>
      </c>
      <c r="C34" s="54">
        <f>-'table-lower'!D73</f>
        <v>-4.2487264318767992E-5</v>
      </c>
      <c r="D34" s="54">
        <f>-'table-lower'!E73</f>
        <v>-6.3123749586840476E-6</v>
      </c>
      <c r="E34" s="54">
        <f>-'table-lower'!F73</f>
        <v>-1.521342235429126E-3</v>
      </c>
      <c r="F34" s="54">
        <f>-'table-lower'!G73</f>
        <v>-1.7372707510264964E-3</v>
      </c>
      <c r="G34" s="54">
        <f>-'table-lower'!H73</f>
        <v>-8.770803095154671E-4</v>
      </c>
      <c r="H34" s="54">
        <f>-'table-lower'!I73</f>
        <v>-2.8116904800798941E-4</v>
      </c>
      <c r="I34" s="54">
        <f>-'table-lower'!J73</f>
        <v>-6.5102040651548508E-5</v>
      </c>
      <c r="J34" s="54">
        <f>-'table-lower'!K73</f>
        <v>-7.0958875830103864E-4</v>
      </c>
      <c r="K34" s="54">
        <f>-'table-lower'!L73</f>
        <v>-6.1405547759494798E-5</v>
      </c>
      <c r="L34" s="54">
        <f>-'table-lower'!M73</f>
        <v>-4.4898953820621409E-4</v>
      </c>
      <c r="M34" s="54">
        <f>-'table-lower'!N73</f>
        <v>-7.2263901474011263E-4</v>
      </c>
      <c r="N34" s="54">
        <f>-'table-lower'!O73</f>
        <v>-1.0527026445652217E-4</v>
      </c>
      <c r="O34" s="54">
        <f>-'table-lower'!P73</f>
        <v>-3.0601057365727633E-3</v>
      </c>
      <c r="P34" s="54">
        <f>-'table-lower'!Q73</f>
        <v>-3.7903507715209922E-4</v>
      </c>
      <c r="Q34" s="54">
        <f>-'table-lower'!R73</f>
        <v>-3.0055772574317862E-4</v>
      </c>
      <c r="R34" s="54">
        <f>-'table-lower'!S73</f>
        <v>-6.38046540221043E-4</v>
      </c>
      <c r="S34" s="54">
        <f>-'table-lower'!T73</f>
        <v>-4.7130195003704077E-4</v>
      </c>
      <c r="T34" s="54">
        <f>-'table-lower'!U73</f>
        <v>-2.0895163029042063E-4</v>
      </c>
      <c r="U34" s="54">
        <f>-'table-lower'!V73</f>
        <v>-3.4413676147091146E-3</v>
      </c>
      <c r="V34" s="54">
        <f>-'table-lower'!W73</f>
        <v>-1.9128698496838632E-3</v>
      </c>
      <c r="W34" s="54">
        <f>-'table-lower'!X73</f>
        <v>-4.5577531202460766E-4</v>
      </c>
      <c r="X34" s="54">
        <f>-'table-lower'!Y73</f>
        <v>-4.682440074732612E-4</v>
      </c>
      <c r="Y34" s="54">
        <f>-'table-lower'!Z73</f>
        <v>-1.9446610953010436E-3</v>
      </c>
      <c r="Z34" s="54">
        <f>-'table-lower'!AA73</f>
        <v>-1.0230803560802072E-3</v>
      </c>
      <c r="AA34" s="54">
        <f>-'table-lower'!AB73</f>
        <v>-2.1387969735997255E-4</v>
      </c>
      <c r="AB34" s="54">
        <f>-'table-lower'!AC73+1</f>
        <v>0.9662487089901628</v>
      </c>
      <c r="AC34" s="54">
        <f>-'table-lower'!AD73</f>
        <v>-2.6142516521765208E-4</v>
      </c>
      <c r="AD34" s="20">
        <f t="shared" si="2"/>
        <v>113999822.56668179</v>
      </c>
      <c r="AE34" s="20">
        <f>'table-lower'!AO29</f>
        <v>113999822.56668182</v>
      </c>
      <c r="AF34" s="22">
        <f t="shared" si="3"/>
        <v>227999645.13336363</v>
      </c>
      <c r="AG34" t="s">
        <v>236</v>
      </c>
    </row>
    <row r="35" spans="2:33" x14ac:dyDescent="0.25">
      <c r="B35" t="s">
        <v>178</v>
      </c>
      <c r="C35" s="54">
        <f>-'table-lower'!D74</f>
        <v>-2.6941487125648107E-6</v>
      </c>
      <c r="D35" s="54">
        <f>-'table-lower'!E74</f>
        <v>-2.8511255144946753E-7</v>
      </c>
      <c r="E35" s="54">
        <f>-'table-lower'!F74</f>
        <v>-4.3871810385660457E-4</v>
      </c>
      <c r="F35" s="54">
        <f>-'table-lower'!G74</f>
        <v>-6.744187375930964E-6</v>
      </c>
      <c r="G35" s="54">
        <f>-'table-lower'!H74</f>
        <v>-3.6829044180138396E-4</v>
      </c>
      <c r="H35" s="54">
        <f>-'table-lower'!I74</f>
        <v>-4.8514168541101008E-5</v>
      </c>
      <c r="I35" s="54">
        <f>-'table-lower'!J74</f>
        <v>-1.6054965180360815E-5</v>
      </c>
      <c r="J35" s="54">
        <f>-'table-lower'!K74</f>
        <v>-4.1972595680504987E-5</v>
      </c>
      <c r="K35" s="54">
        <f>-'table-lower'!L74</f>
        <v>-2.8471213934626334E-5</v>
      </c>
      <c r="L35" s="54">
        <f>-'table-lower'!M74</f>
        <v>-3.0314418462479899E-5</v>
      </c>
      <c r="M35" s="54">
        <f>-'table-lower'!N74</f>
        <v>-6.064681530889705E-5</v>
      </c>
      <c r="N35" s="54">
        <f>-'table-lower'!O74</f>
        <v>-1.1407141774709641E-5</v>
      </c>
      <c r="O35" s="54">
        <f>-'table-lower'!P74</f>
        <v>-1.3019811944076605E-4</v>
      </c>
      <c r="P35" s="54">
        <f>-'table-lower'!Q74</f>
        <v>-3.6396341961449935E-5</v>
      </c>
      <c r="Q35" s="54">
        <f>-'table-lower'!R74</f>
        <v>-1.9705301026492028E-5</v>
      </c>
      <c r="R35" s="54">
        <f>-'table-lower'!S74</f>
        <v>-6.5592597218606794E-6</v>
      </c>
      <c r="S35" s="54">
        <f>-'table-lower'!T74</f>
        <v>-1.3207541447727994E-4</v>
      </c>
      <c r="T35" s="54">
        <f>-'table-lower'!U74</f>
        <v>-1.8910307206765518E-4</v>
      </c>
      <c r="U35" s="54">
        <f>-'table-lower'!V74</f>
        <v>-1.7729132607979998E-3</v>
      </c>
      <c r="V35" s="54">
        <f>-'table-lower'!W74</f>
        <v>-4.9542564241797306E-4</v>
      </c>
      <c r="W35" s="54">
        <f>-'table-lower'!X74</f>
        <v>-5.9466347908705232E-5</v>
      </c>
      <c r="X35" s="54">
        <f>-'table-lower'!Y74</f>
        <v>-1.0856658697533066E-4</v>
      </c>
      <c r="Y35" s="54">
        <f>-'table-lower'!Z74</f>
        <v>-2.0916155451491014E-3</v>
      </c>
      <c r="Z35" s="54">
        <f>-'table-lower'!AA74</f>
        <v>-1.9802814315224369E-4</v>
      </c>
      <c r="AA35" s="54">
        <f>-'table-lower'!AB74</f>
        <v>-1.3822334806764486E-4</v>
      </c>
      <c r="AB35" s="54">
        <f>-'table-lower'!AC74</f>
        <v>-5.2413573452776544E-4</v>
      </c>
      <c r="AC35" s="54">
        <f>-'table-lower'!AD74+1</f>
        <v>0.96586893817410657</v>
      </c>
      <c r="AD35" s="20">
        <f t="shared" si="2"/>
        <v>20860837.083169855</v>
      </c>
      <c r="AE35" s="20">
        <f>'table-lower'!AO30</f>
        <v>20860837.083169859</v>
      </c>
      <c r="AF35" s="22">
        <f t="shared" si="3"/>
        <v>41721674.166339718</v>
      </c>
      <c r="AG35" t="s">
        <v>235</v>
      </c>
    </row>
    <row r="36" spans="2:33" x14ac:dyDescent="0.25">
      <c r="B36" t="s">
        <v>179</v>
      </c>
      <c r="C36" s="58">
        <f>'table-lower'!D81</f>
        <v>0</v>
      </c>
      <c r="D36" s="58">
        <f>'table-lower'!E81</f>
        <v>4.1202077530751082E-5</v>
      </c>
      <c r="E36" s="58">
        <f>'table-lower'!F81</f>
        <v>5.704546504352048E-7</v>
      </c>
      <c r="F36" s="58">
        <f>'table-lower'!G81</f>
        <v>3.1140224911094863E-9</v>
      </c>
      <c r="G36" s="58">
        <f>'table-lower'!H81</f>
        <v>7.1344914232945021E-4</v>
      </c>
      <c r="H36" s="58">
        <f>'table-lower'!I81</f>
        <v>0</v>
      </c>
      <c r="I36" s="58">
        <f>'table-lower'!J81</f>
        <v>2.5984376620526487E-5</v>
      </c>
      <c r="J36" s="58">
        <f>'table-lower'!K81</f>
        <v>4.503634754736496E-6</v>
      </c>
      <c r="K36" s="58">
        <f>'table-lower'!L81</f>
        <v>1.839653715194423E-5</v>
      </c>
      <c r="L36" s="58">
        <f>'table-lower'!M81</f>
        <v>9.1997019766549385E-7</v>
      </c>
      <c r="M36" s="58">
        <f>'table-lower'!N81</f>
        <v>1.003932563222287E-7</v>
      </c>
      <c r="N36" s="58">
        <f>'table-lower'!O81</f>
        <v>1.2104438726079221E-8</v>
      </c>
      <c r="O36" s="58">
        <f>'table-lower'!P81</f>
        <v>6.9667644263353381E-6</v>
      </c>
      <c r="P36" s="58">
        <f>'table-lower'!Q81</f>
        <v>3.439907048466218E-6</v>
      </c>
      <c r="Q36" s="58">
        <f>'table-lower'!R81</f>
        <v>5.3096603813353203E-2</v>
      </c>
      <c r="R36" s="58">
        <f>'table-lower'!S81</f>
        <v>2.0490276456274152E-7</v>
      </c>
      <c r="S36" s="58">
        <f>'table-lower'!T81</f>
        <v>4.5918990220359016E-6</v>
      </c>
      <c r="T36" s="58">
        <f>'table-lower'!U81</f>
        <v>7.7802227237843771E-7</v>
      </c>
      <c r="U36" s="58">
        <f>'table-lower'!V81</f>
        <v>2.8187541903032412E-4</v>
      </c>
      <c r="V36" s="58">
        <f>'table-lower'!W81</f>
        <v>4.7371395543159217E-3</v>
      </c>
      <c r="W36" s="58">
        <f>'table-lower'!X81</f>
        <v>8.7424837622792845E-6</v>
      </c>
      <c r="X36" s="58">
        <f>'table-lower'!Y81</f>
        <v>6.2475197319543717E-7</v>
      </c>
      <c r="Y36" s="58">
        <f>'table-lower'!Z81</f>
        <v>1.3269992040326953E-2</v>
      </c>
      <c r="Z36" s="58">
        <f>'table-lower'!AA81</f>
        <v>3.6247808049225672E-2</v>
      </c>
      <c r="AA36" s="58">
        <f>'table-lower'!AB81</f>
        <v>0.13332262877518489</v>
      </c>
      <c r="AB36" s="58">
        <f>'table-lower'!AC81</f>
        <v>4.884611408840174E-2</v>
      </c>
      <c r="AC36" s="58">
        <f>'table-lower'!AD81</f>
        <v>0.11005074943589999</v>
      </c>
      <c r="AD36" s="20">
        <f t="shared" si="2"/>
        <v>30644220.149696652</v>
      </c>
      <c r="AE36" s="20">
        <f>'table-lower'!AE37</f>
        <v>33275538.821774803</v>
      </c>
      <c r="AF36" s="22"/>
    </row>
    <row r="37" spans="2:33" x14ac:dyDescent="0.25">
      <c r="B37" t="s">
        <v>180</v>
      </c>
      <c r="C37" s="59">
        <f>'table-lower'!D78</f>
        <v>2.4735572407259675E-2</v>
      </c>
      <c r="D37" s="59">
        <f>'table-lower'!E78</f>
        <v>4.6786955099213601E-2</v>
      </c>
      <c r="E37" s="59">
        <f>'table-lower'!F78</f>
        <v>9.8079828822886683E-2</v>
      </c>
      <c r="F37" s="59">
        <f>'table-lower'!G78</f>
        <v>9.7305263872095635E-2</v>
      </c>
      <c r="G37" s="59">
        <f>'table-lower'!H78</f>
        <v>8.107663760570942E-2</v>
      </c>
      <c r="H37" s="59">
        <f>'table-lower'!I78</f>
        <v>5.8241676222106797E-2</v>
      </c>
      <c r="I37" s="59">
        <f>'table-lower'!J78</f>
        <v>8.8381899621437013E-2</v>
      </c>
      <c r="J37" s="59">
        <f>'table-lower'!K78</f>
        <v>9.6121620297732593E-2</v>
      </c>
      <c r="K37" s="59">
        <f>'table-lower'!L78</f>
        <v>0.10814926760255993</v>
      </c>
      <c r="L37" s="59">
        <f>'table-lower'!M78</f>
        <v>9.2626501531635694E-2</v>
      </c>
      <c r="M37" s="59">
        <f>'table-lower'!N78</f>
        <v>9.4705738303627621E-2</v>
      </c>
      <c r="N37" s="59">
        <f>'table-lower'!O78</f>
        <v>8.9320541276730586E-2</v>
      </c>
      <c r="O37" s="59">
        <f>'table-lower'!P78</f>
        <v>0.12881804409613057</v>
      </c>
      <c r="P37" s="59">
        <f>'table-lower'!Q78</f>
        <v>3.2379742663049077E-2</v>
      </c>
      <c r="Q37" s="59">
        <f>'table-lower'!R78</f>
        <v>0.10014507921662689</v>
      </c>
      <c r="R37" s="59">
        <f>'table-lower'!S78</f>
        <v>0.1723018751217929</v>
      </c>
      <c r="S37" s="59">
        <f>'table-lower'!T78</f>
        <v>0.25169034648716776</v>
      </c>
      <c r="T37" s="59">
        <f>'table-lower'!U78</f>
        <v>9.5517335205922538E-2</v>
      </c>
      <c r="U37" s="59">
        <f>'table-lower'!V78</f>
        <v>0.31937322874640223</v>
      </c>
      <c r="V37" s="59">
        <f>'table-lower'!W78</f>
        <v>0.15931208961589946</v>
      </c>
      <c r="W37" s="59">
        <f>'table-lower'!X78</f>
        <v>0.32205276371880953</v>
      </c>
      <c r="X37" s="59">
        <f>'table-lower'!Y78</f>
        <v>1.3784932053512505E-2</v>
      </c>
      <c r="Y37" s="59">
        <f>'table-lower'!Z78</f>
        <v>0.18023209079260058</v>
      </c>
      <c r="Z37" s="59">
        <f>'table-lower'!AA78</f>
        <v>0.58428011093320154</v>
      </c>
      <c r="AA37" s="59">
        <f>'table-lower'!AB78</f>
        <v>0.58914922504999967</v>
      </c>
      <c r="AB37" s="59">
        <f>'table-lower'!AC78</f>
        <v>0.41369581630356961</v>
      </c>
      <c r="AC37" s="59">
        <f>'table-lower'!AD78</f>
        <v>0.19695181600727671</v>
      </c>
      <c r="AD37" s="20">
        <f t="shared" si="2"/>
        <v>655527794.00000012</v>
      </c>
      <c r="AE37" s="20">
        <f>'table-lower'!AE34</f>
        <v>590190491.21383965</v>
      </c>
      <c r="AF37" s="22"/>
    </row>
    <row r="38" spans="2:33" x14ac:dyDescent="0.25">
      <c r="B38" t="s">
        <v>181</v>
      </c>
      <c r="C38" s="59">
        <f>C37</f>
        <v>2.4735572407259675E-2</v>
      </c>
      <c r="D38" s="59">
        <f t="shared" ref="D38:AC38" si="4">D37</f>
        <v>4.6786955099213601E-2</v>
      </c>
      <c r="E38" s="59">
        <f t="shared" si="4"/>
        <v>9.8079828822886683E-2</v>
      </c>
      <c r="F38" s="59">
        <f t="shared" si="4"/>
        <v>9.7305263872095635E-2</v>
      </c>
      <c r="G38" s="59">
        <f t="shared" si="4"/>
        <v>8.107663760570942E-2</v>
      </c>
      <c r="H38" s="59">
        <f t="shared" si="4"/>
        <v>5.8241676222106797E-2</v>
      </c>
      <c r="I38" s="59">
        <f t="shared" si="4"/>
        <v>8.8381899621437013E-2</v>
      </c>
      <c r="J38" s="59">
        <f t="shared" si="4"/>
        <v>9.6121620297732593E-2</v>
      </c>
      <c r="K38" s="59">
        <f t="shared" si="4"/>
        <v>0.10814926760255993</v>
      </c>
      <c r="L38" s="59">
        <f t="shared" si="4"/>
        <v>9.2626501531635694E-2</v>
      </c>
      <c r="M38" s="59">
        <f t="shared" si="4"/>
        <v>9.4705738303627621E-2</v>
      </c>
      <c r="N38" s="59">
        <f t="shared" si="4"/>
        <v>8.9320541276730586E-2</v>
      </c>
      <c r="O38" s="59">
        <f t="shared" si="4"/>
        <v>0.12881804409613057</v>
      </c>
      <c r="P38" s="59">
        <f t="shared" si="4"/>
        <v>3.2379742663049077E-2</v>
      </c>
      <c r="Q38" s="59">
        <f t="shared" si="4"/>
        <v>0.10014507921662689</v>
      </c>
      <c r="R38" s="59">
        <f t="shared" si="4"/>
        <v>0.1723018751217929</v>
      </c>
      <c r="S38" s="59">
        <f t="shared" si="4"/>
        <v>0.25169034648716776</v>
      </c>
      <c r="T38" s="59">
        <f t="shared" si="4"/>
        <v>9.5517335205922538E-2</v>
      </c>
      <c r="U38" s="59">
        <f t="shared" si="4"/>
        <v>0.31937322874640223</v>
      </c>
      <c r="V38" s="59">
        <f t="shared" si="4"/>
        <v>0.15931208961589946</v>
      </c>
      <c r="W38" s="59">
        <f t="shared" si="4"/>
        <v>0.32205276371880953</v>
      </c>
      <c r="X38" s="59">
        <f t="shared" si="4"/>
        <v>1.3784932053512505E-2</v>
      </c>
      <c r="Y38" s="59">
        <f t="shared" si="4"/>
        <v>0.18023209079260058</v>
      </c>
      <c r="Z38" s="59">
        <f t="shared" si="4"/>
        <v>0.58428011093320154</v>
      </c>
      <c r="AA38" s="59">
        <f t="shared" si="4"/>
        <v>0.58914922504999967</v>
      </c>
      <c r="AB38" s="59">
        <f t="shared" si="4"/>
        <v>0.41369581630356961</v>
      </c>
      <c r="AC38" s="59">
        <f t="shared" si="4"/>
        <v>0.19695181600727671</v>
      </c>
      <c r="AD38" s="20">
        <f t="shared" si="2"/>
        <v>655527794.00000012</v>
      </c>
      <c r="AE38" s="20">
        <v>655527794</v>
      </c>
      <c r="AF38" s="22"/>
    </row>
    <row r="41" spans="2:33" x14ac:dyDescent="0.25"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E41" s="22"/>
    </row>
    <row r="42" spans="2:33" x14ac:dyDescent="0.25"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</row>
    <row r="45" spans="2:33" x14ac:dyDescent="0.25"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</row>
    <row r="46" spans="2:33" x14ac:dyDescent="0.25"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</row>
    <row r="49" spans="4:5" x14ac:dyDescent="0.25">
      <c r="D49" s="20"/>
      <c r="E49" s="20"/>
    </row>
    <row r="50" spans="4:5" x14ac:dyDescent="0.25">
      <c r="D50" s="20"/>
      <c r="E50" s="20"/>
    </row>
    <row r="51" spans="4:5" x14ac:dyDescent="0.25">
      <c r="D51" s="20"/>
      <c r="E51" s="20"/>
    </row>
    <row r="52" spans="4:5" x14ac:dyDescent="0.25">
      <c r="D52" s="20"/>
      <c r="E52" s="20"/>
    </row>
    <row r="53" spans="4:5" x14ac:dyDescent="0.25">
      <c r="D53" s="20"/>
      <c r="E53" s="20"/>
    </row>
    <row r="54" spans="4:5" x14ac:dyDescent="0.25">
      <c r="D54" s="20"/>
      <c r="E54" s="20"/>
    </row>
    <row r="55" spans="4:5" x14ac:dyDescent="0.25">
      <c r="D55" s="20"/>
      <c r="E55" s="20"/>
    </row>
    <row r="56" spans="4:5" x14ac:dyDescent="0.25">
      <c r="D56" s="20"/>
      <c r="E56" s="20"/>
    </row>
    <row r="57" spans="4:5" x14ac:dyDescent="0.25">
      <c r="D57" s="20"/>
      <c r="E57" s="20"/>
    </row>
    <row r="58" spans="4:5" x14ac:dyDescent="0.25">
      <c r="D58" s="20"/>
      <c r="E58" s="20"/>
    </row>
    <row r="59" spans="4:5" x14ac:dyDescent="0.25">
      <c r="D59" s="20"/>
      <c r="E59" s="20"/>
    </row>
    <row r="60" spans="4:5" x14ac:dyDescent="0.25">
      <c r="D60" s="20"/>
      <c r="E60" s="20"/>
    </row>
    <row r="61" spans="4:5" x14ac:dyDescent="0.25">
      <c r="D61" s="20"/>
      <c r="E61" s="20"/>
    </row>
    <row r="62" spans="4:5" x14ac:dyDescent="0.25">
      <c r="D62" s="20"/>
      <c r="E62" s="20"/>
    </row>
    <row r="63" spans="4:5" x14ac:dyDescent="0.25">
      <c r="D63" s="20"/>
      <c r="E63" s="20"/>
    </row>
    <row r="64" spans="4:5" x14ac:dyDescent="0.25">
      <c r="D64" s="20"/>
      <c r="E64" s="20"/>
    </row>
    <row r="65" spans="4:5" x14ac:dyDescent="0.25">
      <c r="D65" s="20"/>
      <c r="E65" s="20"/>
    </row>
    <row r="66" spans="4:5" x14ac:dyDescent="0.25">
      <c r="D66" s="20"/>
      <c r="E66" s="20"/>
    </row>
    <row r="67" spans="4:5" x14ac:dyDescent="0.25">
      <c r="D67" s="20"/>
      <c r="E67" s="20"/>
    </row>
    <row r="68" spans="4:5" x14ac:dyDescent="0.25">
      <c r="D68" s="20"/>
      <c r="E68" s="20"/>
    </row>
    <row r="69" spans="4:5" x14ac:dyDescent="0.25">
      <c r="D69" s="20"/>
      <c r="E69" s="20"/>
    </row>
    <row r="70" spans="4:5" x14ac:dyDescent="0.25">
      <c r="D70" s="20"/>
      <c r="E70" s="20"/>
    </row>
    <row r="71" spans="4:5" x14ac:dyDescent="0.25">
      <c r="D71" s="20"/>
      <c r="E71" s="20"/>
    </row>
    <row r="72" spans="4:5" x14ac:dyDescent="0.25">
      <c r="D72" s="20"/>
      <c r="E72" s="20"/>
    </row>
    <row r="73" spans="4:5" x14ac:dyDescent="0.25">
      <c r="D73" s="20"/>
      <c r="E73" s="20"/>
    </row>
    <row r="74" spans="4:5" x14ac:dyDescent="0.25">
      <c r="D74" s="20"/>
      <c r="E74" s="20"/>
    </row>
    <row r="75" spans="4:5" x14ac:dyDescent="0.25">
      <c r="D75" s="20"/>
      <c r="E75" s="20"/>
    </row>
  </sheetData>
  <phoneticPr fontId="31" type="noConversion"/>
  <conditionalFormatting sqref="C9:AC35">
    <cfRule type="cellIs" dxfId="3" priority="2" operator="equal">
      <formula>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BB7C7-F90E-44BD-8259-0ECD337109A6}">
  <dimension ref="A1:BE108"/>
  <sheetViews>
    <sheetView workbookViewId="0">
      <selection activeCell="C1" sqref="C1"/>
    </sheetView>
  </sheetViews>
  <sheetFormatPr defaultRowHeight="15" x14ac:dyDescent="0.25"/>
  <cols>
    <col min="1" max="1" width="4.7109375" bestFit="1" customWidth="1"/>
    <col min="2" max="2" width="8.42578125" bestFit="1" customWidth="1"/>
    <col min="3" max="3" width="14.28515625" bestFit="1" customWidth="1"/>
    <col min="4" max="32" width="12.5703125" bestFit="1" customWidth="1"/>
    <col min="33" max="33" width="5.140625" bestFit="1" customWidth="1"/>
    <col min="34" max="40" width="15.28515625" bestFit="1" customWidth="1"/>
    <col min="41" max="42" width="14.28515625" bestFit="1" customWidth="1"/>
    <col min="43" max="46" width="15.28515625" bestFit="1" customWidth="1"/>
    <col min="47" max="47" width="9.28515625" bestFit="1" customWidth="1"/>
    <col min="48" max="50" width="15.28515625" bestFit="1" customWidth="1"/>
    <col min="51" max="52" width="9.28515625" bestFit="1" customWidth="1"/>
    <col min="53" max="54" width="15.28515625" bestFit="1" customWidth="1"/>
    <col min="55" max="55" width="14.28515625" bestFit="1" customWidth="1"/>
    <col min="56" max="56" width="16.85546875" style="20" bestFit="1" customWidth="1"/>
    <col min="57" max="57" width="15.28515625" style="20" bestFit="1" customWidth="1"/>
  </cols>
  <sheetData>
    <row r="1" spans="1:57" x14ac:dyDescent="0.25">
      <c r="B1" t="s">
        <v>217</v>
      </c>
      <c r="C1" s="20">
        <f>C3*C5+D3*D5+E3*E5+F3*F5+G3*G5+H3*H5+I3*I5+J3*J5+K3*K5+L3*L5+M3*M5+N3*N5+O3*O5+P3*P5+Q3*Q5+R3*R5+S3*S5+T3*T5+U3*U5+V3*V5+W3*W5+X3*X5+Y3*Y5+Z3*Z5+AA3*AA5+AB3*AB5+AC5*AC3</f>
        <v>3014619589.7669239</v>
      </c>
      <c r="D1" s="57"/>
      <c r="E1" s="57"/>
    </row>
    <row r="3" spans="1:57" x14ac:dyDescent="0.25">
      <c r="B3" t="s">
        <v>218</v>
      </c>
      <c r="C3" s="45">
        <f>'table-middle'!D83</f>
        <v>0.48683023834055317</v>
      </c>
      <c r="D3" s="45">
        <f>'table-middle'!E83</f>
        <v>0.12651033805511994</v>
      </c>
      <c r="E3" s="45">
        <f>'table-middle'!F83</f>
        <v>0.22037152035037574</v>
      </c>
      <c r="F3" s="45">
        <f>'table-middle'!G83</f>
        <v>0.23984067251864233</v>
      </c>
      <c r="G3" s="45">
        <f>'table-middle'!H83</f>
        <v>0.19910045326243622</v>
      </c>
      <c r="H3" s="45">
        <f>'table-middle'!I83</f>
        <v>0.12613535022700023</v>
      </c>
      <c r="I3" s="45">
        <f>'table-middle'!J83</f>
        <v>0.24259788478137945</v>
      </c>
      <c r="J3" s="45">
        <f>'table-middle'!K83</f>
        <v>0.24703502895953922</v>
      </c>
      <c r="K3" s="45">
        <f>'table-middle'!L83</f>
        <v>0.27735852340658868</v>
      </c>
      <c r="L3" s="45">
        <f>'table-middle'!M83</f>
        <v>0.25737490415576114</v>
      </c>
      <c r="M3" s="45">
        <f>'table-middle'!N83</f>
        <v>0.22201226050267445</v>
      </c>
      <c r="N3" s="45">
        <f>'table-middle'!O83</f>
        <v>0.24014823463354923</v>
      </c>
      <c r="O3" s="45">
        <f>'table-middle'!P83</f>
        <v>0.24551245394229732</v>
      </c>
      <c r="P3" s="45">
        <f>'table-middle'!Q83</f>
        <v>0.20155617502567316</v>
      </c>
      <c r="Q3" s="45">
        <f>'table-middle'!R83</f>
        <v>0.3301569534462801</v>
      </c>
      <c r="R3" s="45">
        <f>'table-middle'!S83</f>
        <v>0.5312585573777806</v>
      </c>
      <c r="S3" s="45">
        <f>'table-middle'!T83</f>
        <v>0.69529978385706781</v>
      </c>
      <c r="T3" s="45">
        <f>'table-middle'!U83</f>
        <v>0.43616300589289847</v>
      </c>
      <c r="U3" s="45">
        <f>'table-middle'!V83</f>
        <v>0.54832247199802953</v>
      </c>
      <c r="V3" s="45">
        <f>'table-middle'!W83</f>
        <v>0.525446419020278</v>
      </c>
      <c r="W3" s="45">
        <f>'table-middle'!X83</f>
        <v>0.64070508495560452</v>
      </c>
      <c r="X3" s="45">
        <f>'table-middle'!Y83</f>
        <v>0.68778975158751354</v>
      </c>
      <c r="Y3" s="45">
        <f>'table-middle'!Z83</f>
        <v>0.45926921217927036</v>
      </c>
      <c r="Z3" s="45">
        <f>'table-middle'!AA83</f>
        <v>0.82868400686178001</v>
      </c>
      <c r="AA3" s="45">
        <f>'table-middle'!AB83</f>
        <v>0.89745894324953046</v>
      </c>
      <c r="AB3" s="45">
        <f>'table-middle'!AC83</f>
        <v>0.58487032857115817</v>
      </c>
      <c r="AC3" s="45">
        <f>'table-middle'!AD83</f>
        <v>0.67944400585531417</v>
      </c>
      <c r="AD3" s="45">
        <f>'table-middle'!AE39/'table-middle'!$AE$39</f>
        <v>1</v>
      </c>
      <c r="AE3" s="20"/>
      <c r="BD3"/>
      <c r="BE3"/>
    </row>
    <row r="4" spans="1:57" x14ac:dyDescent="0.25">
      <c r="C4" s="53" t="s">
        <v>98</v>
      </c>
      <c r="D4" s="53" t="s">
        <v>99</v>
      </c>
      <c r="E4" s="53" t="s">
        <v>100</v>
      </c>
      <c r="F4" s="53" t="s">
        <v>101</v>
      </c>
      <c r="G4" s="53" t="s">
        <v>102</v>
      </c>
      <c r="H4" s="53" t="s">
        <v>103</v>
      </c>
      <c r="I4" s="53" t="s">
        <v>104</v>
      </c>
      <c r="J4" s="53" t="s">
        <v>105</v>
      </c>
      <c r="K4" s="53" t="s">
        <v>106</v>
      </c>
      <c r="L4" s="53" t="s">
        <v>107</v>
      </c>
      <c r="M4" s="53" t="s">
        <v>108</v>
      </c>
      <c r="N4" s="53" t="s">
        <v>109</v>
      </c>
      <c r="O4" s="53" t="s">
        <v>110</v>
      </c>
      <c r="P4" s="53" t="s">
        <v>111</v>
      </c>
      <c r="Q4" s="53" t="s">
        <v>112</v>
      </c>
      <c r="R4" s="53" t="s">
        <v>113</v>
      </c>
      <c r="S4" s="53" t="s">
        <v>114</v>
      </c>
      <c r="T4" s="53" t="s">
        <v>115</v>
      </c>
      <c r="U4" s="53" t="s">
        <v>116</v>
      </c>
      <c r="V4" s="53" t="s">
        <v>117</v>
      </c>
      <c r="W4" s="53" t="s">
        <v>118</v>
      </c>
      <c r="X4" s="53" t="s">
        <v>119</v>
      </c>
      <c r="Y4" s="53" t="s">
        <v>120</v>
      </c>
      <c r="Z4" s="53" t="s">
        <v>121</v>
      </c>
      <c r="AA4" s="53" t="s">
        <v>122</v>
      </c>
      <c r="AB4" s="53" t="s">
        <v>123</v>
      </c>
      <c r="AC4" s="53" t="s">
        <v>124</v>
      </c>
      <c r="AD4" s="20"/>
      <c r="AE4" s="20"/>
      <c r="BD4"/>
      <c r="BE4"/>
    </row>
    <row r="5" spans="1:57" x14ac:dyDescent="0.25">
      <c r="B5" t="s">
        <v>251</v>
      </c>
      <c r="C5" s="20">
        <v>662672961.09449697</v>
      </c>
      <c r="D5" s="20">
        <v>213484410.91907465</v>
      </c>
      <c r="E5" s="20">
        <v>594894387.47326183</v>
      </c>
      <c r="F5" s="20">
        <v>303831630.25022829</v>
      </c>
      <c r="G5" s="20">
        <v>119681717.06103937</v>
      </c>
      <c r="H5" s="20">
        <v>184274115.59750035</v>
      </c>
      <c r="I5" s="20">
        <v>168911100.7833133</v>
      </c>
      <c r="J5" s="20">
        <v>192716078.21692452</v>
      </c>
      <c r="K5" s="20">
        <v>310871411.54946589</v>
      </c>
      <c r="L5" s="20">
        <v>109771373.03371233</v>
      </c>
      <c r="M5" s="20">
        <v>151655442.806021</v>
      </c>
      <c r="N5" s="20">
        <v>127351677.58825262</v>
      </c>
      <c r="O5" s="20">
        <v>99843097.656589523</v>
      </c>
      <c r="P5" s="20">
        <v>213482211.53631929</v>
      </c>
      <c r="Q5" s="20">
        <v>92648960.246853247</v>
      </c>
      <c r="R5" s="20">
        <v>540679559.50128067</v>
      </c>
      <c r="S5" s="20">
        <v>455659990.9779011</v>
      </c>
      <c r="T5" s="20">
        <v>778795662.78740442</v>
      </c>
      <c r="U5" s="20">
        <v>139006483.48433307</v>
      </c>
      <c r="V5" s="20">
        <v>119526739.25001785</v>
      </c>
      <c r="W5" s="20">
        <v>122469353.21154425</v>
      </c>
      <c r="X5" s="20">
        <v>530472089.90640002</v>
      </c>
      <c r="Y5" s="20">
        <v>135891524.02896646</v>
      </c>
      <c r="Z5" s="20">
        <v>251525529.72138029</v>
      </c>
      <c r="AA5" s="20">
        <v>124425255.49405499</v>
      </c>
      <c r="AB5" s="20">
        <v>162133235.54519099</v>
      </c>
      <c r="AC5" s="20">
        <v>66364049.780416057</v>
      </c>
      <c r="AD5" s="20"/>
      <c r="AE5" s="20"/>
      <c r="BD5"/>
      <c r="BE5"/>
    </row>
    <row r="6" spans="1:57" x14ac:dyDescent="0.25">
      <c r="B6" t="s">
        <v>220</v>
      </c>
      <c r="C6" s="57">
        <f>C3*C5</f>
        <v>322609235.59147406</v>
      </c>
      <c r="D6" s="57">
        <f t="shared" ref="D6:AC6" si="0">D3*D5</f>
        <v>27007984.994870272</v>
      </c>
      <c r="E6" s="57">
        <f t="shared" si="0"/>
        <v>131097780.61538823</v>
      </c>
      <c r="F6" s="57">
        <f t="shared" si="0"/>
        <v>72871182.53165023</v>
      </c>
      <c r="G6" s="57">
        <f t="shared" si="0"/>
        <v>23828684.114079587</v>
      </c>
      <c r="H6" s="57">
        <f t="shared" si="0"/>
        <v>23243480.108661432</v>
      </c>
      <c r="I6" s="57">
        <f t="shared" si="0"/>
        <v>40977475.766126215</v>
      </c>
      <c r="J6" s="57">
        <f t="shared" si="0"/>
        <v>47607621.963286772</v>
      </c>
      <c r="K6" s="57">
        <f t="shared" si="0"/>
        <v>86222835.676681802</v>
      </c>
      <c r="L6" s="57">
        <f t="shared" si="0"/>
        <v>28252396.613598015</v>
      </c>
      <c r="M6" s="57">
        <f t="shared" si="0"/>
        <v>33669367.674898781</v>
      </c>
      <c r="N6" s="57">
        <f t="shared" si="0"/>
        <v>30583280.550439801</v>
      </c>
      <c r="O6" s="57">
        <f t="shared" si="0"/>
        <v>24512723.914869729</v>
      </c>
      <c r="P6" s="57">
        <f t="shared" si="0"/>
        <v>43028657.993282154</v>
      </c>
      <c r="Q6" s="57">
        <f t="shared" si="0"/>
        <v>30588698.455066584</v>
      </c>
      <c r="R6" s="57">
        <f t="shared" si="0"/>
        <v>287240642.78430426</v>
      </c>
      <c r="S6" s="57">
        <f t="shared" si="0"/>
        <v>316820293.2392481</v>
      </c>
      <c r="T6" s="57">
        <f t="shared" si="0"/>
        <v>339681857.25770646</v>
      </c>
      <c r="U6" s="57">
        <f t="shared" si="0"/>
        <v>76220378.647882774</v>
      </c>
      <c r="V6" s="57">
        <f t="shared" si="0"/>
        <v>62804897.116092391</v>
      </c>
      <c r="W6" s="57">
        <f t="shared" si="0"/>
        <v>78466737.353860393</v>
      </c>
      <c r="X6" s="57">
        <f t="shared" si="0"/>
        <v>364853266.94083202</v>
      </c>
      <c r="Y6" s="57">
        <f t="shared" si="0"/>
        <v>62410793.182623811</v>
      </c>
      <c r="Z6" s="57">
        <f t="shared" si="0"/>
        <v>208435183.79754516</v>
      </c>
      <c r="AA6" s="57">
        <f t="shared" si="0"/>
        <v>111666558.30924742</v>
      </c>
      <c r="AB6" s="57">
        <f t="shared" si="0"/>
        <v>94826918.745620832</v>
      </c>
      <c r="AC6" s="57">
        <f t="shared" si="0"/>
        <v>45090655.827587366</v>
      </c>
    </row>
    <row r="7" spans="1:57" x14ac:dyDescent="0.25">
      <c r="B7" t="s">
        <v>219</v>
      </c>
      <c r="C7" s="20">
        <v>331336480.54724848</v>
      </c>
      <c r="D7" s="20">
        <v>169740228.75490808</v>
      </c>
      <c r="E7" s="20">
        <v>327252450.65682501</v>
      </c>
      <c r="F7" s="20">
        <v>285292758.3335495</v>
      </c>
      <c r="G7" s="20">
        <v>95364835.526480064</v>
      </c>
      <c r="H7" s="20">
        <v>145731783.44351372</v>
      </c>
      <c r="I7" s="20">
        <v>143544485.65665698</v>
      </c>
      <c r="J7" s="20">
        <v>169038336.75493708</v>
      </c>
      <c r="K7" s="20">
        <v>241873757.046076</v>
      </c>
      <c r="L7" s="20">
        <v>108360664.9730213</v>
      </c>
      <c r="M7" s="20">
        <v>141076009.0092648</v>
      </c>
      <c r="N7" s="20">
        <v>128837980.33450459</v>
      </c>
      <c r="O7" s="20">
        <v>80125154.985502988</v>
      </c>
      <c r="P7" s="20">
        <v>168374033.13367566</v>
      </c>
      <c r="Q7" s="20">
        <v>87322871.707684159</v>
      </c>
      <c r="R7" s="20">
        <v>420441184.20001918</v>
      </c>
      <c r="S7" s="20">
        <v>425926188.97243088</v>
      </c>
      <c r="T7" s="20">
        <v>452261342.97927022</v>
      </c>
      <c r="U7" s="20">
        <v>126057484.27387369</v>
      </c>
      <c r="V7" s="20">
        <v>121702507.0340189</v>
      </c>
      <c r="W7" s="20">
        <v>135887431.52485177</v>
      </c>
      <c r="X7" s="20">
        <v>293056919.69767404</v>
      </c>
      <c r="Y7" s="20">
        <v>133032421.57747126</v>
      </c>
      <c r="Z7" s="20">
        <v>249389133.13185126</v>
      </c>
      <c r="AA7" s="20">
        <v>145959107.93573496</v>
      </c>
      <c r="AB7" s="20">
        <v>173455164.43671021</v>
      </c>
      <c r="AC7" s="20">
        <v>56683458.002888821</v>
      </c>
      <c r="AE7" t="s">
        <v>221</v>
      </c>
      <c r="AF7" t="s">
        <v>222</v>
      </c>
    </row>
    <row r="8" spans="1:57" x14ac:dyDescent="0.25">
      <c r="A8" t="s">
        <v>223</v>
      </c>
      <c r="B8">
        <v>2</v>
      </c>
      <c r="C8" s="22">
        <f>C7*$B$8</f>
        <v>662672961.09449697</v>
      </c>
      <c r="D8" s="22">
        <f t="shared" ref="D8:AC8" si="1">D7*$B$8</f>
        <v>339480457.50981617</v>
      </c>
      <c r="E8" s="22">
        <f t="shared" si="1"/>
        <v>654504901.31365001</v>
      </c>
      <c r="F8" s="22">
        <f t="shared" si="1"/>
        <v>570585516.667099</v>
      </c>
      <c r="G8" s="22">
        <f t="shared" si="1"/>
        <v>190729671.05296013</v>
      </c>
      <c r="H8" s="22">
        <f t="shared" si="1"/>
        <v>291463566.88702744</v>
      </c>
      <c r="I8" s="22">
        <f t="shared" si="1"/>
        <v>287088971.31331396</v>
      </c>
      <c r="J8" s="22">
        <f t="shared" si="1"/>
        <v>338076673.50987417</v>
      </c>
      <c r="K8" s="22">
        <f t="shared" si="1"/>
        <v>483747514.092152</v>
      </c>
      <c r="L8" s="22">
        <f t="shared" si="1"/>
        <v>216721329.9460426</v>
      </c>
      <c r="M8" s="22">
        <f t="shared" si="1"/>
        <v>282152018.01852959</v>
      </c>
      <c r="N8" s="22">
        <f t="shared" si="1"/>
        <v>257675960.66900918</v>
      </c>
      <c r="O8" s="22">
        <f t="shared" si="1"/>
        <v>160250309.97100598</v>
      </c>
      <c r="P8" s="22">
        <f t="shared" si="1"/>
        <v>336748066.26735133</v>
      </c>
      <c r="Q8" s="22">
        <f t="shared" si="1"/>
        <v>174645743.41536832</v>
      </c>
      <c r="R8" s="22">
        <f t="shared" si="1"/>
        <v>840882368.40003836</v>
      </c>
      <c r="S8" s="22">
        <f t="shared" si="1"/>
        <v>851852377.94486177</v>
      </c>
      <c r="T8" s="22">
        <f t="shared" si="1"/>
        <v>904522685.95854044</v>
      </c>
      <c r="U8" s="22">
        <f t="shared" si="1"/>
        <v>252114968.54774737</v>
      </c>
      <c r="V8" s="22">
        <f t="shared" si="1"/>
        <v>243405014.06803781</v>
      </c>
      <c r="W8" s="22">
        <f t="shared" si="1"/>
        <v>271774863.04970354</v>
      </c>
      <c r="X8" s="22">
        <f t="shared" si="1"/>
        <v>586113839.39534807</v>
      </c>
      <c r="Y8" s="22">
        <f t="shared" si="1"/>
        <v>266064843.15494251</v>
      </c>
      <c r="Z8" s="22">
        <f t="shared" si="1"/>
        <v>498778266.26370251</v>
      </c>
      <c r="AA8" s="22">
        <f t="shared" si="1"/>
        <v>291918215.87146991</v>
      </c>
      <c r="AB8" s="22">
        <f t="shared" si="1"/>
        <v>346910328.87342042</v>
      </c>
      <c r="AC8" s="22">
        <f t="shared" si="1"/>
        <v>113366916.00577764</v>
      </c>
    </row>
    <row r="9" spans="1:57" x14ac:dyDescent="0.25">
      <c r="B9" t="s">
        <v>152</v>
      </c>
      <c r="C9" s="55">
        <f>-'table-middle'!D48+1</f>
        <v>0.70547298703173122</v>
      </c>
      <c r="D9" s="55">
        <f>-'table-middle'!E48</f>
        <v>-2.6419511938299606E-4</v>
      </c>
      <c r="E9" s="55">
        <f>-'table-middle'!F48</f>
        <v>-0.32631662742835715</v>
      </c>
      <c r="F9" s="55">
        <f>-'table-middle'!G48</f>
        <v>-4.289947779077834E-3</v>
      </c>
      <c r="G9" s="55">
        <f>-'table-middle'!H48</f>
        <v>-4.5554895324007591E-3</v>
      </c>
      <c r="H9" s="55">
        <f>-'table-middle'!I48</f>
        <v>-1.6447480064834704E-2</v>
      </c>
      <c r="I9" s="55">
        <f>-'table-middle'!J48</f>
        <v>-2.0166718190234782E-3</v>
      </c>
      <c r="J9" s="55">
        <f>-'table-middle'!K48</f>
        <v>-5.59315180893358E-3</v>
      </c>
      <c r="K9" s="55">
        <f>-'table-middle'!L48</f>
        <v>-3.0426765143429994E-4</v>
      </c>
      <c r="L9" s="55">
        <f>-'table-middle'!M48</f>
        <v>-4.2249342980128746E-4</v>
      </c>
      <c r="M9" s="55">
        <f>-'table-middle'!N48</f>
        <v>-3.4566893720956796E-3</v>
      </c>
      <c r="N9" s="55">
        <f>-'table-middle'!O48</f>
        <v>-1.0864160578781881E-2</v>
      </c>
      <c r="O9" s="55">
        <f>-'table-middle'!P48</f>
        <v>-2.8620159017663141E-2</v>
      </c>
      <c r="P9" s="55">
        <f>-'table-middle'!Q48</f>
        <v>-2.5578732835726194E-3</v>
      </c>
      <c r="Q9" s="55">
        <f>-'table-middle'!R48</f>
        <v>-4.472051323589671E-3</v>
      </c>
      <c r="R9" s="55">
        <f>-'table-middle'!S48</f>
        <v>-5.4109249580976144E-3</v>
      </c>
      <c r="S9" s="55">
        <f>-'table-middle'!T48</f>
        <v>-1.2178698397284408E-2</v>
      </c>
      <c r="T9" s="55">
        <f>-'table-middle'!U48</f>
        <v>-5.2276404775730926E-3</v>
      </c>
      <c r="U9" s="55">
        <f>-'table-middle'!V48</f>
        <v>-1.7104372837677471E-3</v>
      </c>
      <c r="V9" s="55">
        <f>-'table-middle'!W48</f>
        <v>-1.1330707095578087E-3</v>
      </c>
      <c r="W9" s="55">
        <f>-'table-middle'!X48</f>
        <v>-9.3644694415117875E-4</v>
      </c>
      <c r="X9" s="55">
        <f>-'table-middle'!Y48</f>
        <v>-5.3520347228724679E-4</v>
      </c>
      <c r="Y9" s="55">
        <f>-'table-middle'!Z48</f>
        <v>-4.4688400011856757E-3</v>
      </c>
      <c r="Z9" s="55">
        <f>-'table-middle'!AA48</f>
        <v>-1.9292458334406516E-3</v>
      </c>
      <c r="AA9" s="55">
        <f>-'table-middle'!AB48</f>
        <v>-4.5301859496916942E-5</v>
      </c>
      <c r="AB9" s="55">
        <f>-'table-middle'!AC48</f>
        <v>-6.1540135427301523E-3</v>
      </c>
      <c r="AC9" s="55">
        <f>-'table-middle'!AD48</f>
        <v>-1.1295157750738677E-4</v>
      </c>
      <c r="AD9" s="20">
        <f>$C$5*C9+$D$5*D9+$E$5*E9+$F$5*F9+$G$5*G9+$H$5*H9+$I$5*I9+$J$5*J9+$K$5*K9+$L$5*L9+$M$5*M9+$N$5*N9+$O$5*O9+$P$5*P9+$Q$5*Q9+$R$5*R9+$S$5*S9+$T$5*T9+$U$5*U9+$V$5*V9+$W$5*W9+$X$5*X9+$Y$5*Y9+$Z$5*Z9+$AA$5*AA9+$AB$5*AB9+$AC$5*AC9</f>
        <v>245731448.88563797</v>
      </c>
      <c r="AE9" s="20">
        <f>'table-middle'!AO4</f>
        <v>122865725.13472065</v>
      </c>
      <c r="AF9" s="22">
        <f>AE9*$B$8</f>
        <v>245731450.26944131</v>
      </c>
      <c r="AG9" t="s">
        <v>224</v>
      </c>
      <c r="BD9"/>
      <c r="BE9"/>
    </row>
    <row r="10" spans="1:57" x14ac:dyDescent="0.25">
      <c r="B10" t="s">
        <v>153</v>
      </c>
      <c r="C10" s="55">
        <f>-'table-middle'!D49</f>
        <v>-1.0141192537719505E-2</v>
      </c>
      <c r="D10" s="55">
        <f>-'table-middle'!E49+1</f>
        <v>0.98944400900044038</v>
      </c>
      <c r="E10" s="55">
        <f>-'table-middle'!F49</f>
        <v>-1.2545953121999557E-2</v>
      </c>
      <c r="F10" s="55">
        <f>-'table-middle'!G49</f>
        <v>-3.169103751813241E-2</v>
      </c>
      <c r="G10" s="55">
        <f>-'table-middle'!H49</f>
        <v>-9.464346957840486E-3</v>
      </c>
      <c r="H10" s="55">
        <f>-'table-middle'!I49</f>
        <v>-0.11830159075547453</v>
      </c>
      <c r="I10" s="55">
        <f>-'table-middle'!J49</f>
        <v>-4.4602208233298895E-3</v>
      </c>
      <c r="J10" s="55">
        <f>-'table-middle'!K49</f>
        <v>-6.5243295738224835E-2</v>
      </c>
      <c r="K10" s="55">
        <f>-'table-middle'!L49</f>
        <v>-2.6345101307481338E-2</v>
      </c>
      <c r="L10" s="55">
        <f>-'table-middle'!M49</f>
        <v>-5.9511255413627591E-3</v>
      </c>
      <c r="M10" s="55">
        <f>-'table-middle'!N49</f>
        <v>-9.5790218166098839E-2</v>
      </c>
      <c r="N10" s="55">
        <f>-'table-middle'!O49</f>
        <v>-4.6088503363551532E-3</v>
      </c>
      <c r="O10" s="55">
        <f>-'table-middle'!P49</f>
        <v>-3.371232554231849E-2</v>
      </c>
      <c r="P10" s="55">
        <f>-'table-middle'!Q49</f>
        <v>-7.692095008924292E-2</v>
      </c>
      <c r="Q10" s="55">
        <f>-'table-middle'!R49</f>
        <v>-5.9095910373569371E-4</v>
      </c>
      <c r="R10" s="55">
        <f>-'table-middle'!S49</f>
        <v>-1.6193125311817845E-2</v>
      </c>
      <c r="S10" s="55">
        <f>-'table-middle'!T49</f>
        <v>-3.3202148778682765E-2</v>
      </c>
      <c r="T10" s="55">
        <f>-'table-middle'!U49</f>
        <v>-4.5381311614644773E-2</v>
      </c>
      <c r="U10" s="55">
        <f>-'table-middle'!V49</f>
        <v>-2.6104534522128454E-2</v>
      </c>
      <c r="V10" s="55">
        <f>-'table-middle'!W49</f>
        <v>-1.1395261534031881E-2</v>
      </c>
      <c r="W10" s="55">
        <f>-'table-middle'!X49</f>
        <v>-1.885557071208168E-2</v>
      </c>
      <c r="X10" s="55">
        <f>-'table-middle'!Y49</f>
        <v>-1.4806009066348753E-2</v>
      </c>
      <c r="Y10" s="55">
        <f>-'table-middle'!Z49</f>
        <v>-4.0747656659344718E-2</v>
      </c>
      <c r="Z10" s="55">
        <f>-'table-middle'!AA49</f>
        <v>-1.9829654764409621E-2</v>
      </c>
      <c r="AA10" s="55">
        <f>-'table-middle'!AB49</f>
        <v>-3.3661261016772193E-3</v>
      </c>
      <c r="AB10" s="55">
        <f>-'table-middle'!AC49</f>
        <v>-1.2166020895676385E-2</v>
      </c>
      <c r="AC10" s="55">
        <f>-'table-middle'!AD49</f>
        <v>-1.5053520199076653E-3</v>
      </c>
      <c r="AD10" s="20">
        <f t="shared" ref="AD10:AD38" si="2">$C$5*C10+$D$5*D10+$E$5*E10+$F$5*F10+$G$5*G10+$H$5*H10+$I$5*I10+$J$5*J10+$K$5*K10+$L$5*L10+$M$5*M10+$N$5*N10+$O$5*O10+$P$5*P10+$Q$5*Q10+$R$5*R10+$S$5*S10+$T$5*T10+$U$5*U10+$V$5*V10+$W$5*W10+$X$5*X10+$Y$5*Y10+$Z$5*Z10+$AA$5*AA10+$AB$5*AB10+$AC$5*AC10</f>
        <v>19962405.572713934</v>
      </c>
      <c r="AE10" s="20">
        <f>'table-middle'!AO5</f>
        <v>19962405.572713941</v>
      </c>
      <c r="AF10" s="22">
        <f t="shared" ref="AF10:AF35" si="3">AE10*$B$8</f>
        <v>39924811.145427883</v>
      </c>
      <c r="AG10" t="s">
        <v>225</v>
      </c>
      <c r="BD10"/>
      <c r="BE10"/>
    </row>
    <row r="11" spans="1:57" x14ac:dyDescent="0.25">
      <c r="B11" t="s">
        <v>154</v>
      </c>
      <c r="C11" s="55">
        <f>-'table-middle'!D50</f>
        <v>-7.5277543317308376E-2</v>
      </c>
      <c r="D11" s="55">
        <f>-'table-middle'!E50</f>
        <v>-1.0983329724928823E-4</v>
      </c>
      <c r="E11" s="55">
        <f>-'table-middle'!F50+1</f>
        <v>0.85956041555454887</v>
      </c>
      <c r="F11" s="55">
        <f>-'table-middle'!G50</f>
        <v>-2.4898604337145786E-3</v>
      </c>
      <c r="G11" s="55">
        <f>-'table-middle'!H50</f>
        <v>-5.6241516596657066E-3</v>
      </c>
      <c r="H11" s="55">
        <f>-'table-middle'!I50</f>
        <v>-4.9297880189496572E-4</v>
      </c>
      <c r="I11" s="55">
        <f>-'table-middle'!J50</f>
        <v>-2.908496192592252E-4</v>
      </c>
      <c r="J11" s="55">
        <f>-'table-middle'!K50</f>
        <v>-6.6050946100982035E-3</v>
      </c>
      <c r="K11" s="55">
        <f>-'table-middle'!L50</f>
        <v>-6.9233406734613221E-4</v>
      </c>
      <c r="L11" s="55">
        <f>-'table-middle'!M50</f>
        <v>-1.3987602423604241E-4</v>
      </c>
      <c r="M11" s="55">
        <f>-'table-middle'!N50</f>
        <v>-1.7007128475277694E-3</v>
      </c>
      <c r="N11" s="55">
        <f>-'table-middle'!O50</f>
        <v>-5.6688796122364986E-6</v>
      </c>
      <c r="O11" s="55">
        <f>-'table-middle'!P50</f>
        <v>-6.8960390791128208E-4</v>
      </c>
      <c r="P11" s="55">
        <f>-'table-middle'!Q50</f>
        <v>-1.0610984821997876E-3</v>
      </c>
      <c r="Q11" s="55">
        <f>-'table-middle'!R50</f>
        <v>-4.1967163107824336E-4</v>
      </c>
      <c r="R11" s="55">
        <f>-'table-middle'!S50</f>
        <v>-1.062341794250849E-3</v>
      </c>
      <c r="S11" s="55">
        <f>-'table-middle'!T50</f>
        <v>-6.0730733844765513E-3</v>
      </c>
      <c r="T11" s="55">
        <f>-'table-middle'!U50</f>
        <v>-3.1082167640943668E-3</v>
      </c>
      <c r="U11" s="55">
        <f>-'table-middle'!V50</f>
        <v>-3.2648075389625822E-3</v>
      </c>
      <c r="V11" s="55">
        <f>-'table-middle'!W50</f>
        <v>-1.1017331792723074E-3</v>
      </c>
      <c r="W11" s="55">
        <f>-'table-middle'!X50</f>
        <v>-1.4338698422183792E-3</v>
      </c>
      <c r="X11" s="55">
        <f>-'table-middle'!Y50</f>
        <v>-7.5536487324157509E-4</v>
      </c>
      <c r="Y11" s="55">
        <f>-'table-middle'!Z50</f>
        <v>-2.3375722948777967E-3</v>
      </c>
      <c r="Z11" s="55">
        <f>-'table-middle'!AA50</f>
        <v>-2.0363718162952267E-3</v>
      </c>
      <c r="AA11" s="55">
        <f>-'table-middle'!AB50</f>
        <v>-6.2397436712274053E-4</v>
      </c>
      <c r="AB11" s="55">
        <f>-'table-middle'!AC50</f>
        <v>-3.4203648125822978E-3</v>
      </c>
      <c r="AC11" s="55">
        <f>-'table-middle'!AD50</f>
        <v>-4.0110230922822824E-3</v>
      </c>
      <c r="AD11" s="20">
        <f t="shared" si="2"/>
        <v>449121489.41025239</v>
      </c>
      <c r="AE11" s="20">
        <f>'table-middle'!AO6</f>
        <v>257857982.07164937</v>
      </c>
      <c r="AF11" s="22">
        <f t="shared" si="3"/>
        <v>515715964.14329875</v>
      </c>
      <c r="AG11" t="s">
        <v>226</v>
      </c>
      <c r="BD11"/>
      <c r="BE11"/>
    </row>
    <row r="12" spans="1:57" x14ac:dyDescent="0.25">
      <c r="B12" t="s">
        <v>155</v>
      </c>
      <c r="C12" s="55">
        <f>-'table-middle'!D51</f>
        <v>-5.1391464959958831E-3</v>
      </c>
      <c r="D12" s="55">
        <f>-'table-middle'!E51</f>
        <v>-2.5394525102378606E-4</v>
      </c>
      <c r="E12" s="55">
        <f>-'table-middle'!F51</f>
        <v>-2.121329638958112E-3</v>
      </c>
      <c r="F12" s="55">
        <f>-'table-middle'!G51+1</f>
        <v>0.59589445018015219</v>
      </c>
      <c r="G12" s="55">
        <f>-'table-middle'!H51</f>
        <v>-1.0032510062205671E-2</v>
      </c>
      <c r="H12" s="55">
        <f>-'table-middle'!I51</f>
        <v>-1.9208813162470043E-4</v>
      </c>
      <c r="I12" s="55">
        <f>-'table-middle'!J51</f>
        <v>-1.0890311619069174E-3</v>
      </c>
      <c r="J12" s="55">
        <f>-'table-middle'!K51</f>
        <v>-7.3345887495180201E-3</v>
      </c>
      <c r="K12" s="55">
        <f>-'table-middle'!L51</f>
        <v>-4.5818289819217039E-4</v>
      </c>
      <c r="L12" s="55">
        <f>-'table-middle'!M51</f>
        <v>-5.9283077504179032E-4</v>
      </c>
      <c r="M12" s="55">
        <f>-'table-middle'!N51</f>
        <v>-3.1478588891101656E-3</v>
      </c>
      <c r="N12" s="55">
        <f>-'table-middle'!O51</f>
        <v>-8.7616244609640443E-7</v>
      </c>
      <c r="O12" s="55">
        <f>-'table-middle'!P51</f>
        <v>-8.1302803210535415E-2</v>
      </c>
      <c r="P12" s="55">
        <f>-'table-middle'!Q51</f>
        <v>-1.164208116606518E-3</v>
      </c>
      <c r="Q12" s="55">
        <f>-'table-middle'!R51</f>
        <v>-1.3551225776921743E-3</v>
      </c>
      <c r="R12" s="55">
        <f>-'table-middle'!S51</f>
        <v>-4.4666992211366588E-4</v>
      </c>
      <c r="S12" s="55">
        <f>-'table-middle'!T51</f>
        <v>-2.6228852343998755E-3</v>
      </c>
      <c r="T12" s="55">
        <f>-'table-middle'!U51</f>
        <v>-9.019886340776599E-4</v>
      </c>
      <c r="U12" s="55">
        <f>-'table-middle'!V51</f>
        <v>-4.3027683292614733E-3</v>
      </c>
      <c r="V12" s="55">
        <f>-'table-middle'!W51</f>
        <v>-5.3854289116393771E-4</v>
      </c>
      <c r="W12" s="55">
        <f>-'table-middle'!X51</f>
        <v>-8.4863262706463014E-4</v>
      </c>
      <c r="X12" s="55">
        <f>-'table-middle'!Y51</f>
        <v>-1.6085192476816351E-3</v>
      </c>
      <c r="Y12" s="55">
        <f>-'table-middle'!Z51</f>
        <v>-2.4157710593341879E-3</v>
      </c>
      <c r="Z12" s="55">
        <f>-'table-middle'!AA51</f>
        <v>-1.831070164386718E-3</v>
      </c>
      <c r="AA12" s="55">
        <f>-'table-middle'!AB51</f>
        <v>-3.6613436979574882E-4</v>
      </c>
      <c r="AB12" s="55">
        <f>-'table-middle'!AC51</f>
        <v>-6.7978954609347322E-3</v>
      </c>
      <c r="AC12" s="55">
        <f>-'table-middle'!AD51</f>
        <v>-1.1201020939259603E-4</v>
      </c>
      <c r="AD12" s="20">
        <f t="shared" si="2"/>
        <v>158616854.05411667</v>
      </c>
      <c r="AE12" s="20">
        <f>'table-middle'!AO7</f>
        <v>158616854.05435702</v>
      </c>
      <c r="AF12" s="22">
        <f t="shared" si="3"/>
        <v>317233708.10871404</v>
      </c>
      <c r="AG12" t="s">
        <v>227</v>
      </c>
      <c r="BD12"/>
      <c r="BE12"/>
    </row>
    <row r="13" spans="1:57" x14ac:dyDescent="0.25">
      <c r="B13" t="s">
        <v>156</v>
      </c>
      <c r="C13" s="55">
        <f>-'table-middle'!D52</f>
        <v>-2.081593739273294E-2</v>
      </c>
      <c r="D13" s="55">
        <f>-'table-middle'!E52</f>
        <v>-3.6340094185372305E-4</v>
      </c>
      <c r="E13" s="55">
        <f>-'table-middle'!F52</f>
        <v>-1.163766323936182E-2</v>
      </c>
      <c r="F13" s="55">
        <f>-'table-middle'!G52</f>
        <v>-2.4857261861196186E-2</v>
      </c>
      <c r="G13" s="55">
        <f>-'table-middle'!H52+1</f>
        <v>0.6832703688603019</v>
      </c>
      <c r="H13" s="55">
        <f>-'table-middle'!I52</f>
        <v>-1.2007105716085858E-3</v>
      </c>
      <c r="I13" s="55">
        <f>-'table-middle'!J52</f>
        <v>-2.1110147882991634E-3</v>
      </c>
      <c r="J13" s="55">
        <f>-'table-middle'!K52</f>
        <v>-1.9246609180239571E-2</v>
      </c>
      <c r="K13" s="55">
        <f>-'table-middle'!L52</f>
        <v>-2.6766730169766606E-3</v>
      </c>
      <c r="L13" s="55">
        <f>-'table-middle'!M52</f>
        <v>-1.4550822573786923E-3</v>
      </c>
      <c r="M13" s="55">
        <f>-'table-middle'!N52</f>
        <v>-1.0051826040151673E-2</v>
      </c>
      <c r="N13" s="55">
        <f>-'table-middle'!O52</f>
        <v>-1.2606279575193134E-4</v>
      </c>
      <c r="O13" s="55">
        <f>-'table-middle'!P52</f>
        <v>-1.3173637033101258E-2</v>
      </c>
      <c r="P13" s="55">
        <f>-'table-middle'!Q52</f>
        <v>-4.7753177436906571E-3</v>
      </c>
      <c r="Q13" s="55">
        <f>-'table-middle'!R52</f>
        <v>-1.1864251000220292E-2</v>
      </c>
      <c r="R13" s="55">
        <f>-'table-middle'!S52</f>
        <v>-1.1053739244985669E-2</v>
      </c>
      <c r="S13" s="55">
        <f>-'table-middle'!T52</f>
        <v>-1.0793095224059012E-2</v>
      </c>
      <c r="T13" s="55">
        <f>-'table-middle'!U52</f>
        <v>-5.706709877077199E-3</v>
      </c>
      <c r="U13" s="55">
        <f>-'table-middle'!V52</f>
        <v>-8.6674211078671178E-3</v>
      </c>
      <c r="V13" s="55">
        <f>-'table-middle'!W52</f>
        <v>-9.8714331140621839E-3</v>
      </c>
      <c r="W13" s="55">
        <f>-'table-middle'!X52</f>
        <v>-5.779042772299221E-3</v>
      </c>
      <c r="X13" s="55">
        <f>-'table-middle'!Y52</f>
        <v>-6.1273924971724601E-3</v>
      </c>
      <c r="Y13" s="55">
        <f>-'table-middle'!Z52</f>
        <v>-1.7404576046536488E-2</v>
      </c>
      <c r="Z13" s="55">
        <f>-'table-middle'!AA52</f>
        <v>-2.8935383147528056E-3</v>
      </c>
      <c r="AA13" s="55">
        <f>-'table-middle'!AB52</f>
        <v>-1.425194035110095E-3</v>
      </c>
      <c r="AB13" s="55">
        <f>-'table-middle'!AC52</f>
        <v>-9.8331188842886025E-3</v>
      </c>
      <c r="AC13" s="55">
        <f>-'table-middle'!AD52</f>
        <v>-7.0139375050078633E-3</v>
      </c>
      <c r="AD13" s="20">
        <f t="shared" si="2"/>
        <v>16162635.745917266</v>
      </c>
      <c r="AE13" s="20">
        <f>'table-middle'!AO8</f>
        <v>16162635.731805399</v>
      </c>
      <c r="AF13" s="22">
        <f t="shared" si="3"/>
        <v>32325271.463610798</v>
      </c>
      <c r="AG13" t="s">
        <v>228</v>
      </c>
      <c r="BD13"/>
      <c r="BE13"/>
    </row>
    <row r="14" spans="1:57" x14ac:dyDescent="0.25">
      <c r="B14" t="s">
        <v>157</v>
      </c>
      <c r="C14" s="55">
        <f>-'table-middle'!D53</f>
        <v>-5.3281247422082585E-5</v>
      </c>
      <c r="D14" s="55">
        <f>-'table-middle'!E53</f>
        <v>-0.1955471594887917</v>
      </c>
      <c r="E14" s="55">
        <f>-'table-middle'!F53</f>
        <v>-6.0764691204262125E-3</v>
      </c>
      <c r="F14" s="55">
        <f>-'table-middle'!G53</f>
        <v>-2.8772381352922343E-3</v>
      </c>
      <c r="G14" s="55">
        <f>-'table-middle'!H53</f>
        <v>-7.0233687952413106E-3</v>
      </c>
      <c r="H14" s="55">
        <f>-'table-middle'!I53+1</f>
        <v>0.93515732707228738</v>
      </c>
      <c r="I14" s="55">
        <f>-'table-middle'!J53</f>
        <v>-5.1573734554370004E-4</v>
      </c>
      <c r="J14" s="55">
        <f>-'table-middle'!K53</f>
        <v>-6.9901218426741843E-4</v>
      </c>
      <c r="K14" s="55">
        <f>-'table-middle'!L53</f>
        <v>-2.5584233137045873E-3</v>
      </c>
      <c r="L14" s="55">
        <f>-'table-middle'!M53</f>
        <v>-2.1021683380838775E-3</v>
      </c>
      <c r="M14" s="55">
        <f>-'table-middle'!N53</f>
        <v>-1.7966947227955249E-2</v>
      </c>
      <c r="N14" s="55">
        <f>-'table-middle'!O53</f>
        <v>-1.9192989470805558E-5</v>
      </c>
      <c r="O14" s="55">
        <f>-'table-middle'!P53</f>
        <v>-3.2506553035326394E-4</v>
      </c>
      <c r="P14" s="55">
        <f>-'table-middle'!Q53</f>
        <v>-3.5336850043119908E-3</v>
      </c>
      <c r="Q14" s="55">
        <f>-'table-middle'!R53</f>
        <v>-3.5538311776878015E-3</v>
      </c>
      <c r="R14" s="55">
        <f>-'table-middle'!S53</f>
        <v>-1.7417864198850921E-3</v>
      </c>
      <c r="S14" s="55">
        <f>-'table-middle'!T53</f>
        <v>-4.2016143663704951E-2</v>
      </c>
      <c r="T14" s="55">
        <f>-'table-middle'!U53</f>
        <v>-5.0466016398058922E-2</v>
      </c>
      <c r="U14" s="55">
        <f>-'table-middle'!V53</f>
        <v>-1.0563497674655604E-2</v>
      </c>
      <c r="V14" s="55">
        <f>-'table-middle'!W53</f>
        <v>-5.1152736140923048E-3</v>
      </c>
      <c r="W14" s="55">
        <f>-'table-middle'!X53</f>
        <v>-2.1479425758858341E-2</v>
      </c>
      <c r="X14" s="55">
        <f>-'table-middle'!Y53</f>
        <v>-1.5243215180206014E-2</v>
      </c>
      <c r="Y14" s="55">
        <f>-'table-middle'!Z53</f>
        <v>-2.2658983834587875E-2</v>
      </c>
      <c r="Z14" s="55">
        <f>-'table-middle'!AA53</f>
        <v>-2.691700233967676E-3</v>
      </c>
      <c r="AA14" s="55">
        <f>-'table-middle'!AB53</f>
        <v>-5.3821725694972421E-3</v>
      </c>
      <c r="AB14" s="55">
        <f>-'table-middle'!AC53</f>
        <v>-3.9788407542735348E-2</v>
      </c>
      <c r="AC14" s="55">
        <f>-'table-middle'!AD53</f>
        <v>-6.1939356096113053E-3</v>
      </c>
      <c r="AD14" s="20">
        <f t="shared" si="2"/>
        <v>36648874.858063817</v>
      </c>
      <c r="AE14" s="20">
        <f>'table-middle'!AO9</f>
        <v>36648874.603779554</v>
      </c>
      <c r="AF14" s="22">
        <f t="shared" si="3"/>
        <v>73297749.207559109</v>
      </c>
      <c r="AG14" t="s">
        <v>229</v>
      </c>
      <c r="BD14"/>
      <c r="BE14"/>
    </row>
    <row r="15" spans="1:57" x14ac:dyDescent="0.25">
      <c r="B15" t="s">
        <v>158</v>
      </c>
      <c r="C15" s="55">
        <f>-'table-middle'!D54</f>
        <v>-8.0928233274259898E-3</v>
      </c>
      <c r="D15" s="55">
        <f>-'table-middle'!E54</f>
        <v>-5.6902313911372749E-3</v>
      </c>
      <c r="E15" s="55">
        <f>-'table-middle'!F54</f>
        <v>-1.4000742105380609E-2</v>
      </c>
      <c r="F15" s="55">
        <f>-'table-middle'!G54</f>
        <v>-4.9414953931349585E-2</v>
      </c>
      <c r="G15" s="55">
        <f>-'table-middle'!H54</f>
        <v>-5.2453140535339546E-2</v>
      </c>
      <c r="H15" s="55">
        <f>-'table-middle'!I54</f>
        <v>-8.6424982268070751E-3</v>
      </c>
      <c r="I15" s="55">
        <f>-'table-middle'!J54+1</f>
        <v>0.95769594803854186</v>
      </c>
      <c r="J15" s="55">
        <f>-'table-middle'!K54</f>
        <v>-7.552936066514572E-2</v>
      </c>
      <c r="K15" s="55">
        <f>-'table-middle'!L54</f>
        <v>-7.330564905651326E-3</v>
      </c>
      <c r="L15" s="55">
        <f>-'table-middle'!M54</f>
        <v>-4.4919515778274986E-3</v>
      </c>
      <c r="M15" s="55">
        <f>-'table-middle'!N54</f>
        <v>-8.2696443654241975E-3</v>
      </c>
      <c r="N15" s="55">
        <f>-'table-middle'!O54</f>
        <v>-2.0270694970686123E-4</v>
      </c>
      <c r="O15" s="55">
        <f>-'table-middle'!P54</f>
        <v>-2.2848129271403339E-2</v>
      </c>
      <c r="P15" s="55">
        <f>-'table-middle'!Q54</f>
        <v>-8.3846237137954627E-3</v>
      </c>
      <c r="Q15" s="55">
        <f>-'table-middle'!R54</f>
        <v>-9.2978799153321193E-3</v>
      </c>
      <c r="R15" s="55">
        <f>-'table-middle'!S54</f>
        <v>-7.1329853537213566E-3</v>
      </c>
      <c r="S15" s="55">
        <f>-'table-middle'!T54</f>
        <v>-2.0248214430783042E-2</v>
      </c>
      <c r="T15" s="55">
        <f>-'table-middle'!U54</f>
        <v>-1.7933269026647172E-2</v>
      </c>
      <c r="U15" s="55">
        <f>-'table-middle'!V54</f>
        <v>-1.7374046321928065E-2</v>
      </c>
      <c r="V15" s="55">
        <f>-'table-middle'!W54</f>
        <v>-1.1040195249424276E-2</v>
      </c>
      <c r="W15" s="55">
        <f>-'table-middle'!X54</f>
        <v>-9.5350305577233431E-3</v>
      </c>
      <c r="X15" s="55">
        <f>-'table-middle'!Y54</f>
        <v>-1.4387523353312118E-2</v>
      </c>
      <c r="Y15" s="55">
        <f>-'table-middle'!Z54</f>
        <v>-2.837532575321669E-2</v>
      </c>
      <c r="Z15" s="55">
        <f>-'table-middle'!AA54</f>
        <v>-9.9299302094719832E-3</v>
      </c>
      <c r="AA15" s="55">
        <f>-'table-middle'!AB54</f>
        <v>-3.5762418624114044E-3</v>
      </c>
      <c r="AB15" s="55">
        <f>-'table-middle'!AC54</f>
        <v>-1.9340195893815759E-2</v>
      </c>
      <c r="AC15" s="55">
        <f>-'table-middle'!AD54</f>
        <v>-1.3227101405171669E-2</v>
      </c>
      <c r="AD15" s="20">
        <f t="shared" si="2"/>
        <v>50038477.32429938</v>
      </c>
      <c r="AE15" s="20">
        <f>'table-middle'!AO10</f>
        <v>50038477.379391775</v>
      </c>
      <c r="AF15" s="22">
        <f t="shared" si="3"/>
        <v>100076954.75878355</v>
      </c>
      <c r="AG15" t="s">
        <v>230</v>
      </c>
      <c r="BD15"/>
      <c r="BE15"/>
    </row>
    <row r="16" spans="1:57" x14ac:dyDescent="0.25">
      <c r="B16" t="s">
        <v>159</v>
      </c>
      <c r="C16" s="55">
        <f>-'table-middle'!D55</f>
        <v>-6.1795841816700411E-3</v>
      </c>
      <c r="D16" s="55">
        <f>-'table-middle'!E55</f>
        <v>-1.0118099984888464E-2</v>
      </c>
      <c r="E16" s="55">
        <f>-'table-middle'!F55</f>
        <v>-7.1364425791544291E-3</v>
      </c>
      <c r="F16" s="55">
        <f>-'table-middle'!G55</f>
        <v>-3.4217766630398244E-2</v>
      </c>
      <c r="G16" s="55">
        <f>-'table-middle'!H55</f>
        <v>-2.6914084733961643E-2</v>
      </c>
      <c r="H16" s="55">
        <f>-'table-middle'!I55</f>
        <v>-1.5534051045751875E-2</v>
      </c>
      <c r="I16" s="55">
        <f>-'table-middle'!J55</f>
        <v>-8.1162196142222243E-3</v>
      </c>
      <c r="J16" s="55">
        <f>-'table-middle'!K55+1</f>
        <v>0.76995496965060939</v>
      </c>
      <c r="K16" s="55">
        <f>-'table-middle'!L55</f>
        <v>-1.2803212456033745E-2</v>
      </c>
      <c r="L16" s="55">
        <f>-'table-middle'!M55</f>
        <v>-6.9859333937132206E-3</v>
      </c>
      <c r="M16" s="55">
        <f>-'table-middle'!N55</f>
        <v>-2.6145672647698487E-2</v>
      </c>
      <c r="N16" s="55">
        <f>-'table-middle'!O55</f>
        <v>-1.7290409739552566E-3</v>
      </c>
      <c r="O16" s="55">
        <f>-'table-middle'!P55</f>
        <v>-1.8840298396591282E-2</v>
      </c>
      <c r="P16" s="55">
        <f>-'table-middle'!Q55</f>
        <v>-2.2065734697050039E-2</v>
      </c>
      <c r="Q16" s="55">
        <f>-'table-middle'!R55</f>
        <v>-7.4229085842462189E-3</v>
      </c>
      <c r="R16" s="55">
        <f>-'table-middle'!S55</f>
        <v>-2.0301811075527865E-2</v>
      </c>
      <c r="S16" s="55">
        <f>-'table-middle'!T55</f>
        <v>-2.4559436953704394E-2</v>
      </c>
      <c r="T16" s="55">
        <f>-'table-middle'!U55</f>
        <v>-1.4840535783549472E-2</v>
      </c>
      <c r="U16" s="55">
        <f>-'table-middle'!V55</f>
        <v>-1.114037813850817E-2</v>
      </c>
      <c r="V16" s="55">
        <f>-'table-middle'!W55</f>
        <v>-6.43018404527404E-3</v>
      </c>
      <c r="W16" s="55">
        <f>-'table-middle'!X55</f>
        <v>-9.5934400582263265E-3</v>
      </c>
      <c r="X16" s="55">
        <f>-'table-middle'!Y55</f>
        <v>-1.5879701874300892E-2</v>
      </c>
      <c r="Y16" s="55">
        <f>-'table-middle'!Z55</f>
        <v>-1.3212276264372352E-2</v>
      </c>
      <c r="Z16" s="55">
        <f>-'table-middle'!AA55</f>
        <v>-5.2257786160673425E-3</v>
      </c>
      <c r="AA16" s="55">
        <f>-'table-middle'!AB55</f>
        <v>-1.345129192530039E-3</v>
      </c>
      <c r="AB16" s="55">
        <f>-'table-middle'!AC55</f>
        <v>-1.2858680871469947E-2</v>
      </c>
      <c r="AC16" s="55">
        <f>-'table-middle'!AD55</f>
        <v>-1.8799090908421516E-3</v>
      </c>
      <c r="AD16" s="20">
        <f t="shared" si="2"/>
        <v>52691511.533581868</v>
      </c>
      <c r="AE16" s="20">
        <f>'table-middle'!AO11</f>
        <v>52691511.490426838</v>
      </c>
      <c r="AF16" s="22">
        <f t="shared" si="3"/>
        <v>105383022.98085368</v>
      </c>
      <c r="AG16" t="s">
        <v>231</v>
      </c>
      <c r="BD16"/>
      <c r="BE16"/>
    </row>
    <row r="17" spans="2:57" x14ac:dyDescent="0.25">
      <c r="B17" t="s">
        <v>160</v>
      </c>
      <c r="C17" s="55">
        <f>-'table-middle'!D56</f>
        <v>-3.8300992329730305E-5</v>
      </c>
      <c r="D17" s="55">
        <f>-'table-middle'!E56</f>
        <v>-1.1785277601389805E-2</v>
      </c>
      <c r="E17" s="55">
        <f>-'table-middle'!F56</f>
        <v>-4.0219010044334732E-3</v>
      </c>
      <c r="F17" s="55">
        <f>-'table-middle'!G56</f>
        <v>-6.1635432398327939E-3</v>
      </c>
      <c r="G17" s="55">
        <f>-'table-middle'!H56</f>
        <v>-9.3630258896851611E-3</v>
      </c>
      <c r="H17" s="55">
        <f>-'table-middle'!I56</f>
        <v>-3.1469947472217825E-3</v>
      </c>
      <c r="I17" s="55">
        <f>-'table-middle'!J56</f>
        <v>-8.6526383393843698E-4</v>
      </c>
      <c r="J17" s="55">
        <f>-'table-middle'!K56</f>
        <v>-1.5484990300128169E-2</v>
      </c>
      <c r="K17" s="55">
        <f>-'table-middle'!L56+1</f>
        <v>0.76672402420965591</v>
      </c>
      <c r="L17" s="55">
        <f>-'table-middle'!M56</f>
        <v>-1.4369094471574712E-2</v>
      </c>
      <c r="M17" s="55">
        <f>-'table-middle'!N56</f>
        <v>-3.8016630188679242E-2</v>
      </c>
      <c r="N17" s="55">
        <f>-'table-middle'!O56</f>
        <v>-2.8590094244232036E-5</v>
      </c>
      <c r="O17" s="55">
        <f>-'table-middle'!P56</f>
        <v>-3.2194800976880836E-2</v>
      </c>
      <c r="P17" s="55">
        <f>-'table-middle'!Q56</f>
        <v>-1.8493789909563019E-2</v>
      </c>
      <c r="Q17" s="55">
        <f>-'table-middle'!R56</f>
        <v>-0.27063533242597648</v>
      </c>
      <c r="R17" s="55">
        <f>-'table-middle'!S56</f>
        <v>-5.0393539358694998E-2</v>
      </c>
      <c r="S17" s="55">
        <f>-'table-middle'!T56</f>
        <v>-1.6346282481002013E-2</v>
      </c>
      <c r="T17" s="55">
        <f>-'table-middle'!U56</f>
        <v>-1.698870920602244E-2</v>
      </c>
      <c r="U17" s="55">
        <f>-'table-middle'!V56</f>
        <v>-1.1740477715584043E-2</v>
      </c>
      <c r="V17" s="55">
        <f>-'table-middle'!W56</f>
        <v>-5.2042318308443535E-3</v>
      </c>
      <c r="W17" s="55">
        <f>-'table-middle'!X56</f>
        <v>-7.5392006714957854E-3</v>
      </c>
      <c r="X17" s="55">
        <f>-'table-middle'!Y56</f>
        <v>-1.1156535902216233E-2</v>
      </c>
      <c r="Y17" s="55">
        <f>-'table-middle'!Z56</f>
        <v>-7.2729220255271197E-3</v>
      </c>
      <c r="Z17" s="55">
        <f>-'table-middle'!AA56</f>
        <v>-2.8637214622435642E-3</v>
      </c>
      <c r="AA17" s="55">
        <f>-'table-middle'!AB56</f>
        <v>-6.3753525433281788E-4</v>
      </c>
      <c r="AB17" s="55">
        <f>-'table-middle'!AC56</f>
        <v>-1.1119184754534829E-2</v>
      </c>
      <c r="AC17" s="55">
        <f>-'table-middle'!AD56</f>
        <v>-2.8602868934308337E-3</v>
      </c>
      <c r="AD17" s="20">
        <f t="shared" si="2"/>
        <v>126330098.22942188</v>
      </c>
      <c r="AE17" s="20">
        <f>'table-middle'!AO12</f>
        <v>126330098.18065402</v>
      </c>
      <c r="AF17" s="22">
        <f t="shared" si="3"/>
        <v>252660196.36130804</v>
      </c>
      <c r="AG17" t="s">
        <v>232</v>
      </c>
      <c r="BD17"/>
      <c r="BE17"/>
    </row>
    <row r="18" spans="2:57" x14ac:dyDescent="0.25">
      <c r="B18" t="s">
        <v>161</v>
      </c>
      <c r="C18" s="55">
        <f>-'table-middle'!D57</f>
        <v>-8.5271546173651855E-5</v>
      </c>
      <c r="D18" s="55">
        <f>-'table-middle'!E57</f>
        <v>-8.718268561642963E-5</v>
      </c>
      <c r="E18" s="55">
        <f>-'table-middle'!F57</f>
        <v>-3.3448825755254009E-4</v>
      </c>
      <c r="F18" s="55">
        <f>-'table-middle'!G57</f>
        <v>-1.4659091784974322E-3</v>
      </c>
      <c r="G18" s="55">
        <f>-'table-middle'!H57</f>
        <v>-2.134297772091094E-3</v>
      </c>
      <c r="H18" s="55">
        <f>-'table-middle'!I57</f>
        <v>-5.6053680995170579E-4</v>
      </c>
      <c r="I18" s="55">
        <f>-'table-middle'!J57</f>
        <v>-1.5549960625718291E-4</v>
      </c>
      <c r="J18" s="55">
        <f>-'table-middle'!K57</f>
        <v>-7.7467677104421911E-3</v>
      </c>
      <c r="K18" s="55">
        <f>-'table-middle'!L57</f>
        <v>-1.5996825849374514E-2</v>
      </c>
      <c r="L18" s="55">
        <f>-'table-middle'!M57+1</f>
        <v>0.979485244792901</v>
      </c>
      <c r="M18" s="55">
        <f>-'table-middle'!N57</f>
        <v>-1.337814119675057E-2</v>
      </c>
      <c r="N18" s="55">
        <f>-'table-middle'!O57</f>
        <v>-1.9801156408819996E-3</v>
      </c>
      <c r="O18" s="55">
        <f>-'table-middle'!P57</f>
        <v>-5.0012178331823847E-3</v>
      </c>
      <c r="P18" s="55">
        <f>-'table-middle'!Q57</f>
        <v>-2.2729501686056417E-3</v>
      </c>
      <c r="Q18" s="55">
        <f>-'table-middle'!R57</f>
        <v>-2.248962650442915E-3</v>
      </c>
      <c r="R18" s="55">
        <f>-'table-middle'!S57</f>
        <v>-3.7182823941820892E-3</v>
      </c>
      <c r="S18" s="55">
        <f>-'table-middle'!T57</f>
        <v>-3.2426269451334357E-3</v>
      </c>
      <c r="T18" s="55">
        <f>-'table-middle'!U57</f>
        <v>-1.2663720322129137E-3</v>
      </c>
      <c r="U18" s="55">
        <f>-'table-middle'!V57</f>
        <v>-1.9724395852593782E-3</v>
      </c>
      <c r="V18" s="55">
        <f>-'table-middle'!W57</f>
        <v>-6.3153684565031851E-3</v>
      </c>
      <c r="W18" s="55">
        <f>-'table-middle'!X57</f>
        <v>-1.3922462429161466E-3</v>
      </c>
      <c r="X18" s="55">
        <f>-'table-middle'!Y57</f>
        <v>-2.8030075824431035E-3</v>
      </c>
      <c r="Y18" s="55">
        <f>-'table-middle'!Z57</f>
        <v>-4.929060226255744E-3</v>
      </c>
      <c r="Z18" s="55">
        <f>-'table-middle'!AA57</f>
        <v>-1.0427297562420844E-3</v>
      </c>
      <c r="AA18" s="55">
        <f>-'table-middle'!AB57</f>
        <v>-3.5316821765378541E-4</v>
      </c>
      <c r="AB18" s="55">
        <f>-'table-middle'!AC57</f>
        <v>-5.3624532311886772E-3</v>
      </c>
      <c r="AC18" s="55">
        <f>-'table-middle'!AD57</f>
        <v>-2.0747704734952188E-3</v>
      </c>
      <c r="AD18" s="20">
        <f t="shared" si="2"/>
        <v>87331297.071015239</v>
      </c>
      <c r="AE18" s="20">
        <f>'table-middle'!AO13</f>
        <v>87331297.062679857</v>
      </c>
      <c r="AF18" s="22">
        <f t="shared" si="3"/>
        <v>174662594.12535971</v>
      </c>
      <c r="AG18" t="s">
        <v>233</v>
      </c>
      <c r="BD18"/>
      <c r="BE18"/>
    </row>
    <row r="19" spans="2:57" x14ac:dyDescent="0.25">
      <c r="B19" t="s">
        <v>162</v>
      </c>
      <c r="C19" s="55">
        <f>-'table-middle'!D58</f>
        <v>-6.3073202701626111E-5</v>
      </c>
      <c r="D19" s="55">
        <f>-'table-middle'!E58</f>
        <v>-3.3084620194007001E-5</v>
      </c>
      <c r="E19" s="55">
        <f>-'table-middle'!F58</f>
        <v>-2.2055893899382991E-3</v>
      </c>
      <c r="F19" s="55">
        <f>-'table-middle'!G58</f>
        <v>-4.6256724976422615E-3</v>
      </c>
      <c r="G19" s="55">
        <f>-'table-middle'!H58</f>
        <v>-6.5565140709164561E-3</v>
      </c>
      <c r="H19" s="55">
        <f>-'table-middle'!I58</f>
        <v>-1.4279538140741946E-3</v>
      </c>
      <c r="I19" s="55">
        <f>-'table-middle'!J58</f>
        <v>-4.5387990142537762E-4</v>
      </c>
      <c r="J19" s="55">
        <f>-'table-middle'!K58</f>
        <v>-1.3435482042706908E-2</v>
      </c>
      <c r="K19" s="55">
        <f>-'table-middle'!L58</f>
        <v>-1.6558953029522049E-2</v>
      </c>
      <c r="L19" s="55">
        <f>-'table-middle'!M58</f>
        <v>-6.2302173687110831E-3</v>
      </c>
      <c r="M19" s="55">
        <f>-'table-middle'!N58+1</f>
        <v>0.94209038683208368</v>
      </c>
      <c r="N19" s="55">
        <f>-'table-middle'!O58</f>
        <v>-3.8226445394541876E-2</v>
      </c>
      <c r="O19" s="55">
        <f>-'table-middle'!P58</f>
        <v>-2.2402296523791641E-2</v>
      </c>
      <c r="P19" s="55">
        <f>-'table-middle'!Q58</f>
        <v>-5.871455067035956E-4</v>
      </c>
      <c r="Q19" s="55">
        <f>-'table-middle'!R58</f>
        <v>-1.040632485200365E-3</v>
      </c>
      <c r="R19" s="55">
        <f>-'table-middle'!S58</f>
        <v>-7.8554503938147967E-3</v>
      </c>
      <c r="S19" s="55">
        <f>-'table-middle'!T58</f>
        <v>-2.6700875443787563E-3</v>
      </c>
      <c r="T19" s="55">
        <f>-'table-middle'!U58</f>
        <v>-2.7655884709503684E-3</v>
      </c>
      <c r="U19" s="55">
        <f>-'table-middle'!V58</f>
        <v>-3.4629555199720439E-3</v>
      </c>
      <c r="V19" s="55">
        <f>-'table-middle'!W58</f>
        <v>-3.5750399938629124E-3</v>
      </c>
      <c r="W19" s="55">
        <f>-'table-middle'!X58</f>
        <v>-2.7069543067544657E-3</v>
      </c>
      <c r="X19" s="55">
        <f>-'table-middle'!Y58</f>
        <v>-3.9441157922236016E-3</v>
      </c>
      <c r="Y19" s="55">
        <f>-'table-middle'!Z58</f>
        <v>-2.1945285407737026E-3</v>
      </c>
      <c r="Z19" s="55">
        <f>-'table-middle'!AA58</f>
        <v>-4.3038284648615172E-4</v>
      </c>
      <c r="AA19" s="55">
        <f>-'table-middle'!AB58</f>
        <v>-5.8570304525045629E-4</v>
      </c>
      <c r="AB19" s="55">
        <f>-'table-middle'!AC58</f>
        <v>-5.9552567970779964E-3</v>
      </c>
      <c r="AC19" s="55">
        <f>-'table-middle'!AD58</f>
        <v>-9.6342292661850027E-4</v>
      </c>
      <c r="AD19" s="20">
        <f t="shared" si="2"/>
        <v>110775709.7052491</v>
      </c>
      <c r="AE19" s="20">
        <f>'table-middle'!AO14</f>
        <v>110775709.70103115</v>
      </c>
      <c r="AF19" s="22">
        <f t="shared" si="3"/>
        <v>221551419.4020623</v>
      </c>
      <c r="AG19" t="s">
        <v>234</v>
      </c>
      <c r="BD19"/>
      <c r="BE19"/>
    </row>
    <row r="20" spans="2:57" x14ac:dyDescent="0.25">
      <c r="B20" t="s">
        <v>163</v>
      </c>
      <c r="C20" s="55">
        <f>-'table-middle'!D59</f>
        <v>-1.8271758032803415E-7</v>
      </c>
      <c r="D20" s="55">
        <f>-'table-middle'!E59</f>
        <v>-2.2736967119165646E-5</v>
      </c>
      <c r="E20" s="55">
        <f>-'table-middle'!F59</f>
        <v>-1.7493885801342599E-5</v>
      </c>
      <c r="F20" s="55">
        <f>-'table-middle'!G59</f>
        <v>-5.6601218672086638E-4</v>
      </c>
      <c r="G20" s="55">
        <f>-'table-middle'!H59</f>
        <v>-5.7690205929966288E-5</v>
      </c>
      <c r="H20" s="55">
        <f>-'table-middle'!I59</f>
        <v>-1.6129645465507555E-5</v>
      </c>
      <c r="I20" s="55">
        <f>-'table-middle'!J59</f>
        <v>-5.321110013427935E-6</v>
      </c>
      <c r="J20" s="55">
        <f>-'table-middle'!K59</f>
        <v>-8.8965387903704456E-4</v>
      </c>
      <c r="K20" s="55">
        <f>-'table-middle'!L59</f>
        <v>-1.5820555469649616E-3</v>
      </c>
      <c r="L20" s="55">
        <f>-'table-middle'!M59</f>
        <v>-5.3668008603010079E-4</v>
      </c>
      <c r="M20" s="55">
        <f>-'table-middle'!N59</f>
        <v>-1.67124340031845E-3</v>
      </c>
      <c r="N20" s="55">
        <f>-'table-middle'!O59+1</f>
        <v>0.97732820435079637</v>
      </c>
      <c r="O20" s="55">
        <f>-'table-middle'!P59</f>
        <v>-6.8191442512511484E-4</v>
      </c>
      <c r="P20" s="55">
        <f>-'table-middle'!Q59</f>
        <v>-5.5587021500930419E-5</v>
      </c>
      <c r="Q20" s="55">
        <f>-'table-middle'!R59</f>
        <v>-3.9000503916092738E-5</v>
      </c>
      <c r="R20" s="55">
        <f>-'table-middle'!S59</f>
        <v>-4.910114131487849E-5</v>
      </c>
      <c r="S20" s="55">
        <f>-'table-middle'!T59</f>
        <v>-5.0295202677444646E-4</v>
      </c>
      <c r="T20" s="55">
        <f>-'table-middle'!U59</f>
        <v>-3.2703916285584339E-4</v>
      </c>
      <c r="U20" s="55">
        <f>-'table-middle'!V59</f>
        <v>-1.1702983035857363E-4</v>
      </c>
      <c r="V20" s="55">
        <f>-'table-middle'!W59</f>
        <v>-2.9080141290850528E-4</v>
      </c>
      <c r="W20" s="55">
        <f>-'table-middle'!X59</f>
        <v>-1.0466188697811223E-4</v>
      </c>
      <c r="X20" s="55">
        <f>-'table-middle'!Y59</f>
        <v>-1.5662124630037969E-5</v>
      </c>
      <c r="Y20" s="55">
        <f>-'table-middle'!Z59</f>
        <v>-1.4255539194974403E-4</v>
      </c>
      <c r="Z20" s="55">
        <f>-'table-middle'!AA59</f>
        <v>-4.9111883289335369E-5</v>
      </c>
      <c r="AA20" s="55">
        <f>-'table-middle'!AB59</f>
        <v>-6.1223551763104329E-5</v>
      </c>
      <c r="AB20" s="55">
        <f>-'table-middle'!AC59</f>
        <v>-1.4964051998273429E-4</v>
      </c>
      <c r="AC20" s="55">
        <f>-'table-middle'!AD59</f>
        <v>-1.2921106541571146E-5</v>
      </c>
      <c r="AD20" s="20">
        <f t="shared" si="2"/>
        <v>122560025.65338075</v>
      </c>
      <c r="AE20" s="20">
        <f>'table-middle'!AO15</f>
        <v>122560025.65217866</v>
      </c>
      <c r="AF20" s="22">
        <f t="shared" si="3"/>
        <v>245120051.30435732</v>
      </c>
      <c r="AG20" t="s">
        <v>243</v>
      </c>
      <c r="BD20"/>
      <c r="BE20"/>
    </row>
    <row r="21" spans="2:57" x14ac:dyDescent="0.25">
      <c r="B21" t="s">
        <v>164</v>
      </c>
      <c r="C21" s="55">
        <f>-'table-middle'!D60</f>
        <v>-3.9557648401263082E-5</v>
      </c>
      <c r="D21" s="55">
        <f>-'table-middle'!E60</f>
        <v>-1.9311921658437233E-6</v>
      </c>
      <c r="E21" s="55">
        <f>-'table-middle'!F60</f>
        <v>-7.0140538150073253E-5</v>
      </c>
      <c r="F21" s="55">
        <f>-'table-middle'!G60</f>
        <v>-2.1851755286095829E-3</v>
      </c>
      <c r="G21" s="55">
        <f>-'table-middle'!H60</f>
        <v>-1.1885523775535382E-3</v>
      </c>
      <c r="H21" s="55">
        <f>-'table-middle'!I60</f>
        <v>-1.3898910396475712E-5</v>
      </c>
      <c r="I21" s="55">
        <f>-'table-middle'!J60</f>
        <v>-1.4698237904077608E-5</v>
      </c>
      <c r="J21" s="55">
        <f>-'table-middle'!K60</f>
        <v>-3.4127405716038019E-4</v>
      </c>
      <c r="K21" s="55">
        <f>-'table-middle'!L60</f>
        <v>-5.3644923527310388E-4</v>
      </c>
      <c r="L21" s="55">
        <f>-'table-middle'!M60</f>
        <v>-1.1466336980391795E-4</v>
      </c>
      <c r="M21" s="55">
        <f>-'table-middle'!N60</f>
        <v>-5.9802804596250942E-4</v>
      </c>
      <c r="N21" s="55">
        <f>-'table-middle'!O60</f>
        <v>-3.7695494662293557E-4</v>
      </c>
      <c r="O21" s="55">
        <f>-'table-middle'!P60+1</f>
        <v>0.94371331726202601</v>
      </c>
      <c r="P21" s="55">
        <f>-'table-middle'!Q60</f>
        <v>-1.6958238434147957E-5</v>
      </c>
      <c r="Q21" s="55">
        <f>-'table-middle'!R60</f>
        <v>-4.6723314524721141E-5</v>
      </c>
      <c r="R21" s="55">
        <f>-'table-middle'!S60</f>
        <v>-9.9795112792849198E-4</v>
      </c>
      <c r="S21" s="55">
        <f>-'table-middle'!T60</f>
        <v>-2.1365331918082696E-4</v>
      </c>
      <c r="T21" s="55">
        <f>-'table-middle'!U60</f>
        <v>-5.9859299098311105E-5</v>
      </c>
      <c r="U21" s="55">
        <f>-'table-middle'!V60</f>
        <v>-5.812290354836581E-5</v>
      </c>
      <c r="V21" s="55">
        <f>-'table-middle'!W60</f>
        <v>-6.3911099200493989E-5</v>
      </c>
      <c r="W21" s="55">
        <f>-'table-middle'!X60</f>
        <v>-1.5746615238721828E-4</v>
      </c>
      <c r="X21" s="55">
        <f>-'table-middle'!Y60</f>
        <v>-2.2743427136530094E-4</v>
      </c>
      <c r="Y21" s="55">
        <f>-'table-middle'!Z60</f>
        <v>-5.2930381304826636E-4</v>
      </c>
      <c r="Z21" s="55">
        <f>-'table-middle'!AA60</f>
        <v>-2.1276079006997959E-4</v>
      </c>
      <c r="AA21" s="55">
        <f>-'table-middle'!AB60</f>
        <v>-5.392465815470365E-5</v>
      </c>
      <c r="AB21" s="55">
        <f>-'table-middle'!AC60</f>
        <v>-3.973283195332407E-4</v>
      </c>
      <c r="AC21" s="55">
        <f>-'table-middle'!AD60</f>
        <v>-9.6892412592754931E-5</v>
      </c>
      <c r="AD21" s="20">
        <f t="shared" si="2"/>
        <v>91909722.970017791</v>
      </c>
      <c r="AE21" s="20">
        <f>'table-middle'!AO16</f>
        <v>91909722.971517235</v>
      </c>
      <c r="AF21" s="22">
        <f t="shared" si="3"/>
        <v>183819445.94303447</v>
      </c>
      <c r="AG21" t="s">
        <v>244</v>
      </c>
      <c r="BD21"/>
      <c r="BE21"/>
    </row>
    <row r="22" spans="2:57" x14ac:dyDescent="0.25">
      <c r="B22" t="s">
        <v>165</v>
      </c>
      <c r="C22" s="55">
        <f>-'table-middle'!D61</f>
        <v>-4.5457596383964115E-6</v>
      </c>
      <c r="D22" s="55">
        <f>-'table-middle'!E61</f>
        <v>-2.5767464714068447E-2</v>
      </c>
      <c r="E22" s="55">
        <f>-'table-middle'!F61</f>
        <v>-1.9182782825308926E-3</v>
      </c>
      <c r="F22" s="55">
        <f>-'table-middle'!G61</f>
        <v>-5.7791350528160702E-4</v>
      </c>
      <c r="G22" s="55">
        <f>-'table-middle'!H61</f>
        <v>-2.6468935284841978E-3</v>
      </c>
      <c r="H22" s="55">
        <f>-'table-middle'!I61</f>
        <v>-4.2368404160738442E-3</v>
      </c>
      <c r="I22" s="55">
        <f>-'table-middle'!J61</f>
        <v>-8.3437618277080494E-6</v>
      </c>
      <c r="J22" s="55">
        <f>-'table-middle'!K61</f>
        <v>-5.7201926531128084E-3</v>
      </c>
      <c r="K22" s="55">
        <f>-'table-middle'!L61</f>
        <v>-1.0799210472024938E-3</v>
      </c>
      <c r="L22" s="55">
        <f>-'table-middle'!M61</f>
        <v>-9.85743214353604E-3</v>
      </c>
      <c r="M22" s="55">
        <f>-'table-middle'!N61</f>
        <v>-3.3055253921265593E-4</v>
      </c>
      <c r="N22" s="55">
        <f>-'table-middle'!O61</f>
        <v>-1.9837760521890967E-5</v>
      </c>
      <c r="O22" s="55">
        <f>-'table-middle'!P61</f>
        <v>-1.0801431836937958E-4</v>
      </c>
      <c r="P22" s="55">
        <f>-'table-middle'!Q61+1</f>
        <v>0.45123764676561606</v>
      </c>
      <c r="Q22" s="55">
        <f>-'table-middle'!R61</f>
        <v>-3.6214679363570683E-4</v>
      </c>
      <c r="R22" s="55">
        <f>-'table-middle'!S61</f>
        <v>-1.9493241249889014E-2</v>
      </c>
      <c r="S22" s="55">
        <f>-'table-middle'!T61</f>
        <v>-5.6237789927377369E-3</v>
      </c>
      <c r="T22" s="55">
        <f>-'table-middle'!U61</f>
        <v>-2.8834183824103061E-3</v>
      </c>
      <c r="U22" s="55">
        <f>-'table-middle'!V61</f>
        <v>-4.2281102869071371E-3</v>
      </c>
      <c r="V22" s="55">
        <f>-'table-middle'!W61</f>
        <v>-1.1895447935146724E-2</v>
      </c>
      <c r="W22" s="55">
        <f>-'table-middle'!X61</f>
        <v>-3.074390382627815E-2</v>
      </c>
      <c r="X22" s="55">
        <f>-'table-middle'!Y61</f>
        <v>-2.8314528312657545E-3</v>
      </c>
      <c r="Y22" s="55">
        <f>-'table-middle'!Z61</f>
        <v>-1.0962279155015894E-2</v>
      </c>
      <c r="Z22" s="55">
        <f>-'table-middle'!AA61</f>
        <v>-5.0152834098778822E-3</v>
      </c>
      <c r="AA22" s="55">
        <f>-'table-middle'!AB61</f>
        <v>-1.0274305257197643E-3</v>
      </c>
      <c r="AB22" s="55">
        <f>-'table-middle'!AC61</f>
        <v>-1.034110307309118E-2</v>
      </c>
      <c r="AC22" s="55">
        <f>-'table-middle'!AD61</f>
        <v>-1.9745658600132661E-3</v>
      </c>
      <c r="AD22" s="20">
        <f t="shared" si="2"/>
        <v>58483262.749225341</v>
      </c>
      <c r="AE22" s="20">
        <f>'table-middle'!AO17</f>
        <v>29241631.383142114</v>
      </c>
      <c r="AF22" s="22">
        <f t="shared" si="3"/>
        <v>58483262.766284227</v>
      </c>
      <c r="AG22" t="s">
        <v>245</v>
      </c>
      <c r="BD22"/>
      <c r="BE22"/>
    </row>
    <row r="23" spans="2:57" x14ac:dyDescent="0.25">
      <c r="B23" t="s">
        <v>166</v>
      </c>
      <c r="C23" s="55">
        <f>-'table-middle'!D62</f>
        <v>-1.3307315852204355E-4</v>
      </c>
      <c r="D23" s="55">
        <f>-'table-middle'!E62</f>
        <v>-6.3234497082587682E-5</v>
      </c>
      <c r="E23" s="55">
        <f>-'table-middle'!F62</f>
        <v>-2.6957536367699054E-3</v>
      </c>
      <c r="F23" s="55">
        <f>-'table-middle'!G62</f>
        <v>-2.4817461723729236E-3</v>
      </c>
      <c r="G23" s="55">
        <f>-'table-middle'!H62</f>
        <v>-1.0094680022099888E-3</v>
      </c>
      <c r="H23" s="55">
        <f>-'table-middle'!I62</f>
        <v>-3.4316228360290369E-3</v>
      </c>
      <c r="I23" s="55">
        <f>-'table-middle'!J62</f>
        <v>-7.0907124390312472E-4</v>
      </c>
      <c r="J23" s="55">
        <f>-'table-middle'!K62</f>
        <v>-5.6454196741386716E-3</v>
      </c>
      <c r="K23" s="55">
        <f>-'table-middle'!L62</f>
        <v>-2.2613979237764265E-3</v>
      </c>
      <c r="L23" s="55">
        <f>-'table-middle'!M62</f>
        <v>-1.8851251978829978E-3</v>
      </c>
      <c r="M23" s="55">
        <f>-'table-middle'!N62</f>
        <v>-5.2643725904609811E-3</v>
      </c>
      <c r="N23" s="55">
        <f>-'table-middle'!O62</f>
        <v>-4.9011695802785504E-4</v>
      </c>
      <c r="O23" s="55">
        <f>-'table-middle'!P62</f>
        <v>-9.1972244937726759E-3</v>
      </c>
      <c r="P23" s="55">
        <f>-'table-middle'!Q62</f>
        <v>-1.0557314794429994E-2</v>
      </c>
      <c r="Q23" s="55">
        <f>-'table-middle'!R62+1</f>
        <v>0.91283139073253605</v>
      </c>
      <c r="R23" s="55">
        <f>-'table-middle'!S62</f>
        <v>-7.5808761103281441E-2</v>
      </c>
      <c r="S23" s="55">
        <f>-'table-middle'!T62</f>
        <v>-2.958586110988272E-3</v>
      </c>
      <c r="T23" s="55">
        <f>-'table-middle'!U62</f>
        <v>-2.8937493117999844E-3</v>
      </c>
      <c r="U23" s="55">
        <f>-'table-middle'!V62</f>
        <v>-7.0303027948311666E-3</v>
      </c>
      <c r="V23" s="55">
        <f>-'table-middle'!W62</f>
        <v>-4.6324299206294065E-3</v>
      </c>
      <c r="W23" s="55">
        <f>-'table-middle'!X62</f>
        <v>-2.7598872374845936E-3</v>
      </c>
      <c r="X23" s="55">
        <f>-'table-middle'!Y62</f>
        <v>-2.0500227963215307E-3</v>
      </c>
      <c r="Y23" s="55">
        <f>-'table-middle'!Z62</f>
        <v>-3.6478263737941378E-3</v>
      </c>
      <c r="Z23" s="55">
        <f>-'table-middle'!AA62</f>
        <v>-1.0755801655486865E-2</v>
      </c>
      <c r="AA23" s="55">
        <f>-'table-middle'!AB62</f>
        <v>-4.2951345679368428E-4</v>
      </c>
      <c r="AB23" s="55">
        <f>-'table-middle'!AC62</f>
        <v>-5.9759449963118069E-3</v>
      </c>
      <c r="AC23" s="55">
        <f>-'table-middle'!AD62</f>
        <v>-1.0352575877958845E-4</v>
      </c>
      <c r="AD23" s="20">
        <f t="shared" si="2"/>
        <v>23433049.601037927</v>
      </c>
      <c r="AE23" s="20">
        <f>'table-middle'!AO18</f>
        <v>23433049.353030667</v>
      </c>
      <c r="AF23" s="22">
        <f t="shared" si="3"/>
        <v>46866098.706061333</v>
      </c>
      <c r="AG23" t="s">
        <v>246</v>
      </c>
      <c r="BD23"/>
      <c r="BE23"/>
    </row>
    <row r="24" spans="2:57" x14ac:dyDescent="0.25">
      <c r="B24" t="s">
        <v>167</v>
      </c>
      <c r="C24" s="55">
        <f>-'table-middle'!D63</f>
        <v>-8.3506132359169736E-5</v>
      </c>
      <c r="D24" s="55">
        <f>-'table-middle'!E63</f>
        <v>-1.7180063449841903E-4</v>
      </c>
      <c r="E24" s="55">
        <f>-'table-middle'!F63</f>
        <v>-3.652730720887789E-4</v>
      </c>
      <c r="F24" s="55">
        <f>-'table-middle'!G63</f>
        <v>-3.3051876798693796E-4</v>
      </c>
      <c r="G24" s="55">
        <f>-'table-middle'!H63</f>
        <v>-9.5737817294980351E-4</v>
      </c>
      <c r="H24" s="55">
        <f>-'table-middle'!I63</f>
        <v>-3.3461790453488357E-4</v>
      </c>
      <c r="I24" s="55">
        <f>-'table-middle'!J63</f>
        <v>-5.4240077313892446E-5</v>
      </c>
      <c r="J24" s="55">
        <f>-'table-middle'!K63</f>
        <v>-5.8313001235278088E-3</v>
      </c>
      <c r="K24" s="55">
        <f>-'table-middle'!L63</f>
        <v>-1.9747304041298382E-3</v>
      </c>
      <c r="L24" s="55">
        <f>-'table-middle'!M63</f>
        <v>-9.2447946886392086E-4</v>
      </c>
      <c r="M24" s="55">
        <f>-'table-middle'!N63</f>
        <v>-6.8888683258411145E-4</v>
      </c>
      <c r="N24" s="55">
        <f>-'table-middle'!O63</f>
        <v>-1.2423909439158743E-4</v>
      </c>
      <c r="O24" s="55">
        <f>-'table-middle'!P63</f>
        <v>-5.283038567308709E-3</v>
      </c>
      <c r="P24" s="55">
        <f>-'table-middle'!Q63</f>
        <v>-1.3637545868946382E-4</v>
      </c>
      <c r="Q24" s="55">
        <f>-'table-middle'!R63</f>
        <v>-1.3706828195100167E-4</v>
      </c>
      <c r="R24" s="55">
        <f>-'table-middle'!S63+1</f>
        <v>0.96725901583311313</v>
      </c>
      <c r="S24" s="55">
        <f>-'table-middle'!T63</f>
        <v>-1.5256781663690129E-3</v>
      </c>
      <c r="T24" s="55">
        <f>-'table-middle'!U63</f>
        <v>-3.8393290007091946E-4</v>
      </c>
      <c r="U24" s="55">
        <f>-'table-middle'!V63</f>
        <v>-1.4362314863166235E-3</v>
      </c>
      <c r="V24" s="55">
        <f>-'table-middle'!W63</f>
        <v>-3.7468557642163941E-4</v>
      </c>
      <c r="W24" s="55">
        <f>-'table-middle'!X63</f>
        <v>-3.9432634349410227E-4</v>
      </c>
      <c r="X24" s="55">
        <f>-'table-middle'!Y63</f>
        <v>-5.9899731485983144E-4</v>
      </c>
      <c r="Y24" s="55">
        <f>-'table-middle'!Z63</f>
        <v>-3.4348715341838395E-3</v>
      </c>
      <c r="Z24" s="55">
        <f>-'table-middle'!AA63</f>
        <v>-1.1294240068234411E-3</v>
      </c>
      <c r="AA24" s="55">
        <f>-'table-middle'!AB63</f>
        <v>-2.7797765123272914E-5</v>
      </c>
      <c r="AB24" s="55">
        <f>-'table-middle'!AC63</f>
        <v>-5.0077072240586797E-4</v>
      </c>
      <c r="AC24" s="55">
        <f>-'table-middle'!AD63</f>
        <v>-6.9045540584354257E-6</v>
      </c>
      <c r="AD24" s="20">
        <f t="shared" si="2"/>
        <v>517412674.6079939</v>
      </c>
      <c r="AE24" s="20">
        <f>'table-middle'!AO19</f>
        <v>365272313.43648666</v>
      </c>
      <c r="AF24" s="22">
        <f t="shared" si="3"/>
        <v>730544626.87297332</v>
      </c>
      <c r="AG24" t="s">
        <v>247</v>
      </c>
      <c r="AH24" s="66"/>
      <c r="BD24"/>
      <c r="BE24"/>
    </row>
    <row r="25" spans="2:57" x14ac:dyDescent="0.25">
      <c r="B25" t="s">
        <v>168</v>
      </c>
      <c r="C25" s="55">
        <f>-'table-middle'!D64</f>
        <v>-1.2923025840462523E-3</v>
      </c>
      <c r="D25" s="55">
        <f>-'table-middle'!E64</f>
        <v>-3.8190360927109089E-4</v>
      </c>
      <c r="E25" s="55">
        <f>-'table-middle'!F64</f>
        <v>-5.734365520055007E-2</v>
      </c>
      <c r="F25" s="55">
        <f>-'table-middle'!G64</f>
        <v>-3.3727919787399821E-2</v>
      </c>
      <c r="G25" s="55">
        <f>-'table-middle'!H64</f>
        <v>-4.8752391102368474E-2</v>
      </c>
      <c r="H25" s="55">
        <f>-'table-middle'!I64</f>
        <v>-1.9302783631206587E-2</v>
      </c>
      <c r="I25" s="55">
        <f>-'table-middle'!J64</f>
        <v>-9.7607702141292438E-4</v>
      </c>
      <c r="J25" s="55">
        <f>-'table-middle'!K64</f>
        <v>-2.7004163284082231E-2</v>
      </c>
      <c r="K25" s="55">
        <f>-'table-middle'!L64</f>
        <v>-6.0383177523544995E-3</v>
      </c>
      <c r="L25" s="55">
        <f>-'table-middle'!M64</f>
        <v>-2.0194468117603566E-2</v>
      </c>
      <c r="M25" s="55">
        <f>-'table-middle'!N64</f>
        <v>-1.5503679118512357E-2</v>
      </c>
      <c r="N25" s="55">
        <f>-'table-middle'!O64</f>
        <v>-8.7759670142639509E-2</v>
      </c>
      <c r="O25" s="55">
        <f>-'table-middle'!P64</f>
        <v>-3.8821461444446446E-2</v>
      </c>
      <c r="P25" s="55">
        <f>-'table-middle'!Q64</f>
        <v>-1.0167756958347719E-2</v>
      </c>
      <c r="Q25" s="55">
        <f>-'table-middle'!R64</f>
        <v>-3.0421239911722219E-3</v>
      </c>
      <c r="R25" s="55">
        <f>-'table-middle'!S64</f>
        <v>-3.8760753371503934E-2</v>
      </c>
      <c r="S25" s="55">
        <f>-'table-middle'!T64+1</f>
        <v>0.98435539760051871</v>
      </c>
      <c r="T25" s="55">
        <f>-'table-middle'!U64</f>
        <v>-4.2373637193392398E-2</v>
      </c>
      <c r="U25" s="55">
        <f>-'table-middle'!V64</f>
        <v>-6.8107016679368915E-2</v>
      </c>
      <c r="V25" s="55">
        <f>-'table-middle'!W64</f>
        <v>-3.8146581012520102E-2</v>
      </c>
      <c r="W25" s="55">
        <f>-'table-middle'!X64</f>
        <v>-2.350214655735788E-2</v>
      </c>
      <c r="X25" s="55">
        <f>-'table-middle'!Y64</f>
        <v>-8.0803789831781089E-2</v>
      </c>
      <c r="Y25" s="55">
        <f>-'table-middle'!Z64</f>
        <v>-6.6632239764484152E-2</v>
      </c>
      <c r="Z25" s="55">
        <f>-'table-middle'!AA64</f>
        <v>-1.5205520795467591E-2</v>
      </c>
      <c r="AA25" s="55">
        <f>-'table-middle'!AB64</f>
        <v>-5.0377078922936996E-3</v>
      </c>
      <c r="AB25" s="55">
        <f>-'table-middle'!AC64</f>
        <v>-7.0129137385462267E-2</v>
      </c>
      <c r="AC25" s="55">
        <f>-'table-middle'!AD64</f>
        <v>-2.0945453097436156E-2</v>
      </c>
      <c r="AD25" s="20">
        <f>$C$5*C25+$D$5*D25+$E$5*E25+$F$5*F25+$G$5*G25+$H$5*H25+$I$5*I25+$J$5*J25+$K$5*K25+$L$5*L25+$M$5*M25+$N$5*N25+$O$5*O25+$P$5*P25+$Q$5*Q25+$R$5*R25+$S$5*S25+$T$5*T25+$U$5*U25+$V$5*V25+$W$5*W25+$X$5*X25+$Y$5*Y25+$Z$5*Z25+$AA$5*AA25+$AB$5*AB25+$AC$5*AC25</f>
        <v>224528352.85399902</v>
      </c>
      <c r="AE25" s="20">
        <f>'table-middle'!AO20</f>
        <v>224528352.68191859</v>
      </c>
      <c r="AF25" s="22">
        <f t="shared" si="3"/>
        <v>449056705.36383718</v>
      </c>
      <c r="AG25" t="s">
        <v>248</v>
      </c>
      <c r="AH25" s="66"/>
      <c r="BD25"/>
      <c r="BE25"/>
    </row>
    <row r="26" spans="2:57" x14ac:dyDescent="0.25">
      <c r="B26" t="s">
        <v>169</v>
      </c>
      <c r="C26" s="55">
        <f>-'table-middle'!D65</f>
        <v>-2.3157229434341917E-4</v>
      </c>
      <c r="D26" s="55">
        <f>-'table-middle'!E65</f>
        <v>-3.6185280561090325E-4</v>
      </c>
      <c r="E26" s="55">
        <f>-'table-middle'!F65</f>
        <v>-1.6323428760513067E-2</v>
      </c>
      <c r="F26" s="55">
        <f>-'table-middle'!G65</f>
        <v>-1.67301810704205E-2</v>
      </c>
      <c r="G26" s="55">
        <f>-'table-middle'!H65</f>
        <v>-2.3474017247986621E-2</v>
      </c>
      <c r="H26" s="55">
        <f>-'table-middle'!I65</f>
        <v>-0.18347594627059424</v>
      </c>
      <c r="I26" s="55">
        <f>-'table-middle'!J65</f>
        <v>-1.7795103645498612E-4</v>
      </c>
      <c r="J26" s="55">
        <f>-'table-middle'!K65</f>
        <v>-6.1327894648118747E-2</v>
      </c>
      <c r="K26" s="55">
        <f>-'table-middle'!L65</f>
        <v>-1.0179392816604632E-2</v>
      </c>
      <c r="L26" s="55">
        <f>-'table-middle'!M65</f>
        <v>-6.8469350588123597E-3</v>
      </c>
      <c r="M26" s="55">
        <f>-'table-middle'!N65</f>
        <v>-2.708155051897658E-2</v>
      </c>
      <c r="N26" s="55">
        <f>-'table-middle'!O65</f>
        <v>-8.6296953073412605E-2</v>
      </c>
      <c r="O26" s="55">
        <f>-'table-middle'!P65</f>
        <v>-8.5772567444561514E-3</v>
      </c>
      <c r="P26" s="55">
        <f>-'table-middle'!Q65</f>
        <v>-6.5290510213485515E-3</v>
      </c>
      <c r="Q26" s="55">
        <f>-'table-middle'!R65</f>
        <v>-1.2299743915836962E-3</v>
      </c>
      <c r="R26" s="55">
        <f>-'table-middle'!S65</f>
        <v>-2.0997081907656749E-2</v>
      </c>
      <c r="S26" s="55">
        <f>-'table-middle'!T65</f>
        <v>-5.902705697589148E-2</v>
      </c>
      <c r="T26" s="55">
        <f>-'table-middle'!U65+1</f>
        <v>0.75036558605855719</v>
      </c>
      <c r="U26" s="55">
        <f>-'table-middle'!V65</f>
        <v>-3.415710706748095E-2</v>
      </c>
      <c r="V26" s="55">
        <f>-'table-middle'!W65</f>
        <v>-2.2315629728489047E-2</v>
      </c>
      <c r="W26" s="55">
        <f>-'table-middle'!X65</f>
        <v>-3.0264861310943716E-2</v>
      </c>
      <c r="X26" s="55">
        <f>-'table-middle'!Y65</f>
        <v>-2.8609975071223499E-2</v>
      </c>
      <c r="Y26" s="55">
        <f>-'table-middle'!Z65</f>
        <v>-4.178922578480266E-2</v>
      </c>
      <c r="Z26" s="55">
        <f>-'table-middle'!AA65</f>
        <v>-1.8441875057837488E-2</v>
      </c>
      <c r="AA26" s="55">
        <f>-'table-middle'!AB65</f>
        <v>-1.4571708782547861E-2</v>
      </c>
      <c r="AB26" s="55">
        <f>-'table-middle'!AC65</f>
        <v>-4.7205022650032402E-2</v>
      </c>
      <c r="AC26" s="55">
        <f>-'table-middle'!AD65</f>
        <v>-2.4243127385241141E-2</v>
      </c>
      <c r="AD26" s="20">
        <f t="shared" si="2"/>
        <v>413570783.31497872</v>
      </c>
      <c r="AE26" s="20">
        <f>'table-middle'!AO21</f>
        <v>206785391.39513212</v>
      </c>
      <c r="AF26" s="22">
        <f t="shared" si="3"/>
        <v>413570782.79026425</v>
      </c>
      <c r="AG26" t="s">
        <v>249</v>
      </c>
      <c r="AH26" s="66"/>
      <c r="BD26"/>
      <c r="BE26"/>
    </row>
    <row r="27" spans="2:57" x14ac:dyDescent="0.25">
      <c r="B27" t="s">
        <v>170</v>
      </c>
      <c r="C27" s="55">
        <f>-'table-middle'!D66</f>
        <v>-3.286323933306602E-3</v>
      </c>
      <c r="D27" s="55">
        <f>-'table-middle'!E66</f>
        <v>-1.1230572822854638E-5</v>
      </c>
      <c r="E27" s="55">
        <f>-'table-middle'!F66</f>
        <v>-7.1991595426448673E-2</v>
      </c>
      <c r="F27" s="55">
        <f>-'table-middle'!G66</f>
        <v>-1.7909278699694048E-3</v>
      </c>
      <c r="G27" s="55">
        <f>-'table-middle'!H66</f>
        <v>-1.8883718616595924E-3</v>
      </c>
      <c r="H27" s="55">
        <f>-'table-middle'!I66</f>
        <v>-5.9685214127441159E-4</v>
      </c>
      <c r="I27" s="55">
        <f>-'table-middle'!J66</f>
        <v>-7.7285086565674797E-5</v>
      </c>
      <c r="J27" s="55">
        <f>-'table-middle'!K66</f>
        <v>-6.6856939182879894E-4</v>
      </c>
      <c r="K27" s="55">
        <f>-'table-middle'!L66</f>
        <v>-9.3946640915125467E-5</v>
      </c>
      <c r="L27" s="55">
        <f>-'table-middle'!M66</f>
        <v>-8.8950881783530762E-4</v>
      </c>
      <c r="M27" s="55">
        <f>-'table-middle'!N66</f>
        <v>-9.6434083977429193E-4</v>
      </c>
      <c r="N27" s="55">
        <f>-'table-middle'!O66</f>
        <v>-3.0359603510118471E-6</v>
      </c>
      <c r="O27" s="55">
        <f>-'table-middle'!P66</f>
        <v>-6.2147122222739508E-4</v>
      </c>
      <c r="P27" s="55">
        <f>-'table-middle'!Q66</f>
        <v>-1.1280040007666343E-3</v>
      </c>
      <c r="Q27" s="55">
        <f>-'table-middle'!R66</f>
        <v>-5.8453005497651747E-4</v>
      </c>
      <c r="R27" s="55">
        <f>-'table-middle'!S66</f>
        <v>-3.319221052655232E-3</v>
      </c>
      <c r="S27" s="55">
        <f>-'table-middle'!T66</f>
        <v>-2.6633619072280773E-3</v>
      </c>
      <c r="T27" s="55">
        <f>-'table-middle'!U66</f>
        <v>-6.6427412526781052E-4</v>
      </c>
      <c r="U27" s="55">
        <f>-'table-middle'!V66+1</f>
        <v>0.99221763383863337</v>
      </c>
      <c r="V27" s="55">
        <f>-'table-middle'!W66</f>
        <v>-1.3706105573763846E-3</v>
      </c>
      <c r="W27" s="55">
        <f>-'table-middle'!X66</f>
        <v>-9.3828895409419721E-4</v>
      </c>
      <c r="X27" s="55">
        <f>-'table-middle'!Y66</f>
        <v>-3.2494226138129918E-3</v>
      </c>
      <c r="Y27" s="55">
        <f>-'table-middle'!Z66</f>
        <v>-2.1865323697096394E-3</v>
      </c>
      <c r="Z27" s="55">
        <f>-'table-middle'!AA66</f>
        <v>-9.359462622478995E-4</v>
      </c>
      <c r="AA27" s="55">
        <f>-'table-middle'!AB66</f>
        <v>-1.7625113200422398E-4</v>
      </c>
      <c r="AB27" s="55">
        <f>-'table-middle'!AC66</f>
        <v>-4.5236790760779149E-3</v>
      </c>
      <c r="AC27" s="55">
        <f>-'table-middle'!AD66</f>
        <v>-8.2319922150165797E-3</v>
      </c>
      <c r="AD27" s="20">
        <f t="shared" si="2"/>
        <v>83902365.739296243</v>
      </c>
      <c r="AE27" s="20">
        <f>'table-middle'!AO22</f>
        <v>83902366.008815572</v>
      </c>
      <c r="AF27" s="22">
        <f t="shared" si="3"/>
        <v>167804732.01763114</v>
      </c>
      <c r="AG27" t="s">
        <v>250</v>
      </c>
      <c r="AH27" s="66"/>
      <c r="BD27"/>
      <c r="BE27"/>
    </row>
    <row r="28" spans="2:57" x14ac:dyDescent="0.25">
      <c r="B28" t="s">
        <v>171</v>
      </c>
      <c r="C28" s="55">
        <f>-'table-middle'!D67</f>
        <v>-2.399410106266978E-5</v>
      </c>
      <c r="D28" s="55">
        <f>-'table-middle'!E67</f>
        <v>-1.7723023128145832E-6</v>
      </c>
      <c r="E28" s="55">
        <f>-'table-middle'!F67</f>
        <v>-2.2312631228106942E-3</v>
      </c>
      <c r="F28" s="55">
        <f>-'table-middle'!G67</f>
        <v>-1.4573912300777289E-3</v>
      </c>
      <c r="G28" s="55">
        <f>-'table-middle'!H67</f>
        <v>-3.520844853832604E-2</v>
      </c>
      <c r="H28" s="55">
        <f>-'table-middle'!I67</f>
        <v>-6.4645757962960757E-4</v>
      </c>
      <c r="I28" s="55">
        <f>-'table-middle'!J67</f>
        <v>-4.3001735467319489E-5</v>
      </c>
      <c r="J28" s="55">
        <f>-'table-middle'!K67</f>
        <v>-5.0607416425316588E-4</v>
      </c>
      <c r="K28" s="55">
        <f>-'table-middle'!L67</f>
        <v>-6.1241255690166704E-4</v>
      </c>
      <c r="L28" s="55">
        <f>-'table-middle'!M67</f>
        <v>-7.302572905002142E-3</v>
      </c>
      <c r="M28" s="55">
        <f>-'table-middle'!N67</f>
        <v>-4.0051481748600718E-3</v>
      </c>
      <c r="N28" s="55">
        <f>-'table-middle'!O67</f>
        <v>-8.1314107321459536E-3</v>
      </c>
      <c r="O28" s="55">
        <f>-'table-middle'!P67</f>
        <v>-3.6587494033932409E-3</v>
      </c>
      <c r="P28" s="55">
        <f>-'table-middle'!Q67</f>
        <v>-4.9107823493397462E-3</v>
      </c>
      <c r="Q28" s="55">
        <f>-'table-middle'!R67</f>
        <v>-3.9524177715473478E-4</v>
      </c>
      <c r="R28" s="55">
        <f>-'table-middle'!S67</f>
        <v>-1.1621220188732826E-2</v>
      </c>
      <c r="S28" s="55">
        <f>-'table-middle'!T67</f>
        <v>-2.1883508390237324E-3</v>
      </c>
      <c r="T28" s="55">
        <f>-'table-middle'!U67</f>
        <v>-3.1087928756812731E-3</v>
      </c>
      <c r="U28" s="55">
        <f>-'table-middle'!V67</f>
        <v>-1.7193638334802201E-2</v>
      </c>
      <c r="V28" s="55">
        <f>-'table-middle'!W67+1</f>
        <v>0.8331829718403001</v>
      </c>
      <c r="W28" s="55">
        <f>-'table-middle'!X67</f>
        <v>-6.008275650207456E-3</v>
      </c>
      <c r="X28" s="55">
        <f>-'table-middle'!Y67</f>
        <v>-1.3483980528685545E-2</v>
      </c>
      <c r="Y28" s="55">
        <f>-'table-middle'!Z67</f>
        <v>-3.3085908538745143E-2</v>
      </c>
      <c r="Z28" s="55">
        <f>-'table-middle'!AA67</f>
        <v>-1.1209436108517294E-2</v>
      </c>
      <c r="AA28" s="55">
        <f>-'table-middle'!AB67</f>
        <v>-2.5074432776140353E-3</v>
      </c>
      <c r="AB28" s="55">
        <f>-'table-middle'!AC67</f>
        <v>-2.3234424781111096E-2</v>
      </c>
      <c r="AC28" s="55">
        <f>-'table-middle'!AD67</f>
        <v>-3.0372287941788235E-2</v>
      </c>
      <c r="AD28" s="20">
        <f t="shared" si="2"/>
        <v>55887651.700869806</v>
      </c>
      <c r="AE28" s="20">
        <f>'table-middle'!AO23</f>
        <v>55887651.700086705</v>
      </c>
      <c r="AF28" s="22">
        <f t="shared" si="3"/>
        <v>111775303.40017341</v>
      </c>
      <c r="AG28" t="s">
        <v>242</v>
      </c>
      <c r="AH28" s="66"/>
      <c r="BD28"/>
      <c r="BE28"/>
    </row>
    <row r="29" spans="2:57" x14ac:dyDescent="0.25">
      <c r="B29" t="s">
        <v>172</v>
      </c>
      <c r="C29" s="55">
        <f>-'table-middle'!D68</f>
        <v>-8.9286878254811815E-8</v>
      </c>
      <c r="D29" s="55">
        <f>-'table-middle'!E68</f>
        <v>-2.1712000902988271E-6</v>
      </c>
      <c r="E29" s="55">
        <f>-'table-middle'!F68</f>
        <v>-4.7030846122340609E-3</v>
      </c>
      <c r="F29" s="55">
        <f>-'table-middle'!G68</f>
        <v>-1.6178767582328817E-3</v>
      </c>
      <c r="G29" s="55">
        <f>-'table-middle'!H68</f>
        <v>-1.4633650866125596E-2</v>
      </c>
      <c r="H29" s="55">
        <f>-'table-middle'!I68</f>
        <v>-1.3388276969493438E-3</v>
      </c>
      <c r="I29" s="55">
        <f>-'table-middle'!J68</f>
        <v>-8.9393528015368316E-5</v>
      </c>
      <c r="J29" s="55">
        <f>-'table-middle'!K68</f>
        <v>-2.3911902338816316E-4</v>
      </c>
      <c r="K29" s="55">
        <f>-'table-middle'!L68</f>
        <v>-5.4793046429900018E-6</v>
      </c>
      <c r="L29" s="55">
        <f>-'table-middle'!M68</f>
        <v>-1.8464675170627211E-3</v>
      </c>
      <c r="M29" s="55">
        <f>-'table-middle'!N68</f>
        <v>-1.0999788900308975E-2</v>
      </c>
      <c r="N29" s="55">
        <f>-'table-middle'!O68</f>
        <v>0</v>
      </c>
      <c r="O29" s="55">
        <f>-'table-middle'!P68</f>
        <v>-2.8354624105389341E-2</v>
      </c>
      <c r="P29" s="55">
        <f>-'table-middle'!Q68</f>
        <v>-7.3620824418683889E-3</v>
      </c>
      <c r="Q29" s="55">
        <f>-'table-middle'!R68</f>
        <v>-1.2945711448705403E-3</v>
      </c>
      <c r="R29" s="55">
        <f>-'table-middle'!S68</f>
        <v>-9.0173994900469776E-3</v>
      </c>
      <c r="S29" s="55">
        <f>-'table-middle'!T68</f>
        <v>-3.1772858561829242E-3</v>
      </c>
      <c r="T29" s="55">
        <f>-'table-middle'!U68</f>
        <v>-4.1333132867066259E-3</v>
      </c>
      <c r="U29" s="55">
        <f>-'table-middle'!V68</f>
        <v>-4.2515195086363991E-2</v>
      </c>
      <c r="V29" s="55">
        <f>-'table-middle'!W68</f>
        <v>-4.0999525963793346E-2</v>
      </c>
      <c r="W29" s="55">
        <f>-'table-middle'!X68+1</f>
        <v>0.87788883485544933</v>
      </c>
      <c r="X29" s="55">
        <f>-'table-middle'!Y68</f>
        <v>-3.806148136514563E-2</v>
      </c>
      <c r="Y29" s="55">
        <f>-'table-middle'!Z68</f>
        <v>-5.4838346220373084E-2</v>
      </c>
      <c r="Z29" s="55">
        <f>-'table-middle'!AA68</f>
        <v>-1.0045171193066907E-2</v>
      </c>
      <c r="AA29" s="55">
        <f>-'table-middle'!AB68</f>
        <v>-1.7464145061247799E-2</v>
      </c>
      <c r="AB29" s="55">
        <f>-'table-middle'!AC68</f>
        <v>-2.7772982111223019E-2</v>
      </c>
      <c r="AC29" s="55">
        <f>-'table-middle'!AD68</f>
        <v>-2.5729428326791075E-3</v>
      </c>
      <c r="AD29" s="20">
        <f t="shared" si="2"/>
        <v>38401471.057528608</v>
      </c>
      <c r="AE29" s="20">
        <f>'table-middle'!AO24</f>
        <v>38401471.044744298</v>
      </c>
      <c r="AF29" s="22">
        <f t="shared" si="3"/>
        <v>76802942.089488596</v>
      </c>
      <c r="AG29" t="s">
        <v>241</v>
      </c>
      <c r="AH29" s="66"/>
      <c r="BD29"/>
      <c r="BE29"/>
    </row>
    <row r="30" spans="2:57" x14ac:dyDescent="0.25">
      <c r="B30" t="s">
        <v>173</v>
      </c>
      <c r="C30" s="55">
        <f>-'table-middle'!D69</f>
        <v>-3.8762937539467553E-4</v>
      </c>
      <c r="D30" s="55">
        <f>-'table-middle'!E69</f>
        <v>-9.6243640177889336E-4</v>
      </c>
      <c r="E30" s="55">
        <f>-'table-middle'!F69</f>
        <v>-1.3853709241597848E-4</v>
      </c>
      <c r="F30" s="55">
        <f>-'table-middle'!G69</f>
        <v>-1.6733958365737402E-3</v>
      </c>
      <c r="G30" s="55">
        <f>-'table-middle'!H69</f>
        <v>-9.5890257132156642E-4</v>
      </c>
      <c r="H30" s="55">
        <f>-'table-middle'!I69</f>
        <v>-2.3637957819511763E-3</v>
      </c>
      <c r="I30" s="55">
        <f>-'table-middle'!J69</f>
        <v>-6.5862538409266677E-4</v>
      </c>
      <c r="J30" s="55">
        <f>-'table-middle'!K69</f>
        <v>-3.0450416809662931E-2</v>
      </c>
      <c r="K30" s="55">
        <f>-'table-middle'!L69</f>
        <v>-2.6630650834819449E-3</v>
      </c>
      <c r="L30" s="55">
        <f>-'table-middle'!M69</f>
        <v>-5.5096515063712765E-3</v>
      </c>
      <c r="M30" s="55">
        <f>-'table-middle'!N69</f>
        <v>-7.014344848208837E-3</v>
      </c>
      <c r="N30" s="55">
        <f>-'table-middle'!O69</f>
        <v>-4.9852629506641336E-4</v>
      </c>
      <c r="O30" s="55">
        <f>-'table-middle'!P69</f>
        <v>-1.9506995291089211E-2</v>
      </c>
      <c r="P30" s="55">
        <f>-'table-middle'!Q69</f>
        <v>-5.9445623079264053E-3</v>
      </c>
      <c r="Q30" s="55">
        <f>-'table-middle'!R69</f>
        <v>-9.3905259751992515E-3</v>
      </c>
      <c r="R30" s="55">
        <f>-'table-middle'!S69</f>
        <v>-5.2646857005972131E-2</v>
      </c>
      <c r="S30" s="55">
        <f>-'table-middle'!T69</f>
        <v>-8.8390687975368545E-3</v>
      </c>
      <c r="T30" s="55">
        <f>-'table-middle'!U69</f>
        <v>-2.6888919313533726E-3</v>
      </c>
      <c r="U30" s="55">
        <f>-'table-middle'!V69</f>
        <v>-3.8308580230811905E-3</v>
      </c>
      <c r="V30" s="55">
        <f>-'table-middle'!W69</f>
        <v>-1.5302915242981902E-3</v>
      </c>
      <c r="W30" s="55">
        <f>-'table-middle'!X69</f>
        <v>-1.6530108964412926E-2</v>
      </c>
      <c r="X30" s="55">
        <f>-'table-middle'!Y69+1</f>
        <v>0.97884935186176669</v>
      </c>
      <c r="Y30" s="55">
        <f>-'table-middle'!Z69</f>
        <v>-8.4813486488550405E-3</v>
      </c>
      <c r="Z30" s="55">
        <f>-'table-middle'!AA69</f>
        <v>-5.4560340577494816E-3</v>
      </c>
      <c r="AA30" s="55">
        <f>-'table-middle'!AB69</f>
        <v>-4.9768770190061675E-4</v>
      </c>
      <c r="AB30" s="55">
        <f>-'table-middle'!AC69</f>
        <v>-1.5253128487652309E-3</v>
      </c>
      <c r="AC30" s="55">
        <f>-'table-middle'!AD69</f>
        <v>-7.5986179244401234E-4</v>
      </c>
      <c r="AD30" s="20">
        <f t="shared" si="2"/>
        <v>464811376.46752536</v>
      </c>
      <c r="AE30" s="20">
        <f>'table-middle'!AO25</f>
        <v>232405688.33646119</v>
      </c>
      <c r="AF30" s="22">
        <f t="shared" si="3"/>
        <v>464811376.67292237</v>
      </c>
      <c r="AG30" t="s">
        <v>240</v>
      </c>
      <c r="AH30" s="66"/>
      <c r="BD30"/>
      <c r="BE30"/>
    </row>
    <row r="31" spans="2:57" x14ac:dyDescent="0.25">
      <c r="B31" t="s">
        <v>174</v>
      </c>
      <c r="C31" s="55">
        <f>-'table-middle'!D70</f>
        <v>-1.4706505429018522E-3</v>
      </c>
      <c r="D31" s="55">
        <f>-'table-middle'!E70</f>
        <v>-9.4115173033417241E-5</v>
      </c>
      <c r="E31" s="55">
        <f>-'table-middle'!F70</f>
        <v>-1.0112144612998591E-2</v>
      </c>
      <c r="F31" s="55">
        <f>-'table-middle'!G70</f>
        <v>-7.2434875777110976E-3</v>
      </c>
      <c r="G31" s="55">
        <f>-'table-middle'!H70</f>
        <v>-3.0384547658506844E-2</v>
      </c>
      <c r="H31" s="55">
        <f>-'table-middle'!I70</f>
        <v>-4.244772227327962E-3</v>
      </c>
      <c r="I31" s="55">
        <f>-'table-middle'!J70</f>
        <v>-5.3393699973486644E-4</v>
      </c>
      <c r="J31" s="55">
        <f>-'table-middle'!K70</f>
        <v>-3.7469614417600505E-3</v>
      </c>
      <c r="K31" s="55">
        <f>-'table-middle'!L70</f>
        <v>-1.3347092133624977E-3</v>
      </c>
      <c r="L31" s="55">
        <f>-'table-middle'!M70</f>
        <v>-7.1609960790956235E-3</v>
      </c>
      <c r="M31" s="55">
        <f>-'table-middle'!N70</f>
        <v>-3.0889510063428398E-3</v>
      </c>
      <c r="N31" s="55">
        <f>-'table-middle'!O70</f>
        <v>-2.6302360462355429E-5</v>
      </c>
      <c r="O31" s="55">
        <f>-'table-middle'!P70</f>
        <v>-3.5203747194128353E-2</v>
      </c>
      <c r="P31" s="55">
        <f>-'table-middle'!Q70</f>
        <v>-5.4326410965863606E-3</v>
      </c>
      <c r="Q31" s="55">
        <f>-'table-middle'!R70</f>
        <v>-5.5640650667841565E-4</v>
      </c>
      <c r="R31" s="55">
        <f>-'table-middle'!S70</f>
        <v>-2.5892864048781983E-2</v>
      </c>
      <c r="S31" s="55">
        <f>-'table-middle'!T70</f>
        <v>-5.1763859069551338E-3</v>
      </c>
      <c r="T31" s="55">
        <f>-'table-middle'!U70</f>
        <v>-7.3144061113169824E-3</v>
      </c>
      <c r="U31" s="55">
        <f>-'table-middle'!V70</f>
        <v>-3.8964541005186468E-2</v>
      </c>
      <c r="V31" s="55">
        <f>-'table-middle'!W70</f>
        <v>-7.641436827098777E-2</v>
      </c>
      <c r="W31" s="55">
        <f>-'table-middle'!X70</f>
        <v>-7.7917715429506856E-3</v>
      </c>
      <c r="X31" s="55">
        <f>-'table-middle'!Y70</f>
        <v>-1.6477425801723275E-2</v>
      </c>
      <c r="Y31" s="55">
        <f>-'table-middle'!Z70+1</f>
        <v>0.86594113006043194</v>
      </c>
      <c r="Z31" s="55">
        <f>-'table-middle'!AA70</f>
        <v>-7.6021908941703627E-3</v>
      </c>
      <c r="AA31" s="55">
        <f>-'table-middle'!AB70</f>
        <v>-1.3481016435550964E-2</v>
      </c>
      <c r="AB31" s="55">
        <f>-'table-middle'!AC70</f>
        <v>-2.9452228283834266E-2</v>
      </c>
      <c r="AC31" s="55">
        <f>-'table-middle'!AD70</f>
        <v>-0.10409784645988393</v>
      </c>
      <c r="AD31" s="20">
        <f t="shared" si="2"/>
        <v>35260151.93590641</v>
      </c>
      <c r="AE31" s="20">
        <f>'table-middle'!AO26</f>
        <v>35260151.93055965</v>
      </c>
      <c r="AF31" s="22">
        <f t="shared" si="3"/>
        <v>70520303.8611193</v>
      </c>
      <c r="AG31" t="s">
        <v>239</v>
      </c>
      <c r="AH31" s="66"/>
      <c r="BD31"/>
      <c r="BE31"/>
    </row>
    <row r="32" spans="2:57" x14ac:dyDescent="0.25">
      <c r="B32" t="s">
        <v>175</v>
      </c>
      <c r="C32" s="55">
        <f>-'table-middle'!D71</f>
        <v>-3.842221405555314E-3</v>
      </c>
      <c r="D32" s="55">
        <f>-'table-middle'!E71</f>
        <v>-1.2432503570188455E-5</v>
      </c>
      <c r="E32" s="55">
        <f>-'table-middle'!F71</f>
        <v>-2.2014899706755634E-2</v>
      </c>
      <c r="F32" s="55">
        <f>-'table-middle'!G71</f>
        <v>-1.0941442009370906E-2</v>
      </c>
      <c r="G32" s="55">
        <f>-'table-middle'!H71</f>
        <v>-7.2936815143655638E-3</v>
      </c>
      <c r="H32" s="55">
        <f>-'table-middle'!I71</f>
        <v>-6.1811220017707977E-3</v>
      </c>
      <c r="I32" s="55">
        <f>-'table-middle'!J71</f>
        <v>-2.8035384860591259E-4</v>
      </c>
      <c r="J32" s="55">
        <f>-'table-middle'!K71</f>
        <v>-4.7919853067078973E-3</v>
      </c>
      <c r="K32" s="55">
        <f>-'table-middle'!L71</f>
        <v>-2.6209730015449178E-3</v>
      </c>
      <c r="L32" s="55">
        <f>-'table-middle'!M71</f>
        <v>-3.7752874911006901E-3</v>
      </c>
      <c r="M32" s="55">
        <f>-'table-middle'!N71</f>
        <v>-1.5338856373927395E-3</v>
      </c>
      <c r="N32" s="55">
        <f>-'table-middle'!O71</f>
        <v>-1.5689214971795471E-3</v>
      </c>
      <c r="O32" s="55">
        <f>-'table-middle'!P71</f>
        <v>-3.8137221707126502E-2</v>
      </c>
      <c r="P32" s="55">
        <f>-'table-middle'!Q71</f>
        <v>-3.8470575714352703E-3</v>
      </c>
      <c r="Q32" s="55">
        <f>-'table-middle'!R71</f>
        <v>-1.5062511507901513E-3</v>
      </c>
      <c r="R32" s="55">
        <f>-'table-middle'!S71</f>
        <v>-2.9286667937701613E-2</v>
      </c>
      <c r="S32" s="55">
        <f>-'table-middle'!T71</f>
        <v>-5.5102747113582951E-3</v>
      </c>
      <c r="T32" s="55">
        <f>-'table-middle'!U71</f>
        <v>-6.4744095652990909E-3</v>
      </c>
      <c r="U32" s="55">
        <f>-'table-middle'!V71</f>
        <v>-8.1434418790218399E-2</v>
      </c>
      <c r="V32" s="55">
        <f>-'table-middle'!W71</f>
        <v>-1.1683106878008304E-2</v>
      </c>
      <c r="W32" s="55">
        <f>-'table-middle'!X71</f>
        <v>-4.0930432841265428E-3</v>
      </c>
      <c r="X32" s="55">
        <f>-'table-middle'!Y71</f>
        <v>-5.7814604437523114E-3</v>
      </c>
      <c r="Y32" s="55">
        <f>-'table-middle'!Z71</f>
        <v>-1.1464428497318125E-2</v>
      </c>
      <c r="Z32" s="55">
        <f>-'table-middle'!AA71+1</f>
        <v>0.98796744990723595</v>
      </c>
      <c r="AA32" s="55">
        <f>-'table-middle'!AB71</f>
        <v>-1.5698793103126413E-2</v>
      </c>
      <c r="AB32" s="55">
        <f>-'table-middle'!AC71</f>
        <v>-2.2182115513798388E-2</v>
      </c>
      <c r="AC32" s="55">
        <f>-'table-middle'!AD71</f>
        <v>-1.1242061572311338E-2</v>
      </c>
      <c r="AD32" s="20">
        <f t="shared" si="2"/>
        <v>172590300.4251318</v>
      </c>
      <c r="AE32" s="20">
        <f>'table-middle'!AO27</f>
        <v>172590300.23225817</v>
      </c>
      <c r="AF32" s="22">
        <f t="shared" si="3"/>
        <v>345180600.46451634</v>
      </c>
      <c r="AG32" t="s">
        <v>238</v>
      </c>
      <c r="AH32" s="66"/>
      <c r="BD32"/>
      <c r="BE32"/>
    </row>
    <row r="33" spans="2:57" x14ac:dyDescent="0.25">
      <c r="B33" t="s">
        <v>176</v>
      </c>
      <c r="C33" s="55">
        <f>-'table-middle'!D72</f>
        <v>-1.7423815483477229E-4</v>
      </c>
      <c r="D33" s="55">
        <f>-'table-middle'!E72</f>
        <v>-9.0683275926449565E-7</v>
      </c>
      <c r="E33" s="55">
        <f>-'table-middle'!F72</f>
        <v>-1.7969767279655223E-3</v>
      </c>
      <c r="F33" s="55">
        <f>-'table-middle'!G72</f>
        <v>-3.2009076056965276E-4</v>
      </c>
      <c r="G33" s="55">
        <f>-'table-middle'!H72</f>
        <v>-1.3274451772618972E-3</v>
      </c>
      <c r="H33" s="55">
        <f>-'table-middle'!I72</f>
        <v>-4.559355168102647E-4</v>
      </c>
      <c r="I33" s="55">
        <f>-'table-middle'!J72</f>
        <v>-2.2841608892190446E-5</v>
      </c>
      <c r="J33" s="55">
        <f>-'table-middle'!K72</f>
        <v>-2.5937997759386623E-5</v>
      </c>
      <c r="K33" s="55">
        <f>-'table-middle'!L72</f>
        <v>-1.2501583623327837E-5</v>
      </c>
      <c r="L33" s="55">
        <f>-'table-middle'!M72</f>
        <v>-2.3236077414501649E-4</v>
      </c>
      <c r="M33" s="55">
        <f>-'table-middle'!N72</f>
        <v>-2.573856338508653E-4</v>
      </c>
      <c r="N33" s="55">
        <f>-'table-middle'!O72</f>
        <v>-1.6588276177965112E-7</v>
      </c>
      <c r="O33" s="55">
        <f>-'table-middle'!P72</f>
        <v>-8.3657562986465175E-3</v>
      </c>
      <c r="P33" s="55">
        <f>-'table-middle'!Q72</f>
        <v>-1.0256152138548597E-3</v>
      </c>
      <c r="Q33" s="55">
        <f>-'table-middle'!R72</f>
        <v>-6.1149666697575132E-4</v>
      </c>
      <c r="R33" s="55">
        <f>-'table-middle'!S72</f>
        <v>-1.2699288558420336E-3</v>
      </c>
      <c r="S33" s="55">
        <f>-'table-middle'!T72</f>
        <v>-2.171994476864347E-4</v>
      </c>
      <c r="T33" s="55">
        <f>-'table-middle'!U72</f>
        <v>-1.0231382522145154E-3</v>
      </c>
      <c r="U33" s="55">
        <f>-'table-middle'!V72</f>
        <v>-2.8276088171456156E-3</v>
      </c>
      <c r="V33" s="55">
        <f>-'table-middle'!W72</f>
        <v>-1.5483134702174053E-3</v>
      </c>
      <c r="W33" s="55">
        <f>-'table-middle'!X72</f>
        <v>-6.4713980544931729E-4</v>
      </c>
      <c r="X33" s="55">
        <f>-'table-middle'!Y72</f>
        <v>-9.9723165145354357E-4</v>
      </c>
      <c r="Y33" s="55">
        <f>-'table-middle'!Z72</f>
        <v>-4.0038697611004183E-4</v>
      </c>
      <c r="Z33" s="55">
        <f>-'table-middle'!AA72</f>
        <v>-1.4746729513894356E-3</v>
      </c>
      <c r="AA33" s="55">
        <f>-'table-middle'!AB72+1</f>
        <v>0.99087597194286525</v>
      </c>
      <c r="AB33" s="55">
        <f>-'table-middle'!AC72</f>
        <v>-6.1850032167329761E-4</v>
      </c>
      <c r="AC33" s="55">
        <f>-'table-middle'!AD72</f>
        <v>-7.8908952586697267E-4</v>
      </c>
      <c r="AD33" s="20">
        <f t="shared" si="2"/>
        <v>117230251.1285689</v>
      </c>
      <c r="AE33" s="20">
        <f>'table-middle'!AO28</f>
        <v>117230251.1355841</v>
      </c>
      <c r="AF33" s="22">
        <f t="shared" si="3"/>
        <v>234460502.2711682</v>
      </c>
      <c r="AG33" t="s">
        <v>237</v>
      </c>
      <c r="AH33" s="66"/>
      <c r="BD33"/>
      <c r="BE33"/>
    </row>
    <row r="34" spans="2:57" x14ac:dyDescent="0.25">
      <c r="B34" t="s">
        <v>177</v>
      </c>
      <c r="C34" s="55">
        <f>-'table-middle'!D73</f>
        <v>-4.5796562983158092E-5</v>
      </c>
      <c r="D34" s="55">
        <f>-'table-middle'!E73</f>
        <v>-6.2041155931313051E-6</v>
      </c>
      <c r="E34" s="55">
        <f>-'table-middle'!F73</f>
        <v>-1.2656515578987671E-3</v>
      </c>
      <c r="F34" s="55">
        <f>-'table-middle'!G73</f>
        <v>-1.622838987236763E-3</v>
      </c>
      <c r="G34" s="55">
        <f>-'table-middle'!H73</f>
        <v>-7.1842108909186096E-4</v>
      </c>
      <c r="H34" s="55">
        <f>-'table-middle'!I73</f>
        <v>-2.3009415796381276E-4</v>
      </c>
      <c r="I34" s="55">
        <f>-'table-middle'!J73</f>
        <v>-9.1590839869997343E-5</v>
      </c>
      <c r="J34" s="55">
        <f>-'table-middle'!K73</f>
        <v>-6.1015470797920999E-4</v>
      </c>
      <c r="K34" s="55">
        <f>-'table-middle'!L73</f>
        <v>-8.3899230110086968E-5</v>
      </c>
      <c r="L34" s="55">
        <f>-'table-middle'!M73</f>
        <v>-6.2584134212247946E-4</v>
      </c>
      <c r="M34" s="55">
        <f>-'table-middle'!N73</f>
        <v>-6.1819447269927065E-4</v>
      </c>
      <c r="N34" s="55">
        <f>-'table-middle'!O73</f>
        <v>-1.590549692473864E-4</v>
      </c>
      <c r="O34" s="55">
        <f>-'table-middle'!P73</f>
        <v>-5.7175111584231796E-2</v>
      </c>
      <c r="P34" s="55">
        <f>-'table-middle'!Q73</f>
        <v>-3.9110525996439576E-4</v>
      </c>
      <c r="Q34" s="55">
        <f>-'table-middle'!R73</f>
        <v>-2.9103683265335886E-4</v>
      </c>
      <c r="R34" s="55">
        <f>-'table-middle'!S73</f>
        <v>-5.6513568586792401E-4</v>
      </c>
      <c r="S34" s="55">
        <f>-'table-middle'!T73</f>
        <v>-4.5007506925667855E-4</v>
      </c>
      <c r="T34" s="55">
        <f>-'table-middle'!U73</f>
        <v>-2.0454477137180429E-4</v>
      </c>
      <c r="U34" s="55">
        <f>-'table-middle'!V73</f>
        <v>-2.3808144651527204E-3</v>
      </c>
      <c r="V34" s="55">
        <f>-'table-middle'!W73</f>
        <v>-1.4240793573098241E-3</v>
      </c>
      <c r="W34" s="55">
        <f>-'table-middle'!X73</f>
        <v>-3.2215588674213672E-4</v>
      </c>
      <c r="X34" s="55">
        <f>-'table-middle'!Y73</f>
        <v>-7.6858272526839674E-4</v>
      </c>
      <c r="Y34" s="55">
        <f>-'table-middle'!Z73</f>
        <v>-1.4878011965281574E-3</v>
      </c>
      <c r="Z34" s="55">
        <f>-'table-middle'!AA73</f>
        <v>-7.9525995583433853E-4</v>
      </c>
      <c r="AA34" s="55">
        <f>-'table-middle'!AB73</f>
        <v>-1.7174770628933532E-4</v>
      </c>
      <c r="AB34" s="55">
        <f>-'table-middle'!AC73+1</f>
        <v>0.97462932540353564</v>
      </c>
      <c r="AC34" s="55">
        <f>-'table-middle'!AD73</f>
        <v>-5.0071110690800722E-4</v>
      </c>
      <c r="AD34" s="20">
        <f t="shared" si="2"/>
        <v>148377832.66663444</v>
      </c>
      <c r="AE34" s="20">
        <f>'table-middle'!AO29</f>
        <v>148377832.66548723</v>
      </c>
      <c r="AF34" s="22">
        <f t="shared" si="3"/>
        <v>296755665.33097446</v>
      </c>
      <c r="AG34" t="s">
        <v>236</v>
      </c>
      <c r="AH34" s="66"/>
      <c r="BD34"/>
      <c r="BE34"/>
    </row>
    <row r="35" spans="2:57" x14ac:dyDescent="0.25">
      <c r="B35" t="s">
        <v>178</v>
      </c>
      <c r="C35" s="55">
        <f>-'table-middle'!D74</f>
        <v>-6.6042290193517046E-5</v>
      </c>
      <c r="D35" s="55">
        <f>-'table-middle'!E74</f>
        <v>-3.2096103793205646E-7</v>
      </c>
      <c r="E35" s="55">
        <f>-'table-middle'!F74</f>
        <v>-7.893100860866325E-4</v>
      </c>
      <c r="F35" s="55">
        <f>-'table-middle'!G74</f>
        <v>-3.345708897679206E-4</v>
      </c>
      <c r="G35" s="55">
        <f>-'table-middle'!H74</f>
        <v>-4.0391167024352904E-4</v>
      </c>
      <c r="H35" s="55">
        <f>-'table-middle'!I74</f>
        <v>-4.5471645535502032E-5</v>
      </c>
      <c r="I35" s="55">
        <f>-'table-middle'!J74</f>
        <v>-1.9721161610980467E-5</v>
      </c>
      <c r="J35" s="55">
        <f>-'table-middle'!K74</f>
        <v>-4.133636862583433E-5</v>
      </c>
      <c r="K35" s="55">
        <f>-'table-middle'!L74</f>
        <v>-3.4017229072241275E-5</v>
      </c>
      <c r="L35" s="55">
        <f>-'table-middle'!M74</f>
        <v>-1.2453004974969154E-4</v>
      </c>
      <c r="M35" s="55">
        <f>-'table-middle'!N74</f>
        <v>-1.6703044100469625E-4</v>
      </c>
      <c r="N35" s="55">
        <f>-'table-middle'!O74</f>
        <v>-1.9752847672655081E-5</v>
      </c>
      <c r="O35" s="55">
        <f>-'table-middle'!P74</f>
        <v>-4.1698503180486873E-3</v>
      </c>
      <c r="P35" s="55">
        <f>-'table-middle'!Q74</f>
        <v>-2.6830726899636508E-4</v>
      </c>
      <c r="Q35" s="55">
        <f>-'table-middle'!R74</f>
        <v>-1.157279736954726E-4</v>
      </c>
      <c r="R35" s="55">
        <f>-'table-middle'!S74</f>
        <v>-2.8643015010325077E-3</v>
      </c>
      <c r="S35" s="55">
        <f>-'table-middle'!T74</f>
        <v>-1.4445809530623294E-4</v>
      </c>
      <c r="T35" s="55">
        <f>-'table-middle'!U74</f>
        <v>-1.6531207931124657E-4</v>
      </c>
      <c r="U35" s="55">
        <f>-'table-middle'!V74</f>
        <v>-1.4048055299537845E-3</v>
      </c>
      <c r="V35" s="55">
        <f>-'table-middle'!W74</f>
        <v>-3.7151502546583912E-4</v>
      </c>
      <c r="W35" s="55">
        <f>-'table-middle'!X74</f>
        <v>-3.6791978801112703E-4</v>
      </c>
      <c r="X35" s="55">
        <f>-'table-middle'!Y74</f>
        <v>-5.95553618662379E-4</v>
      </c>
      <c r="Y35" s="55">
        <f>-'table-middle'!Z74</f>
        <v>-1.8328087251874162E-3</v>
      </c>
      <c r="Z35" s="55">
        <f>-'table-middle'!AA74</f>
        <v>-8.8259427841079518E-4</v>
      </c>
      <c r="AA35" s="55">
        <f>-'table-middle'!AB74</f>
        <v>-2.7940985373763923E-4</v>
      </c>
      <c r="AB35" s="55">
        <f>-'table-middle'!AC74</f>
        <v>-6.5033943708928794E-4</v>
      </c>
      <c r="AC35" s="55">
        <f>-'table-middle'!AD74+1</f>
        <v>0.94292375467221645</v>
      </c>
      <c r="AD35" s="20">
        <f t="shared" si="2"/>
        <v>58401586.799016535</v>
      </c>
      <c r="AE35" s="20">
        <f>'table-middle'!AO30</f>
        <v>52507912.320250727</v>
      </c>
      <c r="AF35" s="22">
        <f t="shared" si="3"/>
        <v>105015824.64050145</v>
      </c>
      <c r="AG35" t="s">
        <v>235</v>
      </c>
      <c r="AH35" s="66"/>
      <c r="BD35"/>
      <c r="BE35"/>
    </row>
    <row r="36" spans="2:57" x14ac:dyDescent="0.25">
      <c r="B36" t="s">
        <v>179</v>
      </c>
      <c r="C36" s="60">
        <f>'table-middle'!D81</f>
        <v>0</v>
      </c>
      <c r="D36" s="60">
        <f>'table-middle'!E81</f>
        <v>6.0263826098345826E-5</v>
      </c>
      <c r="E36" s="60">
        <f>'table-middle'!F81</f>
        <v>7.2917123132134924E-7</v>
      </c>
      <c r="F36" s="60">
        <f>'table-middle'!G81</f>
        <v>4.0741240361856872E-9</v>
      </c>
      <c r="G36" s="60">
        <f>'table-middle'!H81</f>
        <v>9.6286079026698852E-4</v>
      </c>
      <c r="H36" s="60">
        <f>'table-middle'!I81</f>
        <v>0</v>
      </c>
      <c r="I36" s="60">
        <f>'table-middle'!J81</f>
        <v>6.7399236884261823E-5</v>
      </c>
      <c r="J36" s="60">
        <f>'table-middle'!K81</f>
        <v>3.7308239694856103E-6</v>
      </c>
      <c r="K36" s="60">
        <f>'table-middle'!L81</f>
        <v>1.6812964451474532E-5</v>
      </c>
      <c r="L36" s="60">
        <f>'table-middle'!M81</f>
        <v>2.4184795728518786E-6</v>
      </c>
      <c r="M36" s="60">
        <f>'table-middle'!N81</f>
        <v>1.2076928751079766E-7</v>
      </c>
      <c r="N36" s="60">
        <f>'table-middle'!O81</f>
        <v>1.748370880434243E-8</v>
      </c>
      <c r="O36" s="60">
        <f>'table-middle'!P81</f>
        <v>7.8481117926924671E-6</v>
      </c>
      <c r="P36" s="60">
        <f>'table-middle'!Q81</f>
        <v>3.6105793439193424E-6</v>
      </c>
      <c r="Q36" s="60">
        <f>'table-middle'!R81</f>
        <v>6.0803612994222406E-2</v>
      </c>
      <c r="R36" s="60">
        <f>'table-middle'!S81</f>
        <v>3.472620912397465E-7</v>
      </c>
      <c r="S36" s="60">
        <f>'table-middle'!T81</f>
        <v>1.0045568270692268E-5</v>
      </c>
      <c r="T36" s="60">
        <f>'table-middle'!U81</f>
        <v>1.7862491148310005E-6</v>
      </c>
      <c r="U36" s="60">
        <f>'table-middle'!V81</f>
        <v>1.8894499822510205E-4</v>
      </c>
      <c r="V36" s="60">
        <f>'table-middle'!W81</f>
        <v>3.99482307202837E-3</v>
      </c>
      <c r="W36" s="60">
        <f>'table-middle'!X81</f>
        <v>5.7899174255392341E-6</v>
      </c>
      <c r="X36" s="60">
        <f>'table-middle'!Y81</f>
        <v>9.2868488421837347E-7</v>
      </c>
      <c r="Y36" s="60">
        <f>'table-middle'!Z81</f>
        <v>9.2842979500476503E-3</v>
      </c>
      <c r="Z36" s="60">
        <f>'table-middle'!AA81</f>
        <v>4.0325737070806694E-2</v>
      </c>
      <c r="AA36" s="60">
        <f>'table-middle'!AB81</f>
        <v>0.11521718074378946</v>
      </c>
      <c r="AB36" s="60">
        <f>'table-middle'!AC81</f>
        <v>3.8894097496457544E-2</v>
      </c>
      <c r="AC36" s="60">
        <f>'table-middle'!AD81</f>
        <v>0.25417218132532177</v>
      </c>
      <c r="AD36" s="20">
        <f t="shared" si="2"/>
        <v>55206668.116876699</v>
      </c>
      <c r="AE36" s="20">
        <f>'table-middle'!AE37</f>
        <v>55206668.098685741</v>
      </c>
      <c r="AH36" s="66"/>
      <c r="BD36"/>
      <c r="BE36"/>
    </row>
    <row r="37" spans="2:57" x14ac:dyDescent="0.25">
      <c r="B37" t="s">
        <v>180</v>
      </c>
      <c r="C37" s="61">
        <f>'table-middle'!D78</f>
        <v>2.5126544714090464E-2</v>
      </c>
      <c r="D37" s="61">
        <f>'table-middle'!E78</f>
        <v>4.8250023621286504E-2</v>
      </c>
      <c r="E37" s="61">
        <f>'table-middle'!F78</f>
        <v>8.8689523759025099E-2</v>
      </c>
      <c r="F37" s="61">
        <f>'table-middle'!G78</f>
        <v>9.6525290618476756E-2</v>
      </c>
      <c r="G37" s="61">
        <f>'table-middle'!H78</f>
        <v>7.9741641898590898E-2</v>
      </c>
      <c r="H37" s="61">
        <f>'table-middle'!I78</f>
        <v>3.9650461120649252E-2</v>
      </c>
      <c r="I37" s="61">
        <f>'table-middle'!J78</f>
        <v>9.7341927226252609E-2</v>
      </c>
      <c r="J37" s="61">
        <f>'table-middle'!K78</f>
        <v>9.9419201918674552E-2</v>
      </c>
      <c r="K37" s="61">
        <f>'table-middle'!L78</f>
        <v>0.11161780599875816</v>
      </c>
      <c r="L37" s="61">
        <f>'table-middle'!M78</f>
        <v>0.10251649164074941</v>
      </c>
      <c r="M37" s="61">
        <f>'table-middle'!N78</f>
        <v>8.9350094158665738E-2</v>
      </c>
      <c r="N37" s="61">
        <f>'table-middle'!O78</f>
        <v>9.6192275907283756E-2</v>
      </c>
      <c r="O37" s="61">
        <f>'table-middle'!P78</f>
        <v>9.8804775602290701E-2</v>
      </c>
      <c r="P37" s="61">
        <f>'table-middle'!Q78</f>
        <v>3.4562576486045507E-2</v>
      </c>
      <c r="Q37" s="61">
        <f>'table-middle'!R78</f>
        <v>7.8536947070976956E-2</v>
      </c>
      <c r="R37" s="61">
        <f>'table-middle'!S78</f>
        <v>0.14666091787317337</v>
      </c>
      <c r="S37" s="61">
        <f>'table-middle'!T78</f>
        <v>0.26590202025890253</v>
      </c>
      <c r="T37" s="61">
        <f>'table-middle'!U78</f>
        <v>0.10158117976465655</v>
      </c>
      <c r="U37" s="61">
        <f>'table-middle'!V78</f>
        <v>0.28434252933268989</v>
      </c>
      <c r="V37" s="61">
        <f>'table-middle'!W78</f>
        <v>0.15511451018367906</v>
      </c>
      <c r="W37" s="61">
        <f>'table-middle'!X78</f>
        <v>0.24080425115413318</v>
      </c>
      <c r="X37" s="61">
        <f>'table-middle'!Y78</f>
        <v>1.5347351010716633E-2</v>
      </c>
      <c r="Y37" s="61">
        <f>'table-middle'!Z78</f>
        <v>0.1852755709043705</v>
      </c>
      <c r="Z37" s="61">
        <f>'table-middle'!AA78</f>
        <v>0.56131001846046236</v>
      </c>
      <c r="AA37" s="61">
        <f>'table-middle'!AB78</f>
        <v>0.5905282743543937</v>
      </c>
      <c r="AB37" s="61">
        <f>'table-middle'!AC78</f>
        <v>0.37712636846912667</v>
      </c>
      <c r="AC37" s="61">
        <f>'table-middle'!AD78</f>
        <v>0.13615767985079996</v>
      </c>
      <c r="AD37" s="20">
        <f t="shared" si="2"/>
        <v>943049528.42852306</v>
      </c>
      <c r="AE37" s="20">
        <f>'table-middle'!AE34</f>
        <v>837694455.86563563</v>
      </c>
      <c r="AH37" s="66"/>
      <c r="BD37"/>
      <c r="BE37"/>
    </row>
    <row r="38" spans="2:57" x14ac:dyDescent="0.25">
      <c r="B38" t="s">
        <v>181</v>
      </c>
      <c r="C38" s="61">
        <f>'table-middle'!D78</f>
        <v>2.5126544714090464E-2</v>
      </c>
      <c r="D38" s="61">
        <f>'table-middle'!E78</f>
        <v>4.8250023621286504E-2</v>
      </c>
      <c r="E38" s="61">
        <f>'table-middle'!F78</f>
        <v>8.8689523759025099E-2</v>
      </c>
      <c r="F38" s="61">
        <f>'table-middle'!G78</f>
        <v>9.6525290618476756E-2</v>
      </c>
      <c r="G38" s="61">
        <f>'table-middle'!H78</f>
        <v>7.9741641898590898E-2</v>
      </c>
      <c r="H38" s="61">
        <f>'table-middle'!I78</f>
        <v>3.9650461120649252E-2</v>
      </c>
      <c r="I38" s="61">
        <f>'table-middle'!J78</f>
        <v>9.7341927226252609E-2</v>
      </c>
      <c r="J38" s="61">
        <f>'table-middle'!K78</f>
        <v>9.9419201918674552E-2</v>
      </c>
      <c r="K38" s="61">
        <f>'table-middle'!L78</f>
        <v>0.11161780599875816</v>
      </c>
      <c r="L38" s="61">
        <f>'table-middle'!M78</f>
        <v>0.10251649164074941</v>
      </c>
      <c r="M38" s="61">
        <f>'table-middle'!N78</f>
        <v>8.9350094158665738E-2</v>
      </c>
      <c r="N38" s="61">
        <f>'table-middle'!O78</f>
        <v>9.6192275907283756E-2</v>
      </c>
      <c r="O38" s="61">
        <f>'table-middle'!P78</f>
        <v>9.8804775602290701E-2</v>
      </c>
      <c r="P38" s="61">
        <f>'table-middle'!Q78</f>
        <v>3.4562576486045507E-2</v>
      </c>
      <c r="Q38" s="61">
        <f>'table-middle'!R78</f>
        <v>7.8536947070976956E-2</v>
      </c>
      <c r="R38" s="61">
        <f>'table-middle'!S78</f>
        <v>0.14666091787317337</v>
      </c>
      <c r="S38" s="61">
        <f>'table-middle'!T78</f>
        <v>0.26590202025890253</v>
      </c>
      <c r="T38" s="61">
        <f>'table-middle'!U78</f>
        <v>0.10158117976465655</v>
      </c>
      <c r="U38" s="61">
        <f>'table-middle'!V78</f>
        <v>0.28434252933268989</v>
      </c>
      <c r="V38" s="61">
        <f>'table-middle'!W78</f>
        <v>0.15511451018367906</v>
      </c>
      <c r="W38" s="61">
        <f>'table-middle'!X78</f>
        <v>0.24080425115413318</v>
      </c>
      <c r="X38" s="61">
        <f>'table-middle'!Y78</f>
        <v>1.5347351010716633E-2</v>
      </c>
      <c r="Y38" s="61">
        <f>'table-middle'!Z78</f>
        <v>0.1852755709043705</v>
      </c>
      <c r="Z38" s="61">
        <f>'table-middle'!AA78</f>
        <v>0.56131001846046236</v>
      </c>
      <c r="AA38" s="61">
        <f>'table-middle'!AB78</f>
        <v>0.5905282743543937</v>
      </c>
      <c r="AB38" s="61">
        <f>'table-middle'!AC78</f>
        <v>0.37712636846912667</v>
      </c>
      <c r="AC38" s="61">
        <f>'table-middle'!AD78</f>
        <v>0.13615767985079996</v>
      </c>
      <c r="AD38" s="20">
        <f t="shared" si="2"/>
        <v>943049528.42852306</v>
      </c>
      <c r="AE38" s="20">
        <v>943049529</v>
      </c>
      <c r="AH38" s="66"/>
      <c r="BD38"/>
      <c r="BE38"/>
    </row>
    <row r="43" spans="2:57" x14ac:dyDescent="0.25"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</row>
    <row r="45" spans="2:57" x14ac:dyDescent="0.25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E45" s="5">
        <v>259260766.72116658</v>
      </c>
    </row>
    <row r="46" spans="2:57" x14ac:dyDescent="0.25"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E46" s="5">
        <v>140479630.09314725</v>
      </c>
    </row>
    <row r="47" spans="2:57" x14ac:dyDescent="0.25"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E47" s="5">
        <v>220312571.04529953</v>
      </c>
    </row>
    <row r="48" spans="2:57" x14ac:dyDescent="0.25"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E48" s="5">
        <v>220433770.0665819</v>
      </c>
    </row>
    <row r="49" spans="3:31" x14ac:dyDescent="0.25"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E49" s="5">
        <v>71408526.93624936</v>
      </c>
    </row>
    <row r="50" spans="3:31" x14ac:dyDescent="0.25"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E50" s="5">
        <v>114088581.06476983</v>
      </c>
    </row>
    <row r="51" spans="3:31" x14ac:dyDescent="0.25"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E51" s="5">
        <v>121097233.50292146</v>
      </c>
    </row>
    <row r="52" spans="3:31" x14ac:dyDescent="0.25"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E52" s="5">
        <v>145560893.48199004</v>
      </c>
    </row>
    <row r="53" spans="3:31" x14ac:dyDescent="0.25"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E53" s="5">
        <v>231656781.11621791</v>
      </c>
    </row>
    <row r="54" spans="3:31" x14ac:dyDescent="0.25"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E54" s="5">
        <v>95785730.381216019</v>
      </c>
    </row>
    <row r="55" spans="3:31" x14ac:dyDescent="0.25"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E55" s="5">
        <v>109596531.22074521</v>
      </c>
    </row>
    <row r="56" spans="3:31" x14ac:dyDescent="0.25"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E56" s="5">
        <v>117733748.38770799</v>
      </c>
    </row>
    <row r="57" spans="3:31" x14ac:dyDescent="0.25"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E57" s="5">
        <v>56861909.447212696</v>
      </c>
    </row>
    <row r="58" spans="3:31" x14ac:dyDescent="0.25"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E58" s="5">
        <v>161490411.25897008</v>
      </c>
    </row>
    <row r="59" spans="3:31" x14ac:dyDescent="0.25"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E59" s="5">
        <v>61960831.435477778</v>
      </c>
    </row>
    <row r="60" spans="3:31" x14ac:dyDescent="0.25"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E60" s="5">
        <v>337999673.34434301</v>
      </c>
    </row>
    <row r="61" spans="3:31" x14ac:dyDescent="0.25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E61" s="5">
        <v>346925488.72397053</v>
      </c>
    </row>
    <row r="62" spans="3:31" x14ac:dyDescent="0.25"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E62" s="5">
        <v>351587001.96529585</v>
      </c>
    </row>
    <row r="63" spans="3:31" x14ac:dyDescent="0.25"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E63" s="5">
        <v>108879738.07186908</v>
      </c>
    </row>
    <row r="64" spans="3:31" x14ac:dyDescent="0.25"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E64" s="5">
        <v>92380787.41030708</v>
      </c>
    </row>
    <row r="65" spans="3:31" x14ac:dyDescent="0.25"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E65" s="5">
        <v>93385094.338331118</v>
      </c>
    </row>
    <row r="66" spans="3:31" x14ac:dyDescent="0.25"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E66" s="5">
        <v>225398316.08635235</v>
      </c>
    </row>
    <row r="67" spans="3:31" x14ac:dyDescent="0.25"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E67" s="5">
        <v>91869209.392174244</v>
      </c>
    </row>
    <row r="68" spans="3:31" x14ac:dyDescent="0.25"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E68" s="5">
        <v>196523565.32086337</v>
      </c>
    </row>
    <row r="69" spans="3:31" x14ac:dyDescent="0.25"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E69" s="5">
        <v>110137193.49645986</v>
      </c>
    </row>
    <row r="70" spans="3:31" x14ac:dyDescent="0.25"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E70" s="5">
        <v>130603713.69994313</v>
      </c>
    </row>
    <row r="71" spans="3:31" x14ac:dyDescent="0.25"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E71" s="5">
        <v>34091691.07252153</v>
      </c>
    </row>
    <row r="72" spans="3:31" x14ac:dyDescent="0.25"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E72" s="5">
        <v>37115100.60682068</v>
      </c>
    </row>
    <row r="73" spans="3:31" x14ac:dyDescent="0.25"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E73" s="5">
        <v>591021198.70403028</v>
      </c>
    </row>
    <row r="74" spans="3:31" x14ac:dyDescent="0.25"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E74" s="5">
        <v>655527794.41637564</v>
      </c>
    </row>
    <row r="79" spans="3:31" x14ac:dyDescent="0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</row>
    <row r="80" spans="3:31" x14ac:dyDescent="0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</row>
    <row r="82" spans="4:5" x14ac:dyDescent="0.25">
      <c r="D82" s="20">
        <v>283765546.18622321</v>
      </c>
      <c r="E82" s="20">
        <v>147458642.79009762</v>
      </c>
    </row>
    <row r="83" spans="4:5" x14ac:dyDescent="0.25">
      <c r="D83" s="20">
        <v>175808315.16521195</v>
      </c>
      <c r="E83" s="20">
        <v>24298009.21729663</v>
      </c>
    </row>
    <row r="84" spans="4:5" x14ac:dyDescent="0.25">
      <c r="D84" s="20">
        <v>261094355.03341985</v>
      </c>
      <c r="E84" s="20">
        <v>67765621.561929613</v>
      </c>
    </row>
    <row r="85" spans="4:5" x14ac:dyDescent="0.25">
      <c r="D85" s="20">
        <v>259703491.52874079</v>
      </c>
      <c r="E85" s="20">
        <v>64464101.956989817</v>
      </c>
    </row>
    <row r="86" spans="4:5" x14ac:dyDescent="0.25">
      <c r="D86" s="20">
        <v>78838745.695674345</v>
      </c>
      <c r="E86" s="20">
        <v>16592331.140933771</v>
      </c>
    </row>
    <row r="87" spans="4:5" x14ac:dyDescent="0.25">
      <c r="D87" s="20">
        <v>153335892.62562087</v>
      </c>
      <c r="E87" s="20">
        <v>21948064.385131702</v>
      </c>
    </row>
    <row r="88" spans="4:5" x14ac:dyDescent="0.25">
      <c r="D88" s="20">
        <v>125994217.75352235</v>
      </c>
      <c r="E88" s="20">
        <v>28644563.172292154</v>
      </c>
    </row>
    <row r="89" spans="4:5" x14ac:dyDescent="0.25">
      <c r="D89" s="20">
        <v>177111097.88633767</v>
      </c>
      <c r="E89" s="20">
        <v>40322098.565547086</v>
      </c>
    </row>
    <row r="90" spans="4:5" x14ac:dyDescent="0.25">
      <c r="D90" s="20">
        <v>228322811.25393018</v>
      </c>
      <c r="E90" s="20">
        <v>52426866.504931211</v>
      </c>
    </row>
    <row r="91" spans="4:5" x14ac:dyDescent="0.25">
      <c r="D91" s="20">
        <v>93323603.527058423</v>
      </c>
      <c r="E91" s="20">
        <v>21323170.895048261</v>
      </c>
    </row>
    <row r="92" spans="4:5" x14ac:dyDescent="0.25">
      <c r="D92" s="20">
        <v>115797111.49703804</v>
      </c>
      <c r="E92" s="20">
        <v>26238768.019862648</v>
      </c>
    </row>
    <row r="93" spans="4:5" x14ac:dyDescent="0.25">
      <c r="D93" s="20">
        <v>111511836.82966281</v>
      </c>
      <c r="E93" s="20">
        <v>23125882.115439955</v>
      </c>
    </row>
    <row r="94" spans="4:5" x14ac:dyDescent="0.25">
      <c r="D94" s="20">
        <v>67135655.953776538</v>
      </c>
      <c r="E94" s="20">
        <v>18415397.87939528</v>
      </c>
    </row>
    <row r="95" spans="4:5" x14ac:dyDescent="0.25">
      <c r="D95" s="20">
        <v>165398210.3553091</v>
      </c>
      <c r="E95" s="20">
        <v>28961734.282141704</v>
      </c>
    </row>
    <row r="96" spans="4:5" x14ac:dyDescent="0.25">
      <c r="D96" s="20">
        <v>83343570.47741805</v>
      </c>
      <c r="E96" s="20">
        <v>30121246.50215574</v>
      </c>
    </row>
    <row r="97" spans="4:5" x14ac:dyDescent="0.25">
      <c r="D97" s="20">
        <v>363787051.46289432</v>
      </c>
      <c r="E97" s="20">
        <v>178293246.24730161</v>
      </c>
    </row>
    <row r="98" spans="4:5" x14ac:dyDescent="0.25">
      <c r="D98" s="20">
        <v>395631852.95941842</v>
      </c>
      <c r="E98" s="20">
        <v>267009124.8802942</v>
      </c>
    </row>
    <row r="99" spans="4:5" x14ac:dyDescent="0.25">
      <c r="D99" s="20">
        <v>411127334.90703976</v>
      </c>
      <c r="E99" s="20">
        <v>189752059.18714452</v>
      </c>
    </row>
    <row r="100" spans="4:5" x14ac:dyDescent="0.25">
      <c r="D100" s="20">
        <v>116390131.30787182</v>
      </c>
      <c r="E100" s="20">
        <v>61433405.596638031</v>
      </c>
    </row>
    <row r="101" spans="4:5" x14ac:dyDescent="0.25">
      <c r="D101" s="20">
        <v>107304307.92124572</v>
      </c>
      <c r="E101" s="20">
        <v>57833373.329834923</v>
      </c>
    </row>
    <row r="102" spans="4:5" x14ac:dyDescent="0.25">
      <c r="D102" s="20">
        <v>144000265.43637502</v>
      </c>
      <c r="E102" s="20">
        <v>90696914.522449121</v>
      </c>
    </row>
    <row r="103" spans="4:5" x14ac:dyDescent="0.25">
      <c r="D103" s="20">
        <v>742723701.34754562</v>
      </c>
      <c r="E103" s="20">
        <v>539919652.44578254</v>
      </c>
    </row>
    <row r="104" spans="4:5" x14ac:dyDescent="0.25">
      <c r="D104" s="20">
        <v>132432671.8459103</v>
      </c>
      <c r="E104" s="20">
        <v>65991055.473284408</v>
      </c>
    </row>
    <row r="105" spans="4:5" x14ac:dyDescent="0.25">
      <c r="D105" s="20">
        <v>200133639.49592078</v>
      </c>
      <c r="E105" s="20">
        <v>160418136.40715554</v>
      </c>
    </row>
    <row r="106" spans="4:5" x14ac:dyDescent="0.25">
      <c r="D106" s="20">
        <v>97794878.420893162</v>
      </c>
      <c r="E106" s="20">
        <v>87410421.847433522</v>
      </c>
    </row>
    <row r="107" spans="4:5" x14ac:dyDescent="0.25">
      <c r="D107" s="20">
        <v>139290944.53504297</v>
      </c>
      <c r="E107" s="20">
        <v>84970817.102773383</v>
      </c>
    </row>
    <row r="108" spans="4:5" x14ac:dyDescent="0.25">
      <c r="D108" s="20">
        <v>25728314.717405204</v>
      </c>
      <c r="E108" s="20">
        <v>17084049.094918858</v>
      </c>
    </row>
  </sheetData>
  <conditionalFormatting sqref="C9:AC35">
    <cfRule type="cellIs" dxfId="2" priority="2" operator="equal">
      <formula>1</formula>
    </cfRule>
  </conditionalFormatting>
  <conditionalFormatting sqref="C9:AC35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11</vt:i4>
      </vt:variant>
    </vt:vector>
  </HeadingPairs>
  <TitlesOfParts>
    <vt:vector size="11" baseType="lpstr">
      <vt:lpstr>2012</vt:lpstr>
      <vt:lpstr>2014</vt:lpstr>
      <vt:lpstr>2016</vt:lpstr>
      <vt:lpstr>2018</vt:lpstr>
      <vt:lpstr>table-lower</vt:lpstr>
      <vt:lpstr>table-middle</vt:lpstr>
      <vt:lpstr>table-upper</vt:lpstr>
      <vt:lpstr>linear-lower</vt:lpstr>
      <vt:lpstr>linear-middle</vt:lpstr>
      <vt:lpstr>linear-upper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2021-01-10T11:56:15Z</dcterms:modified>
</cp:coreProperties>
</file>