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495" windowWidth="23250" windowHeight="12570" activeTab="7"/>
  </bookViews>
  <sheets>
    <sheet name="Sheet1" sheetId="1" r:id="rId1"/>
    <sheet name="Sheet45" sheetId="47" r:id="rId2"/>
    <sheet name="Sheet2" sheetId="2" r:id="rId3"/>
    <sheet name="Sheet3" sheetId="3" r:id="rId4"/>
    <sheet name="Sheet11" sheetId="11" r:id="rId5"/>
    <sheet name="Sheet47" sheetId="50" r:id="rId6"/>
    <sheet name="Sheet44" sheetId="49" r:id="rId7"/>
    <sheet name="Sheet51" sheetId="54" r:id="rId8"/>
    <sheet name="Sheet35" sheetId="37" r:id="rId9"/>
    <sheet name="Sheet4" sheetId="4" r:id="rId10"/>
    <sheet name="Sheet6" sheetId="6" r:id="rId11"/>
    <sheet name="Sheet14" sheetId="14" r:id="rId12"/>
    <sheet name="Sheet18" sheetId="18" r:id="rId13"/>
    <sheet name="Sheet24" sheetId="25" r:id="rId14"/>
    <sheet name="Sheet31" sheetId="32" r:id="rId15"/>
    <sheet name="Sheet43" sheetId="45" r:id="rId16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1" l="1"/>
  <c r="D38" i="1"/>
  <c r="D37" i="1"/>
  <c r="D36" i="1"/>
  <c r="D35" i="1"/>
  <c r="F34" i="1"/>
  <c r="D30" i="1"/>
  <c r="D29" i="1"/>
  <c r="D25" i="1"/>
  <c r="D24" i="1"/>
  <c r="D23" i="1"/>
  <c r="D22" i="1"/>
  <c r="D34" i="1" l="1"/>
  <c r="P20" i="6" l="1"/>
  <c r="P19" i="6"/>
  <c r="P18" i="6"/>
  <c r="P16" i="6"/>
  <c r="P15" i="6"/>
  <c r="P14" i="6"/>
  <c r="P13" i="6"/>
  <c r="P12" i="6"/>
  <c r="P10" i="6"/>
  <c r="P9" i="6"/>
  <c r="P8" i="6"/>
  <c r="P31" i="3"/>
  <c r="P30" i="3"/>
  <c r="P29" i="3"/>
  <c r="P28" i="3"/>
  <c r="K24" i="2"/>
  <c r="K23" i="2"/>
  <c r="K22" i="2"/>
</calcChain>
</file>

<file path=xl/sharedStrings.xml><?xml version="1.0" encoding="utf-8"?>
<sst xmlns="http://schemas.openxmlformats.org/spreadsheetml/2006/main" count="1146" uniqueCount="603">
  <si>
    <t>Non-diabetes</t>
    <phoneticPr fontId="1"/>
  </si>
  <si>
    <t>Diabetes</t>
    <phoneticPr fontId="1"/>
  </si>
  <si>
    <t>(n=313)</t>
    <phoneticPr fontId="1"/>
  </si>
  <si>
    <t>(%)</t>
    <phoneticPr fontId="1"/>
  </si>
  <si>
    <t>(n=131)</t>
    <phoneticPr fontId="1"/>
  </si>
  <si>
    <t>Age (years)</t>
    <phoneticPr fontId="1"/>
  </si>
  <si>
    <t>Sex (m:f)</t>
    <phoneticPr fontId="1"/>
  </si>
  <si>
    <t>184:129</t>
    <phoneticPr fontId="1"/>
  </si>
  <si>
    <t>84:47</t>
    <phoneticPr fontId="1"/>
  </si>
  <si>
    <t>(38.7)</t>
    <phoneticPr fontId="1"/>
  </si>
  <si>
    <t>Waist cirumference</t>
    <phoneticPr fontId="1"/>
  </si>
  <si>
    <t>(59.2)</t>
    <phoneticPr fontId="1"/>
  </si>
  <si>
    <t>(69.0)</t>
    <phoneticPr fontId="1"/>
  </si>
  <si>
    <t>(23.3)</t>
    <phoneticPr fontId="1"/>
  </si>
  <si>
    <t>(48.9)</t>
    <phoneticPr fontId="1"/>
  </si>
  <si>
    <t>(13.1)</t>
    <phoneticPr fontId="1"/>
  </si>
  <si>
    <t>(13.0)</t>
    <phoneticPr fontId="1"/>
  </si>
  <si>
    <t>Complicated disease</t>
    <phoneticPr fontId="1"/>
  </si>
  <si>
    <t>(71.8)</t>
    <phoneticPr fontId="1"/>
  </si>
  <si>
    <t>(57.8)</t>
    <phoneticPr fontId="1"/>
  </si>
  <si>
    <t>(58.0)</t>
    <phoneticPr fontId="1"/>
  </si>
  <si>
    <t>(39.0)</t>
    <phoneticPr fontId="1"/>
  </si>
  <si>
    <t>(26.7)</t>
    <phoneticPr fontId="1"/>
  </si>
  <si>
    <t>GFR category</t>
    <phoneticPr fontId="1"/>
  </si>
  <si>
    <t>(1.9)</t>
    <phoneticPr fontId="1"/>
  </si>
  <si>
    <t>(9.2)</t>
    <phoneticPr fontId="1"/>
  </si>
  <si>
    <t>(28.4)</t>
    <phoneticPr fontId="1"/>
  </si>
  <si>
    <t>(43.5)</t>
    <phoneticPr fontId="1"/>
  </si>
  <si>
    <t>3a</t>
    <phoneticPr fontId="1"/>
  </si>
  <si>
    <t>(37.7)</t>
    <phoneticPr fontId="1"/>
  </si>
  <si>
    <t>(20.6)</t>
    <phoneticPr fontId="1"/>
  </si>
  <si>
    <t>3b</t>
    <phoneticPr fontId="1"/>
  </si>
  <si>
    <t>(21.1)</t>
    <phoneticPr fontId="1"/>
  </si>
  <si>
    <t>(18.3)</t>
    <phoneticPr fontId="1"/>
  </si>
  <si>
    <t>(10.9)</t>
    <phoneticPr fontId="1"/>
  </si>
  <si>
    <t>(8.4)</t>
    <phoneticPr fontId="1"/>
  </si>
  <si>
    <t>(-)</t>
    <phoneticPr fontId="1"/>
  </si>
  <si>
    <t>(74.4)</t>
    <phoneticPr fontId="1"/>
  </si>
  <si>
    <t>(75.6)</t>
    <phoneticPr fontId="1"/>
  </si>
  <si>
    <t>(±)</t>
    <phoneticPr fontId="1"/>
  </si>
  <si>
    <t>(14.7)</t>
    <phoneticPr fontId="1"/>
  </si>
  <si>
    <t>(9.6)</t>
    <phoneticPr fontId="1"/>
  </si>
  <si>
    <t>(9.9)</t>
    <phoneticPr fontId="1"/>
  </si>
  <si>
    <t>(1.3)</t>
    <phoneticPr fontId="1"/>
  </si>
  <si>
    <t>(1.5)</t>
    <phoneticPr fontId="1"/>
  </si>
  <si>
    <t>３(+)</t>
    <phoneticPr fontId="1"/>
  </si>
  <si>
    <t>(0)</t>
    <phoneticPr fontId="1"/>
  </si>
  <si>
    <t>uPCR</t>
    <phoneticPr fontId="1"/>
  </si>
  <si>
    <t>≦0.05</t>
    <phoneticPr fontId="1"/>
  </si>
  <si>
    <t>(30.4)</t>
    <phoneticPr fontId="1"/>
  </si>
  <si>
    <t>(37.4)</t>
    <phoneticPr fontId="1"/>
  </si>
  <si>
    <t>0.06 - 0.10</t>
    <phoneticPr fontId="1"/>
  </si>
  <si>
    <t>(33.9)</t>
    <phoneticPr fontId="1"/>
  </si>
  <si>
    <t>(19.8)</t>
    <phoneticPr fontId="1"/>
  </si>
  <si>
    <t>0.11 - 0.14</t>
    <phoneticPr fontId="1"/>
  </si>
  <si>
    <t>(11.8)</t>
    <phoneticPr fontId="1"/>
  </si>
  <si>
    <t>(15.3)</t>
    <phoneticPr fontId="1"/>
  </si>
  <si>
    <t>(24.0)</t>
    <phoneticPr fontId="1"/>
  </si>
  <si>
    <t>(27.5)</t>
    <phoneticPr fontId="1"/>
  </si>
  <si>
    <t>uACR</t>
    <phoneticPr fontId="1"/>
  </si>
  <si>
    <t>&lt;30mg/gCr</t>
    <phoneticPr fontId="1"/>
  </si>
  <si>
    <t>(47.6)</t>
    <phoneticPr fontId="1"/>
  </si>
  <si>
    <t>(42.0)</t>
    <phoneticPr fontId="1"/>
  </si>
  <si>
    <t>(51.4)</t>
    <phoneticPr fontId="1"/>
  </si>
  <si>
    <t>(57.3)</t>
    <phoneticPr fontId="1"/>
  </si>
  <si>
    <t>(1.0)</t>
    <phoneticPr fontId="1"/>
  </si>
  <si>
    <t>(0.8)</t>
    <phoneticPr fontId="1"/>
  </si>
  <si>
    <t>Time between mesurements</t>
    <phoneticPr fontId="1"/>
  </si>
  <si>
    <t xml:space="preserve"> 1-2</t>
    <phoneticPr fontId="1"/>
  </si>
  <si>
    <t xml:space="preserve"> 2-3</t>
    <phoneticPr fontId="1"/>
  </si>
  <si>
    <t>≧30mg/gCr</t>
    <phoneticPr fontId="1"/>
  </si>
  <si>
    <t>PPV</t>
    <phoneticPr fontId="1"/>
  </si>
  <si>
    <t>NPV</t>
    <phoneticPr fontId="1"/>
  </si>
  <si>
    <t>G1-4</t>
  </si>
  <si>
    <t>G1-3a</t>
  </si>
  <si>
    <t>G3b-4</t>
  </si>
  <si>
    <t>G stage</t>
    <phoneticPr fontId="1"/>
  </si>
  <si>
    <t>G1-4</t>
    <phoneticPr fontId="1"/>
  </si>
  <si>
    <t>Cause of CKD</t>
    <phoneticPr fontId="1"/>
  </si>
  <si>
    <t>AUC</t>
    <phoneticPr fontId="1"/>
  </si>
  <si>
    <t>SE</t>
    <phoneticPr fontId="1"/>
  </si>
  <si>
    <t>(-)(±)</t>
    <phoneticPr fontId="1"/>
  </si>
  <si>
    <t>(-)(±)(+)</t>
    <phoneticPr fontId="1"/>
  </si>
  <si>
    <t>(-)(±)(+)2(+)3(+)</t>
    <phoneticPr fontId="1"/>
  </si>
  <si>
    <t>G1-3a</t>
    <phoneticPr fontId="1"/>
  </si>
  <si>
    <t>(-)(±)(+)2(+)</t>
    <phoneticPr fontId="1"/>
  </si>
  <si>
    <t>G3b-4</t>
    <phoneticPr fontId="1"/>
  </si>
  <si>
    <t>(+)(±)(+)2(+)</t>
    <phoneticPr fontId="1"/>
  </si>
  <si>
    <t>P Value</t>
    <phoneticPr fontId="1"/>
  </si>
  <si>
    <t>of CKD</t>
    <phoneticPr fontId="1"/>
  </si>
  <si>
    <t xml:space="preserve">Sum of the three urine </t>
    <phoneticPr fontId="1"/>
  </si>
  <si>
    <t>P　Value</t>
    <phoneticPr fontId="1"/>
  </si>
  <si>
    <t>&lt; 0.0001</t>
  </si>
  <si>
    <t>0, 0.5</t>
    <phoneticPr fontId="1"/>
  </si>
  <si>
    <t>Sum of the three urine</t>
    <phoneticPr fontId="1"/>
  </si>
  <si>
    <t>normoalbuminuria</t>
    <phoneticPr fontId="1"/>
  </si>
  <si>
    <t>0,0.5</t>
    <phoneticPr fontId="1"/>
  </si>
  <si>
    <t>microalbuminuria</t>
    <phoneticPr fontId="1"/>
  </si>
  <si>
    <t>&lt; 0.0001</t>
    <phoneticPr fontId="1"/>
  </si>
  <si>
    <t>-</t>
    <phoneticPr fontId="1"/>
  </si>
  <si>
    <t>P Value vs Sum of</t>
    <phoneticPr fontId="1"/>
  </si>
  <si>
    <t xml:space="preserve">P Value vs Sum of </t>
    <phoneticPr fontId="1"/>
  </si>
  <si>
    <t>1,2,3uPCR</t>
    <phoneticPr fontId="1"/>
  </si>
  <si>
    <t>(2.0-7.0)</t>
    <phoneticPr fontId="1"/>
  </si>
  <si>
    <t>(11.4-18.0)</t>
    <phoneticPr fontId="1"/>
  </si>
  <si>
    <t>a2</t>
    <phoneticPr fontId="1"/>
  </si>
  <si>
    <t>(21.0-30.5)</t>
    <phoneticPr fontId="1"/>
  </si>
  <si>
    <t>a2,b2</t>
    <phoneticPr fontId="1"/>
  </si>
  <si>
    <t>(59.8-78.0)</t>
    <phoneticPr fontId="1"/>
  </si>
  <si>
    <t>a2,b2,c2</t>
    <phoneticPr fontId="1"/>
  </si>
  <si>
    <t>(0.03-0.10)</t>
  </si>
  <si>
    <t>(0.09-0.21)</t>
    <phoneticPr fontId="1"/>
  </si>
  <si>
    <t>(0.13-0.29)</t>
  </si>
  <si>
    <t>(0.36-0.49)</t>
  </si>
  <si>
    <t>(8.4-30.0)</t>
  </si>
  <si>
    <t>(40.5-100.0)</t>
  </si>
  <si>
    <t>(116.4-187.6)</t>
  </si>
  <si>
    <t>(383.6-573.4)</t>
  </si>
  <si>
    <t>(11.8-50.0)</t>
  </si>
  <si>
    <t>(32.5-112.0)</t>
  </si>
  <si>
    <t>(77.5-193.0)</t>
  </si>
  <si>
    <t>(252.0-357.0)</t>
  </si>
  <si>
    <t>(38.3-104.4)</t>
  </si>
  <si>
    <t>(81.5-150.0)</t>
  </si>
  <si>
    <t>(88.8-164.5)</t>
  </si>
  <si>
    <t>(109.9-210.5)</t>
  </si>
  <si>
    <t>pH</t>
    <phoneticPr fontId="1"/>
  </si>
  <si>
    <t>(5.5-7.0)</t>
  </si>
  <si>
    <t>(5.5-6.5)</t>
  </si>
  <si>
    <t>a1</t>
    <phoneticPr fontId="1"/>
  </si>
  <si>
    <t>(5.3-6.5)</t>
  </si>
  <si>
    <t>(1.008-1.016)</t>
  </si>
  <si>
    <t>(1.013-1.020)</t>
  </si>
  <si>
    <t>(1.014-1.021)</t>
  </si>
  <si>
    <t>(1.016-1.020)</t>
  </si>
  <si>
    <t>0-0.05</t>
    <phoneticPr fontId="1"/>
  </si>
  <si>
    <t>0.06-0.10</t>
    <phoneticPr fontId="1"/>
  </si>
  <si>
    <t>d2</t>
    <phoneticPr fontId="1"/>
  </si>
  <si>
    <t>0.11-0.14</t>
    <phoneticPr fontId="1"/>
  </si>
  <si>
    <t>d2,e2</t>
    <phoneticPr fontId="1"/>
  </si>
  <si>
    <t>0.15-</t>
    <phoneticPr fontId="1"/>
  </si>
  <si>
    <t>d2,e2,f2</t>
    <phoneticPr fontId="1"/>
  </si>
  <si>
    <t>a2,b2,e2,f2</t>
    <phoneticPr fontId="1"/>
  </si>
  <si>
    <t>b2,c2</t>
    <phoneticPr fontId="1"/>
  </si>
  <si>
    <t>B3b-4</t>
    <phoneticPr fontId="1"/>
  </si>
  <si>
    <t>e1</t>
    <phoneticPr fontId="1"/>
  </si>
  <si>
    <t>e2,f1</t>
    <phoneticPr fontId="1"/>
  </si>
  <si>
    <t>a1,e1,f1</t>
    <phoneticPr fontId="1"/>
  </si>
  <si>
    <t>(2.2)</t>
    <phoneticPr fontId="1"/>
  </si>
  <si>
    <t>(1.7)</t>
    <phoneticPr fontId="1"/>
  </si>
  <si>
    <t>(g/gCr)</t>
    <phoneticPr fontId="1"/>
  </si>
  <si>
    <t>(+)</t>
    <phoneticPr fontId="1"/>
  </si>
  <si>
    <t>2,3(+)</t>
    <phoneticPr fontId="1"/>
  </si>
  <si>
    <t>G13a vs 3b4</t>
    <phoneticPr fontId="1"/>
  </si>
  <si>
    <t>(5.5-7.0)</t>
    <phoneticPr fontId="1"/>
  </si>
  <si>
    <t>(5.0-6.5)</t>
    <phoneticPr fontId="1"/>
  </si>
  <si>
    <t>Variable</t>
    <phoneticPr fontId="1"/>
  </si>
  <si>
    <t>Coef.</t>
    <phoneticPr fontId="1"/>
  </si>
  <si>
    <t>Std.Err</t>
    <phoneticPr fontId="1"/>
  </si>
  <si>
    <t>1st uPCR</t>
    <phoneticPr fontId="1"/>
  </si>
  <si>
    <t>2nd uPCR</t>
    <phoneticPr fontId="1"/>
  </si>
  <si>
    <t>3rd uPCR</t>
    <phoneticPr fontId="1"/>
  </si>
  <si>
    <t>Cons</t>
    <phoneticPr fontId="1"/>
  </si>
  <si>
    <t>1st urine protein dipstick</t>
    <phoneticPr fontId="1"/>
  </si>
  <si>
    <t>2nd urine protein dipstick</t>
    <phoneticPr fontId="1"/>
  </si>
  <si>
    <t>3rd urine protein dipstick</t>
    <phoneticPr fontId="1"/>
  </si>
  <si>
    <t>(n=425)</t>
    <phoneticPr fontId="1"/>
  </si>
  <si>
    <t>(n=299)</t>
    <phoneticPr fontId="1"/>
  </si>
  <si>
    <t>(69.5-77.4)</t>
    <phoneticPr fontId="1"/>
  </si>
  <si>
    <t>(64.8-80.8)</t>
    <phoneticPr fontId="1"/>
  </si>
  <si>
    <t>255:170</t>
    <phoneticPr fontId="1"/>
  </si>
  <si>
    <t>144:155</t>
    <phoneticPr fontId="1"/>
  </si>
  <si>
    <t>BMI</t>
    <phoneticPr fontId="1"/>
  </si>
  <si>
    <t>(21.2-26.1)</t>
    <phoneticPr fontId="1"/>
  </si>
  <si>
    <t>(21.8-26.6)</t>
    <phoneticPr fontId="1"/>
  </si>
  <si>
    <t>current smoking</t>
    <phoneticPr fontId="1"/>
  </si>
  <si>
    <t>hypertension</t>
    <phoneticPr fontId="1"/>
  </si>
  <si>
    <t>dyslipidemia</t>
    <phoneticPr fontId="1"/>
  </si>
  <si>
    <t>hyperuricemia</t>
    <phoneticPr fontId="1"/>
  </si>
  <si>
    <t>ACEi ARB MRB</t>
    <phoneticPr fontId="1"/>
  </si>
  <si>
    <t>urine pH</t>
    <phoneticPr fontId="1"/>
  </si>
  <si>
    <t>urine specific gravity</t>
    <phoneticPr fontId="1"/>
  </si>
  <si>
    <t>(1.010-1.018)</t>
    <phoneticPr fontId="1"/>
  </si>
  <si>
    <t>(1.007-1.014)</t>
    <phoneticPr fontId="1"/>
  </si>
  <si>
    <t>(30.2-74.5)</t>
    <phoneticPr fontId="1"/>
  </si>
  <si>
    <t>(57.7-75.1)</t>
    <phoneticPr fontId="1"/>
  </si>
  <si>
    <t>(62.2-80.6)</t>
    <phoneticPr fontId="1"/>
  </si>
  <si>
    <t>105:50</t>
    <phoneticPr fontId="1"/>
  </si>
  <si>
    <t>78:75</t>
    <phoneticPr fontId="1"/>
  </si>
  <si>
    <t>SGLT2i</t>
    <phoneticPr fontId="1"/>
  </si>
  <si>
    <t>(1.012-1.025)</t>
    <phoneticPr fontId="1"/>
  </si>
  <si>
    <t>(1.008-1.017)</t>
    <phoneticPr fontId="1"/>
  </si>
  <si>
    <t>(0.02-0.05)</t>
    <phoneticPr fontId="1"/>
  </si>
  <si>
    <t>(0.06-0.17)</t>
    <phoneticPr fontId="1"/>
  </si>
  <si>
    <t>(46.2-111.9)</t>
    <phoneticPr fontId="1"/>
  </si>
  <si>
    <t>(27.5-68.1)</t>
    <phoneticPr fontId="1"/>
  </si>
  <si>
    <t>(1.75 - 13.58)</t>
    <phoneticPr fontId="1"/>
  </si>
  <si>
    <t>(2.36 - 47.96)</t>
    <phoneticPr fontId="1"/>
  </si>
  <si>
    <t>(0.79 - 9.24)</t>
    <phoneticPr fontId="1"/>
  </si>
  <si>
    <t>A</t>
    <phoneticPr fontId="1"/>
  </si>
  <si>
    <t>B</t>
    <phoneticPr fontId="1"/>
  </si>
  <si>
    <t>(1.07 - 4.09)</t>
    <phoneticPr fontId="1"/>
  </si>
  <si>
    <t>(1.65 - 8.29)</t>
    <phoneticPr fontId="1"/>
  </si>
  <si>
    <t>(1.29 - 5.55)</t>
    <phoneticPr fontId="1"/>
  </si>
  <si>
    <t>(n=724)</t>
    <phoneticPr fontId="1"/>
  </si>
  <si>
    <t>(n=119)</t>
    <phoneticPr fontId="1"/>
  </si>
  <si>
    <t>(n=75)</t>
    <phoneticPr fontId="1"/>
  </si>
  <si>
    <t>(n=21)</t>
    <phoneticPr fontId="1"/>
  </si>
  <si>
    <t>uPCR (g/gCr)</t>
    <phoneticPr fontId="1"/>
  </si>
  <si>
    <t>Std. Err.</t>
    <phoneticPr fontId="1"/>
  </si>
  <si>
    <t>sex</t>
    <phoneticPr fontId="1"/>
  </si>
  <si>
    <t>pH</t>
  </si>
  <si>
    <t>cons.</t>
    <phoneticPr fontId="1"/>
  </si>
  <si>
    <t>AUC</t>
  </si>
  <si>
    <t>SE</t>
  </si>
  <si>
    <t>P Value</t>
  </si>
  <si>
    <t>vs uPCR</t>
    <phoneticPr fontId="1"/>
  </si>
  <si>
    <t>n</t>
    <phoneticPr fontId="1"/>
  </si>
  <si>
    <t>r</t>
    <phoneticPr fontId="1"/>
  </si>
  <si>
    <t>(28.6)</t>
    <phoneticPr fontId="1"/>
  </si>
  <si>
    <t>(39.2)</t>
    <phoneticPr fontId="1"/>
  </si>
  <si>
    <t>(20.7)</t>
    <phoneticPr fontId="1"/>
  </si>
  <si>
    <t>(9.3)</t>
    <phoneticPr fontId="1"/>
  </si>
  <si>
    <t>(20.2)</t>
    <phoneticPr fontId="1"/>
  </si>
  <si>
    <t>(37.8)</t>
    <phoneticPr fontId="1"/>
  </si>
  <si>
    <t>(21.0)</t>
    <phoneticPr fontId="1"/>
  </si>
  <si>
    <t>(19.3)</t>
    <phoneticPr fontId="1"/>
  </si>
  <si>
    <t>(37.3)</t>
    <phoneticPr fontId="1"/>
  </si>
  <si>
    <t>(30.7)</t>
    <phoneticPr fontId="1"/>
  </si>
  <si>
    <t>(18.7)</t>
    <phoneticPr fontId="1"/>
  </si>
  <si>
    <t>(13.3)</t>
    <phoneticPr fontId="1"/>
  </si>
  <si>
    <t>(38.1)</t>
    <phoneticPr fontId="1"/>
  </si>
  <si>
    <t>(9.5)</t>
    <phoneticPr fontId="1"/>
  </si>
  <si>
    <t>(42.9)</t>
    <phoneticPr fontId="1"/>
  </si>
  <si>
    <t>(41.2)</t>
    <phoneticPr fontId="1"/>
  </si>
  <si>
    <t>Probability</t>
    <phoneticPr fontId="1"/>
  </si>
  <si>
    <t>Model</t>
    <phoneticPr fontId="1"/>
  </si>
  <si>
    <t>uACR=</t>
    <phoneticPr fontId="1"/>
  </si>
  <si>
    <t>×uCr</t>
    <phoneticPr fontId="1"/>
  </si>
  <si>
    <t>＋</t>
    <phoneticPr fontId="1"/>
  </si>
  <si>
    <t>×uSG</t>
    <phoneticPr fontId="1"/>
  </si>
  <si>
    <t>0-6.0</t>
    <phoneticPr fontId="1"/>
  </si>
  <si>
    <t>0-4.0</t>
    <phoneticPr fontId="1"/>
  </si>
  <si>
    <t>0-5.0</t>
    <phoneticPr fontId="1"/>
  </si>
  <si>
    <t>0.15-0.49</t>
    <phoneticPr fontId="1"/>
  </si>
  <si>
    <t>1319</t>
    <phoneticPr fontId="1"/>
  </si>
  <si>
    <t>(50.5)</t>
    <phoneticPr fontId="1"/>
  </si>
  <si>
    <t>(58.8)</t>
    <phoneticPr fontId="1"/>
  </si>
  <si>
    <t>macroalbuminuria</t>
    <phoneticPr fontId="1"/>
  </si>
  <si>
    <t>0</t>
    <phoneticPr fontId="1"/>
  </si>
  <si>
    <t>P＊</t>
    <phoneticPr fontId="1"/>
  </si>
  <si>
    <t>P‡</t>
    <phoneticPr fontId="1"/>
  </si>
  <si>
    <t>P†</t>
    <phoneticPr fontId="1"/>
  </si>
  <si>
    <t>P§ G13avs3b4</t>
    <phoneticPr fontId="1"/>
  </si>
  <si>
    <t>PⅡ</t>
    <phoneticPr fontId="1"/>
  </si>
  <si>
    <t>P‡ G13avs3b4</t>
    <phoneticPr fontId="1"/>
  </si>
  <si>
    <t>P¶</t>
    <phoneticPr fontId="1"/>
  </si>
  <si>
    <t>P**</t>
    <phoneticPr fontId="1"/>
  </si>
  <si>
    <t>P††</t>
    <phoneticPr fontId="1"/>
  </si>
  <si>
    <t>0-0.14</t>
    <phoneticPr fontId="1"/>
  </si>
  <si>
    <t>(76.0)</t>
    <phoneticPr fontId="1"/>
  </si>
  <si>
    <t>(72.5)</t>
    <phoneticPr fontId="1"/>
  </si>
  <si>
    <t>ref</t>
    <phoneticPr fontId="1"/>
  </si>
  <si>
    <t>1.2.3 uPCR denotes the sum of the three uPCRs.</t>
    <phoneticPr fontId="1"/>
  </si>
  <si>
    <t>Sum of 1,2,3dipstick scores‡</t>
    <phoneticPr fontId="1"/>
  </si>
  <si>
    <t>1st dipstick</t>
    <phoneticPr fontId="1"/>
  </si>
  <si>
    <t>2nd dipstick</t>
    <phoneticPr fontId="1"/>
  </si>
  <si>
    <t>3rd dipstick</t>
    <phoneticPr fontId="1"/>
  </si>
  <si>
    <t>1st uACR</t>
    <phoneticPr fontId="1"/>
  </si>
  <si>
    <t>2nd uACR</t>
    <phoneticPr fontId="1"/>
  </si>
  <si>
    <t>3rd uACR</t>
    <phoneticPr fontId="1"/>
  </si>
  <si>
    <t>(0.02-0.06)</t>
    <phoneticPr fontId="1"/>
  </si>
  <si>
    <t>(0.06-0.15)</t>
    <phoneticPr fontId="1"/>
  </si>
  <si>
    <t>P Value*</t>
    <phoneticPr fontId="1"/>
  </si>
  <si>
    <t>uACR (mg/gCr)</t>
    <phoneticPr fontId="1"/>
  </si>
  <si>
    <t xml:space="preserve">uACR </t>
    <phoneticPr fontId="1"/>
  </si>
  <si>
    <t>+</t>
    <phoneticPr fontId="1"/>
  </si>
  <si>
    <t>Sensitivity</t>
    <phoneticPr fontId="1"/>
  </si>
  <si>
    <t>Specificity</t>
    <phoneticPr fontId="1"/>
  </si>
  <si>
    <t>Distance</t>
    <phoneticPr fontId="1"/>
  </si>
  <si>
    <t>1st uPCR (g/gCr)</t>
    <phoneticPr fontId="1"/>
  </si>
  <si>
    <t>2nd uPCR (g/gCr)</t>
    <phoneticPr fontId="1"/>
  </si>
  <si>
    <t>3rd uPCR (g/gCr)</t>
    <phoneticPr fontId="1"/>
  </si>
  <si>
    <t>1st uACR (mg/gCr)</t>
    <phoneticPr fontId="1"/>
  </si>
  <si>
    <t>2nd uACR (mg/gCr)</t>
    <phoneticPr fontId="1"/>
  </si>
  <si>
    <t>3rd uACR (mg/gCr)</t>
    <phoneticPr fontId="1"/>
  </si>
  <si>
    <t>1(+)</t>
    <phoneticPr fontId="1"/>
  </si>
  <si>
    <t>2(+)</t>
    <phoneticPr fontId="1"/>
  </si>
  <si>
    <t>3(+)</t>
    <phoneticPr fontId="1"/>
  </si>
  <si>
    <t>4(+)</t>
    <phoneticPr fontId="1"/>
  </si>
  <si>
    <t>(n=507)</t>
    <phoneticPr fontId="1"/>
  </si>
  <si>
    <t>(n=217)</t>
    <phoneticPr fontId="1"/>
  </si>
  <si>
    <t>(n=308)</t>
    <phoneticPr fontId="1"/>
  </si>
  <si>
    <t>-</t>
    <phoneticPr fontId="1"/>
  </si>
  <si>
    <t>Probability(uPCR,uCr)</t>
    <phoneticPr fontId="1"/>
  </si>
  <si>
    <t>Probability(uPCR,uSG)</t>
    <phoneticPr fontId="1"/>
  </si>
  <si>
    <t>(8-23)</t>
    <phoneticPr fontId="1"/>
  </si>
  <si>
    <t>(16-46)</t>
    <phoneticPr fontId="1"/>
  </si>
  <si>
    <t>(45-145)</t>
    <phoneticPr fontId="1"/>
  </si>
  <si>
    <t>(8-26)</t>
    <phoneticPr fontId="1"/>
  </si>
  <si>
    <t>(15-37)</t>
    <phoneticPr fontId="1"/>
  </si>
  <si>
    <t>(12-25)</t>
    <phoneticPr fontId="1"/>
  </si>
  <si>
    <t>(53-86)</t>
    <phoneticPr fontId="1"/>
  </si>
  <si>
    <t>(42-90)</t>
    <phoneticPr fontId="1"/>
  </si>
  <si>
    <t>(124-201)</t>
    <phoneticPr fontId="1"/>
  </si>
  <si>
    <t>(46-97)</t>
    <phoneticPr fontId="1"/>
  </si>
  <si>
    <t>(18-50)</t>
    <phoneticPr fontId="1"/>
  </si>
  <si>
    <t>(37-79)</t>
    <phoneticPr fontId="1"/>
  </si>
  <si>
    <t>(81-152)</t>
    <phoneticPr fontId="1"/>
  </si>
  <si>
    <t>(20-44)</t>
    <phoneticPr fontId="1"/>
  </si>
  <si>
    <t>(28-78)</t>
    <phoneticPr fontId="1"/>
  </si>
  <si>
    <t>(72-143)</t>
    <phoneticPr fontId="1"/>
  </si>
  <si>
    <t>(38-94)</t>
    <phoneticPr fontId="1"/>
  </si>
  <si>
    <t>(76-154)</t>
    <phoneticPr fontId="1"/>
  </si>
  <si>
    <t>(30-60)</t>
    <phoneticPr fontId="1"/>
  </si>
  <si>
    <t>(122-214)</t>
    <phoneticPr fontId="1"/>
  </si>
  <si>
    <t>(24-77)</t>
    <phoneticPr fontId="1"/>
  </si>
  <si>
    <t>(252-379)</t>
    <phoneticPr fontId="1"/>
  </si>
  <si>
    <t>(252-342)</t>
    <phoneticPr fontId="1"/>
  </si>
  <si>
    <t>PPV</t>
  </si>
  <si>
    <t>NPV</t>
  </si>
  <si>
    <t>PPV</t>
    <phoneticPr fontId="1"/>
  </si>
  <si>
    <t>PPV</t>
    <phoneticPr fontId="1"/>
  </si>
  <si>
    <t>-</t>
    <phoneticPr fontId="1"/>
  </si>
  <si>
    <t>NPV</t>
    <phoneticPr fontId="1"/>
  </si>
  <si>
    <t>Non-diabetes</t>
    <phoneticPr fontId="1"/>
  </si>
  <si>
    <t>Diabetes</t>
    <phoneticPr fontId="1"/>
  </si>
  <si>
    <t>≥30mg/gCr</t>
    <phoneticPr fontId="1"/>
  </si>
  <si>
    <t>&lt;0.001</t>
    <phoneticPr fontId="1"/>
  </si>
  <si>
    <t>&lt; 0.0001</t>
    <phoneticPr fontId="1"/>
  </si>
  <si>
    <t>＜0.001</t>
    <phoneticPr fontId="1"/>
  </si>
  <si>
    <t>&lt;0.001</t>
    <phoneticPr fontId="1"/>
  </si>
  <si>
    <t>Se+Sp-1</t>
    <phoneticPr fontId="1"/>
  </si>
  <si>
    <t>＊CO of minimum distance on the ROC curve closest to the (0,1) or Youden's Index</t>
    <phoneticPr fontId="1"/>
  </si>
  <si>
    <t>CO* of</t>
    <phoneticPr fontId="1"/>
  </si>
  <si>
    <t>CO¶</t>
    <phoneticPr fontId="1"/>
  </si>
  <si>
    <t>0.5**</t>
    <phoneticPr fontId="1"/>
  </si>
  <si>
    <t>¶CO of minimum distance on the ROC curve closest to the (0,1) or Youden's Index</t>
    <phoneticPr fontId="1"/>
  </si>
  <si>
    <t>Odds ratio</t>
    <phoneticPr fontId="1"/>
  </si>
  <si>
    <t>95%CI</t>
    <phoneticPr fontId="1"/>
  </si>
  <si>
    <t>P Value</t>
    <phoneticPr fontId="1"/>
  </si>
  <si>
    <t xml:space="preserve">CO of </t>
    <phoneticPr fontId="1"/>
  </si>
  <si>
    <t>protein dipstick scores ＊</t>
    <phoneticPr fontId="1"/>
  </si>
  <si>
    <t>0†</t>
    <phoneticPr fontId="1"/>
  </si>
  <si>
    <t>0, 0.5‡</t>
    <phoneticPr fontId="1"/>
  </si>
  <si>
    <t>CO of §</t>
    <phoneticPr fontId="1"/>
  </si>
  <si>
    <t>§CO of minimum distance on the ROC curve closest to the (0,1) or Youden's Index</t>
    <phoneticPr fontId="1"/>
  </si>
  <si>
    <t>protein dipstick scores＊</t>
    <phoneticPr fontId="1"/>
  </si>
  <si>
    <t>0,0.5‡</t>
    <phoneticPr fontId="1"/>
  </si>
  <si>
    <t>CO*</t>
    <phoneticPr fontId="1"/>
  </si>
  <si>
    <t>P Value vs</t>
    <phoneticPr fontId="1"/>
  </si>
  <si>
    <t>1st dipstick proteinuria</t>
    <phoneticPr fontId="1"/>
  </si>
  <si>
    <t>＜0.0001</t>
    <phoneticPr fontId="1"/>
  </si>
  <si>
    <t>&lt;1.0E-30</t>
    <phoneticPr fontId="1"/>
  </si>
  <si>
    <t>≥0.15  (≥0.50 )</t>
    <phoneticPr fontId="1"/>
  </si>
  <si>
    <t>50(１)</t>
    <phoneticPr fontId="1"/>
  </si>
  <si>
    <t>30(1)</t>
    <phoneticPr fontId="1"/>
  </si>
  <si>
    <t>35(1)</t>
    <phoneticPr fontId="1"/>
  </si>
  <si>
    <t>10(1)</t>
    <phoneticPr fontId="1"/>
  </si>
  <si>
    <t>17(2)</t>
    <phoneticPr fontId="1"/>
  </si>
  <si>
    <t>11(4)</t>
    <phoneticPr fontId="1"/>
  </si>
  <si>
    <t>Sum of 1,2, 3 dipstick scores*</t>
    <phoneticPr fontId="1"/>
  </si>
  <si>
    <t>age (years)</t>
    <phoneticPr fontId="1"/>
  </si>
  <si>
    <t>sex (years)</t>
    <phoneticPr fontId="1"/>
  </si>
  <si>
    <t>sex*</t>
    <phoneticPr fontId="1"/>
  </si>
  <si>
    <t>(-) vs (±)(+)2(+)3(+)</t>
    <phoneticPr fontId="1"/>
  </si>
  <si>
    <t>(-)(±) vs (+)2(+)3(+)</t>
    <phoneticPr fontId="1"/>
  </si>
  <si>
    <t>(-)(±)(+) vs 2(+)3(+)</t>
    <phoneticPr fontId="1"/>
  </si>
  <si>
    <t>(+)(±)(+)2(+) vs 3(+)</t>
    <phoneticPr fontId="1"/>
  </si>
  <si>
    <t>(-) vs (±)(+)2(+)</t>
    <phoneticPr fontId="1"/>
  </si>
  <si>
    <t>(-)(±) vs (+)2(+)</t>
    <phoneticPr fontId="1"/>
  </si>
  <si>
    <t>(-)(±)(+) vs 2(+)</t>
    <phoneticPr fontId="1"/>
  </si>
  <si>
    <t>P value</t>
    <phoneticPr fontId="1"/>
  </si>
  <si>
    <t>urine PCR (g/gCr)</t>
    <phoneticPr fontId="1"/>
  </si>
  <si>
    <t>urine creatinine (mg/dl)</t>
    <phoneticPr fontId="1"/>
  </si>
  <si>
    <t>urine creatinine</t>
    <phoneticPr fontId="1"/>
  </si>
  <si>
    <t>(13.2%)</t>
    <phoneticPr fontId="1"/>
  </si>
  <si>
    <t>(62.6%)</t>
    <phoneticPr fontId="1"/>
  </si>
  <si>
    <t>(32.7%)</t>
    <phoneticPr fontId="1"/>
  </si>
  <si>
    <t>(39.3%)</t>
    <phoneticPr fontId="1"/>
  </si>
  <si>
    <t>(59.3%)</t>
    <phoneticPr fontId="1"/>
  </si>
  <si>
    <t>(1.2%)</t>
    <phoneticPr fontId="1"/>
  </si>
  <si>
    <t>(30.1%)</t>
    <phoneticPr fontId="1"/>
  </si>
  <si>
    <t>(43.5%)</t>
    <phoneticPr fontId="1"/>
  </si>
  <si>
    <t>(17.4%)</t>
    <phoneticPr fontId="1"/>
  </si>
  <si>
    <t>(7.8%)</t>
    <phoneticPr fontId="1"/>
  </si>
  <si>
    <t>(97.9%)</t>
    <phoneticPr fontId="1"/>
  </si>
  <si>
    <t>(0.2%)</t>
    <phoneticPr fontId="1"/>
  </si>
  <si>
    <t>(1.4%)</t>
    <phoneticPr fontId="1"/>
  </si>
  <si>
    <t>(7.7%)</t>
    <phoneticPr fontId="1"/>
  </si>
  <si>
    <t>(71.9%)</t>
    <phoneticPr fontId="1"/>
  </si>
  <si>
    <t>(34.8%</t>
    <phoneticPr fontId="1"/>
  </si>
  <si>
    <t>(34.4%)</t>
    <phoneticPr fontId="1"/>
  </si>
  <si>
    <t>(61.2%)</t>
    <phoneticPr fontId="1"/>
  </si>
  <si>
    <t>(3.7%)</t>
    <phoneticPr fontId="1"/>
  </si>
  <si>
    <t>(26.4%)</t>
    <phoneticPr fontId="1"/>
  </si>
  <si>
    <t>(33.1%)</t>
    <phoneticPr fontId="1"/>
  </si>
  <si>
    <t>(25.4%)</t>
    <phoneticPr fontId="1"/>
  </si>
  <si>
    <t>(11.4%)</t>
    <phoneticPr fontId="1"/>
  </si>
  <si>
    <t>(98.0%)</t>
    <phoneticPr fontId="1"/>
  </si>
  <si>
    <t>(0.7%)</t>
    <phoneticPr fontId="1"/>
  </si>
  <si>
    <t>(0.3%)</t>
    <phoneticPr fontId="1"/>
  </si>
  <si>
    <t>(14.8%)</t>
    <phoneticPr fontId="1"/>
  </si>
  <si>
    <t>(70.3%)</t>
    <phoneticPr fontId="1"/>
  </si>
  <si>
    <t>(60.0%)</t>
    <phoneticPr fontId="1"/>
  </si>
  <si>
    <t>(20.6%)</t>
    <phoneticPr fontId="1"/>
  </si>
  <si>
    <t>(69.7%)</t>
    <phoneticPr fontId="1"/>
  </si>
  <si>
    <t>(31.0%)</t>
    <phoneticPr fontId="1"/>
  </si>
  <si>
    <t>(16.1%)</t>
    <phoneticPr fontId="1"/>
  </si>
  <si>
    <t>(75.5%)</t>
    <phoneticPr fontId="1"/>
  </si>
  <si>
    <t>(31.7%)</t>
    <phoneticPr fontId="1"/>
  </si>
  <si>
    <t>(21.6%)</t>
    <phoneticPr fontId="1"/>
  </si>
  <si>
    <t>(10.1%)</t>
    <phoneticPr fontId="1"/>
  </si>
  <si>
    <t>(9.8%)</t>
    <phoneticPr fontId="1"/>
  </si>
  <si>
    <t>(73.2%)</t>
    <phoneticPr fontId="1"/>
  </si>
  <si>
    <t>(52.9%)</t>
    <phoneticPr fontId="1"/>
  </si>
  <si>
    <t>(26.1%)</t>
    <phoneticPr fontId="1"/>
  </si>
  <si>
    <t>(80.4%)</t>
    <phoneticPr fontId="1"/>
  </si>
  <si>
    <t>(28.8%)</t>
    <phoneticPr fontId="1"/>
  </si>
  <si>
    <t>(15.9%)</t>
    <phoneticPr fontId="1"/>
  </si>
  <si>
    <t>(74.5%)</t>
    <phoneticPr fontId="1"/>
  </si>
  <si>
    <t>(31.3%)</t>
    <phoneticPr fontId="1"/>
  </si>
  <si>
    <t>(21.4%)</t>
    <phoneticPr fontId="1"/>
  </si>
  <si>
    <t>(9.9%)</t>
    <phoneticPr fontId="1"/>
  </si>
  <si>
    <t>(58.1%)</t>
    <phoneticPr fontId="1"/>
  </si>
  <si>
    <t>(3.9%)</t>
    <phoneticPr fontId="1"/>
  </si>
  <si>
    <t>(0.6%)</t>
    <phoneticPr fontId="1"/>
  </si>
  <si>
    <t>(29.7%)</t>
    <phoneticPr fontId="1"/>
  </si>
  <si>
    <t>(62.1%)</t>
    <phoneticPr fontId="1"/>
  </si>
  <si>
    <t>(2.6%)</t>
    <phoneticPr fontId="1"/>
  </si>
  <si>
    <t>(3.3%)</t>
    <phoneticPr fontId="1"/>
  </si>
  <si>
    <t>(28.1%)</t>
    <phoneticPr fontId="1"/>
  </si>
  <si>
    <t>70.8 (60.0-79.4)</t>
    <phoneticPr fontId="1"/>
  </si>
  <si>
    <t>68.9 (60.5-76.9)</t>
    <phoneticPr fontId="1"/>
  </si>
  <si>
    <t>70.0 (42.0-98.0)</t>
    <phoneticPr fontId="1"/>
  </si>
  <si>
    <t>63.0 (42.0-84.0)</t>
    <phoneticPr fontId="1"/>
  </si>
  <si>
    <t>70.0 (49.0-91.0)</t>
    <phoneticPr fontId="1"/>
  </si>
  <si>
    <t>63.0 (54.5-81.5)</t>
    <phoneticPr fontId="1"/>
  </si>
  <si>
    <t>model A</t>
    <phoneticPr fontId="1"/>
  </si>
  <si>
    <t>model B</t>
    <phoneticPr fontId="1"/>
  </si>
  <si>
    <t>&lt; 0.0001</t>
    <phoneticPr fontId="1"/>
  </si>
  <si>
    <t>-</t>
    <phoneticPr fontId="1"/>
  </si>
  <si>
    <t>P Value vs</t>
    <phoneticPr fontId="1"/>
  </si>
  <si>
    <t>P(1,2,3dipstick≥(±))†</t>
    <phoneticPr fontId="1"/>
  </si>
  <si>
    <t>Probability(1,2,3dipstick≥(+))*</t>
    <phoneticPr fontId="1"/>
  </si>
  <si>
    <t>Probability(1,2,3dipstick≥(±))†</t>
    <phoneticPr fontId="1"/>
  </si>
  <si>
    <t>1,2,3dipstick scores‡</t>
    <phoneticPr fontId="1"/>
  </si>
  <si>
    <t>urine albumin (mg/l)</t>
    <phoneticPr fontId="1"/>
  </si>
  <si>
    <t>1.2.3 uPCR</t>
    <phoneticPr fontId="1"/>
  </si>
  <si>
    <t>Microalbuminuria: uACR(urine albumin-to-creatinine ratio) 30-299 mg/gCr</t>
    <phoneticPr fontId="1"/>
  </si>
  <si>
    <t>Regression line</t>
    <phoneticPr fontId="1"/>
  </si>
  <si>
    <t>Coefficient</t>
    <phoneticPr fontId="1"/>
  </si>
  <si>
    <t>Table 1. Characteristics of patients</t>
  </si>
  <si>
    <t>*Laboratory data by qualitative urine was tested using the Kruskal-Wallis test.</t>
  </si>
  <si>
    <t>a1: vs. dipstick(-) p&lt;0.05, a2: vs. dipstick(-) p&lt;0.01, b2: vs. dipstick(±) p&lt;0.01, c2: vs. dipstick(+) p&lt;0.01 via the Steel-Dwass test</t>
  </si>
  <si>
    <t>† G stage distribution by qualitative urine was tested using the Kruskal-Wallis test.</t>
  </si>
  <si>
    <t>uPCR was classified into four categories. A1L: uPCR&lt;0.05g/gCr, A1M: uPCR 0.06-0.10 g/gCr, A1H: uPCR 0.11-0.14g/gCr, A2: uPCR ≥0.15g/gCr</t>
  </si>
  <si>
    <t>d1: vs. A1L p&lt;0.05, d2: vs. A1L p&lt;0.01, e1: vs. A1M p&lt;0.05, e2: vs. A1M p&lt;0.01, f1: vs. A1H p&lt;0.05, f2: vs. A1H p&lt;0.01 via the Steel-Dwass test</t>
  </si>
  <si>
    <t>‡UACR was tested using the Kruskal-Wallis test among the four categories of uPCR within the same qualitative urine.</t>
  </si>
  <si>
    <t>ⅡThe Kruskal-Wallis test was used to test for differences in uACR of the same category of uPCR by qualitative urine.</t>
  </si>
  <si>
    <t>¶For the same category of uPCR, an χ2 test was performed to see if there was a difference in the frequency of uACR&lt;30 mg/gCr and ≥30 mg/gCr between G13a and G3b4.</t>
  </si>
  <si>
    <t>††An χ2 test was performed to see if there was a difference in the number of ≥uACR30 mg gCr by category of uPCR between G13a and G3b4.</t>
  </si>
  <si>
    <t>**CO 0.5 on the dipstick test denotes dipstick proteinuria trace.</t>
  </si>
  <si>
    <t>Sum of 1,2,3uPCR (g/gCr)§</t>
    <phoneticPr fontId="1"/>
  </si>
  <si>
    <t>Probability(1,2,3uPCR)Ⅱ</t>
    <phoneticPr fontId="1"/>
  </si>
  <si>
    <t>§Sum of the 1st, 2nd,and 3rd uPCR</t>
    <phoneticPr fontId="1"/>
  </si>
  <si>
    <t>Probability(1,2, 3uPCR)‡</t>
    <phoneticPr fontId="1"/>
  </si>
  <si>
    <t>†Sum of 1,2,3 uPCRs (g/gCr)</t>
    <phoneticPr fontId="1"/>
  </si>
  <si>
    <t>†Sum of the 1st, 2nd,and 3rd uPCR</t>
    <phoneticPr fontId="1"/>
  </si>
  <si>
    <t>CO§</t>
    <phoneticPr fontId="1"/>
  </si>
  <si>
    <t>0.5Ⅱ</t>
    <phoneticPr fontId="1"/>
  </si>
  <si>
    <t>ⅡCO 0.5 on the dipstick test denotes dipstick proteinuria trace.</t>
    <phoneticPr fontId="1"/>
  </si>
  <si>
    <t>based on three consecutive uPCRs in non-diabetic and diabetic patients</t>
    <phoneticPr fontId="1"/>
  </si>
  <si>
    <t>uPCR: urinary protein-to-creatinine ratio, AUC: area under the curve, SE: standard error, CO: cut-off value</t>
  </si>
  <si>
    <t xml:space="preserve"> PPV: positive predictive value, NPV: negative predictive value, Se: sensitivity, Sp: specificity,</t>
  </si>
  <si>
    <t>sex (M/F)</t>
  </si>
  <si>
    <t xml:space="preserve">ACEi: Angiotensin-converting-enzyme inhibitor, ARB: Angiotensin receptor blocker, </t>
  </si>
  <si>
    <t>Data are presented as the median (interquartile range).</t>
  </si>
  <si>
    <t>§The Mann-Whitney's U test was used to test if there was a difference in uACR between G13a and G3b4 for each of the four identical categories of uPCR within the same qualitative urine.</t>
    <phoneticPr fontId="1"/>
  </si>
  <si>
    <t>A1L</t>
    <phoneticPr fontId="1"/>
  </si>
  <si>
    <t>A1M</t>
    <phoneticPr fontId="1"/>
  </si>
  <si>
    <t>A1H</t>
    <phoneticPr fontId="1"/>
  </si>
  <si>
    <t>A2</t>
    <phoneticPr fontId="1"/>
  </si>
  <si>
    <t>uSG: urine specific gravity, uP: proteinuria, uPCR: urinary protein-to-crreatinine ratio, uAlb: urine albumin, uACR: urinary albumin-to-crreatinine ratio, uCr,urine creatinine, uCr/sCr: urine-to-serum creatinine ratio</t>
    <phoneticPr fontId="1"/>
  </si>
  <si>
    <t>GFR: glomerular filtration rate</t>
    <phoneticPr fontId="1"/>
  </si>
  <si>
    <t xml:space="preserve">at least twice for 3 measurements. </t>
    <phoneticPr fontId="1"/>
  </si>
  <si>
    <t>**An χ2 test was performed to see if there was a difference in the number of &lt;uACR30 mg/gCr by category of uPCR between G13a and G3b4.</t>
    <phoneticPr fontId="1"/>
  </si>
  <si>
    <t>P‡‡</t>
    <phoneticPr fontId="1"/>
  </si>
  <si>
    <t>P§§　</t>
    <phoneticPr fontId="1"/>
  </si>
  <si>
    <t>1st  urine protein dipstick score</t>
    <phoneticPr fontId="1"/>
  </si>
  <si>
    <t>2nd  urine protein dipstick score</t>
    <phoneticPr fontId="1"/>
  </si>
  <si>
    <t>3rd  urine protein dipstick score</t>
    <phoneticPr fontId="1"/>
  </si>
  <si>
    <t>(-), (±)</t>
    <phoneticPr fontId="1"/>
  </si>
  <si>
    <t>(±), (+), 2(+), 3(+)</t>
    <phoneticPr fontId="1"/>
  </si>
  <si>
    <t>(+), 2(+), 3(+)</t>
    <phoneticPr fontId="1"/>
  </si>
  <si>
    <t xml:space="preserve">dipstick urine protein </t>
    <phoneticPr fontId="1"/>
  </si>
  <si>
    <t xml:space="preserve">Dipstick proteinuria </t>
    <phoneticPr fontId="1"/>
  </si>
  <si>
    <t xml:space="preserve"> dipstick proteinuria(±),(+),2(+),3(+):1</t>
    <phoneticPr fontId="1"/>
  </si>
  <si>
    <t xml:space="preserve"> dipstick proteinuria(-):0</t>
    <phoneticPr fontId="1"/>
  </si>
  <si>
    <t>Table 2. A comparison of laboratory data according to the results of the dipstick proteinuria  in non-diabetic patients</t>
    <phoneticPr fontId="1"/>
  </si>
  <si>
    <t>n</t>
    <phoneticPr fontId="1"/>
  </si>
  <si>
    <t>(%)</t>
    <phoneticPr fontId="1"/>
  </si>
  <si>
    <t>cons.</t>
    <phoneticPr fontId="1"/>
  </si>
  <si>
    <t>cons.</t>
    <phoneticPr fontId="1"/>
  </si>
  <si>
    <t>cons.</t>
    <phoneticPr fontId="1"/>
  </si>
  <si>
    <t>G stage          1</t>
    <phoneticPr fontId="1"/>
  </si>
  <si>
    <t xml:space="preserve">with dipstick-negative proteinuria </t>
    <phoneticPr fontId="1"/>
  </si>
  <si>
    <t>urine Cr/serum Cr: urine creatinine/serum creatinine</t>
    <phoneticPr fontId="1"/>
  </si>
  <si>
    <t>CKD: chronic kidney disease, uPCR: urine protein-to-creatinine ratio, uACR: urine albumin-to-creatinine ratio</t>
    <phoneticPr fontId="1"/>
  </si>
  <si>
    <t>AUC: area under curve, SE: standard error, CO: Cutoff value, Se: sensitivity, Sp: specificity, PPV: positive predictive value, NPV: negative predictive value</t>
    <phoneticPr fontId="1"/>
  </si>
  <si>
    <t xml:space="preserve">uPCR: urine protein-to-creatinine ratio, uACR: urine albumin-to-creatinine ratio, PPV: positive predictive value, NPV: Negative predictive value,Se: sensitivity, Sp: specificity, </t>
    <phoneticPr fontId="1"/>
  </si>
  <si>
    <t>ref: reference, CI: confidence interval</t>
    <phoneticPr fontId="1"/>
  </si>
  <si>
    <t xml:space="preserve">CO cut-off value, PPV positive predictive value, NPV: negative predictive value,Se: sensitivity, Sp: specificity, </t>
    <phoneticPr fontId="1"/>
  </si>
  <si>
    <t>uPCR: urine protein-to-creatinine ratio</t>
    <phoneticPr fontId="1"/>
  </si>
  <si>
    <t>† Dipstick proteinuria is negative three times in a row</t>
    <phoneticPr fontId="1"/>
  </si>
  <si>
    <t>‡ Dipstick proteinuria is negative three times in a row: or is negative two out of three times, with once being traced</t>
    <phoneticPr fontId="1"/>
  </si>
  <si>
    <t>§ CO of the minimum distance on the ROC curve closest to the (0,1) or Youden's Index</t>
    <phoneticPr fontId="1"/>
  </si>
  <si>
    <t>* urine protein dipstick score: (-)=0,(±)=0.5, (+)=1, 2(+)=2, 3(+)=3</t>
    <phoneticPr fontId="1"/>
  </si>
  <si>
    <t>uPCR: urinary protein-to-creatinine ratio, uACR: urinary albumin-to-creatinine ratio, AUC: area under the curve, SE: standard error, CO: cut-off value</t>
    <phoneticPr fontId="1"/>
  </si>
  <si>
    <r>
      <t xml:space="preserve">* The Mann-Whitney U test and </t>
    </r>
    <r>
      <rPr>
        <sz val="11"/>
        <color theme="1"/>
        <rFont val="游ゴシック"/>
        <family val="2"/>
        <charset val="128"/>
      </rPr>
      <t>χ</t>
    </r>
    <r>
      <rPr>
        <vertAlign val="superscript"/>
        <sz val="11"/>
        <color theme="1"/>
        <rFont val="Calibri"/>
        <family val="2"/>
      </rPr>
      <t xml:space="preserve">2 </t>
    </r>
    <r>
      <rPr>
        <sz val="11"/>
        <color theme="1"/>
        <rFont val="游ゴシック"/>
        <family val="2"/>
        <scheme val="minor"/>
      </rPr>
      <t>test were used.</t>
    </r>
    <phoneticPr fontId="1"/>
  </si>
  <si>
    <t xml:space="preserve">uACR: urine albumin-to-creatinine ratio, uPCR: urine protein-to-creatinine ratio </t>
    <phoneticPr fontId="1"/>
  </si>
  <si>
    <t>MRB: Mineralocorticoid receptor blocker, SGLT2i: SGLT2 inhibitor</t>
    <phoneticPr fontId="1"/>
  </si>
  <si>
    <t>* categorical variables, male: 1, female: 0</t>
    <phoneticPr fontId="1"/>
  </si>
  <si>
    <t>Std. Err.: standard error</t>
    <phoneticPr fontId="1"/>
  </si>
  <si>
    <t>uPCR: urine protein-to-creatinine ratio, uACR: urine albumin-to-creatinine ratio, uCr: urine creatinine, uSG: urine specific gravity, AUC: area under curve, SE: standard error, CO: Cut-off value</t>
    <phoneticPr fontId="1"/>
  </si>
  <si>
    <t xml:space="preserve"> PPV positive predictive value, NPV: negative predictive value,Se: sensitivity, Sp: specificity,</t>
    <phoneticPr fontId="1"/>
  </si>
  <si>
    <t>* CO of minimum distance on the ROC curve closest to the (0,1) or Youden's Index</t>
    <phoneticPr fontId="1"/>
  </si>
  <si>
    <t>uCr: urine creatinine, uSG: urine specific gravity</t>
    <phoneticPr fontId="1"/>
  </si>
  <si>
    <t>(51.9-124.8)</t>
    <phoneticPr fontId="1"/>
  </si>
  <si>
    <t>&lt;30</t>
    <phoneticPr fontId="1"/>
  </si>
  <si>
    <t>30～299</t>
    <phoneticPr fontId="1"/>
  </si>
  <si>
    <t>≧300</t>
    <phoneticPr fontId="1"/>
  </si>
  <si>
    <t>urine protein (mg/dl)</t>
    <phoneticPr fontId="1"/>
  </si>
  <si>
    <r>
      <t>1,2,3dipstick scores</t>
    </r>
    <r>
      <rPr>
        <sz val="11"/>
        <color rgb="FF00B0F0"/>
        <rFont val="游ゴシック"/>
        <family val="3"/>
        <charset val="128"/>
        <scheme val="minor"/>
      </rPr>
      <t>*</t>
    </r>
    <phoneticPr fontId="1"/>
  </si>
  <si>
    <t xml:space="preserve">CO of sum of the </t>
    <phoneticPr fontId="1"/>
  </si>
  <si>
    <t>urine glucose (-)</t>
    <phoneticPr fontId="1"/>
  </si>
  <si>
    <t xml:space="preserve">uPCR (g/gCr) </t>
    <phoneticPr fontId="1"/>
  </si>
  <si>
    <t>urine ACR (mg/gCr)</t>
    <phoneticPr fontId="1"/>
  </si>
  <si>
    <t>(8-19)</t>
    <phoneticPr fontId="1"/>
  </si>
  <si>
    <t>(40-95)</t>
    <phoneticPr fontId="1"/>
  </si>
  <si>
    <t>(9-21)</t>
    <phoneticPr fontId="1"/>
  </si>
  <si>
    <t>(39-84)</t>
    <phoneticPr fontId="1"/>
  </si>
  <si>
    <t>SGLT2i: Sodium-glucose cotransporter 2 inhibitor</t>
    <phoneticPr fontId="1"/>
  </si>
  <si>
    <t>２(+)</t>
    <phoneticPr fontId="1"/>
  </si>
  <si>
    <t>non-diabetic patients</t>
    <phoneticPr fontId="1"/>
  </si>
  <si>
    <t>diabetic patients</t>
    <phoneticPr fontId="1"/>
  </si>
  <si>
    <t>non-diabetes mellitus</t>
    <phoneticPr fontId="1"/>
  </si>
  <si>
    <t>diabetes mellitus</t>
    <phoneticPr fontId="1"/>
  </si>
  <si>
    <t>(23.1-27.8)</t>
    <phoneticPr fontId="1"/>
  </si>
  <si>
    <t>(22.8-27.8)</t>
    <phoneticPr fontId="1"/>
  </si>
  <si>
    <t xml:space="preserve">‡Sum of the 1st, 2nd and 3rd urine protein dipstick scores. Urine protein dipstick score were defined as dipstick(-):0,(±):0.5, (+):1, 2(+):2, and 3(+):3, respectively. </t>
    <phoneticPr fontId="1"/>
  </si>
  <si>
    <t xml:space="preserve">＊Sum of the 1st, 2nd and 3rd urine protein dipstick scores. Urine protein dipstick score were defined as dipstick(-):0,(±):0.5, (+):1, 2(+):2, and 3(+):3, respectively. </t>
    <phoneticPr fontId="1"/>
  </si>
  <si>
    <t>number</t>
    <phoneticPr fontId="1"/>
  </si>
  <si>
    <t xml:space="preserve"> uPCR (g/gCr)</t>
    <phoneticPr fontId="1"/>
  </si>
  <si>
    <t>n</t>
    <phoneticPr fontId="1"/>
  </si>
  <si>
    <t>three uPCRs (g/gCr)§</t>
    <phoneticPr fontId="1"/>
  </si>
  <si>
    <t xml:space="preserve">according to the urine protein-to-creatinine ratio in non-diabetic and diabetic patients with dipstick-negative proteinuria </t>
    <phoneticPr fontId="1"/>
  </si>
  <si>
    <t>Table 3. Detection of uACR ≥30 mg/gCr by dipstick proteinuria  according to G stage in non-diabetic and diabetic patients</t>
    <phoneticPr fontId="1"/>
  </si>
  <si>
    <t>(47.3)</t>
    <phoneticPr fontId="1"/>
  </si>
  <si>
    <t>Current smoking</t>
    <phoneticPr fontId="1"/>
  </si>
  <si>
    <t xml:space="preserve"> Male ≧85cm</t>
    <phoneticPr fontId="1"/>
  </si>
  <si>
    <t xml:space="preserve"> Female≧90cm</t>
    <phoneticPr fontId="1"/>
  </si>
  <si>
    <t xml:space="preserve"> Hypertension</t>
    <phoneticPr fontId="1"/>
  </si>
  <si>
    <t xml:space="preserve"> Dyslipidemia</t>
    <phoneticPr fontId="1"/>
  </si>
  <si>
    <t xml:space="preserve"> Hyperuricemia</t>
    <phoneticPr fontId="1"/>
  </si>
  <si>
    <t>Table 4. Discrimination of uACR ≥30 mg/gCr and &lt; 30 mg/gCr by uPCR according to the dipstick proteinuria  in non-diabetic and diabetic patients</t>
    <phoneticPr fontId="1"/>
  </si>
  <si>
    <t>Table 10. Prediction of microalbuminuria or worse based on a single second uPCR value according to the G stage and the sum of three urine protein dipstick scores in non-diabetic and diabetic patients</t>
    <phoneticPr fontId="1"/>
  </si>
  <si>
    <t xml:space="preserve">Table 12. A comparison of the chracteristics between cases of uACR&lt;30 mg/gCr and ≥30 mg/gCr in non-dianetic and diabetic patients with dipstick-negative proteinuria </t>
    <phoneticPr fontId="1"/>
  </si>
  <si>
    <t xml:space="preserve">Table 13. Factors associated with uACR ≥30 mg/gCr in non-diabetic patients </t>
    <phoneticPr fontId="1"/>
  </si>
  <si>
    <t>Table 14. Factors associated with uACR ≥30 mg/gCr in non-diabetic and diabetic patients</t>
    <phoneticPr fontId="1"/>
  </si>
  <si>
    <t>Table 16. Associations between urine creatinine or specific gravity and urinary albumin-to-creatinine ratio</t>
    <phoneticPr fontId="1"/>
  </si>
  <si>
    <t>(n=724)</t>
    <phoneticPr fontId="1"/>
  </si>
  <si>
    <t>(n=507)</t>
    <phoneticPr fontId="1"/>
  </si>
  <si>
    <t>(n=217)</t>
    <phoneticPr fontId="1"/>
  </si>
  <si>
    <t>(n=308)</t>
    <phoneticPr fontId="1"/>
  </si>
  <si>
    <t>Dummy variable</t>
    <phoneticPr fontId="1"/>
  </si>
  <si>
    <t>Probability(uPCR,uCr): probability of uACR≥30mg/gCr by a logistic model using uPCR and urine creatinine</t>
    <phoneticPr fontId="1"/>
  </si>
  <si>
    <t>Probability(uPCR,uSG): probability of uACR≥30mg/gCr by a logistic model using uPCR and urine specific gravity</t>
    <phoneticPr fontId="1"/>
  </si>
  <si>
    <t>NPV: negative predictive value, Se: sensitivity, Sp: specificity</t>
  </si>
  <si>
    <t>uACR: urine albumin-to-creatinine ratio, CKD: chronic kidney disease, PPV: positive predictive value</t>
    <phoneticPr fontId="1"/>
  </si>
  <si>
    <t xml:space="preserve">Table 15. Differentiation of uACR ≥30 mg/gCr and &lt;30 mg/gCr by uPCR, probability of uACR ≥30 mg/gCr based on a logistic model </t>
    <phoneticPr fontId="1"/>
  </si>
  <si>
    <t xml:space="preserve">using uPCR and urine creatinine or urine specific gravity according to the G stage in non-diabetic and diabetic patients with dipstick-negative proteinuria </t>
    <phoneticPr fontId="1"/>
  </si>
  <si>
    <t>BMI: body mass index</t>
    <phoneticPr fontId="1"/>
  </si>
  <si>
    <t>BMI ≥25</t>
    <phoneticPr fontId="1"/>
  </si>
  <si>
    <t>ⅡProbability of micro- and macroalbuminuria by a logistic model using the 1st, 2nd, and 3rd uPCRs.Table 9</t>
    <phoneticPr fontId="1"/>
  </si>
  <si>
    <t>＊Probability of micro- and macroalbuminuria by a logistic model using the 1st, 2nd and 3rd dipstick urine protein. Dammy variable dipstick proteinuria≥(+);1 and (±)(-);0, respectively. Table 7</t>
    <phoneticPr fontId="1"/>
  </si>
  <si>
    <t>†Probability of micro- and macroalbuminuria by a logistic model using the 1st, 2nd and 3rd dipstick urine protein. Dammy variable dipstick proteinuria≥(±);1 and (-);0, respectively.Table 7, 8</t>
    <phoneticPr fontId="1"/>
  </si>
  <si>
    <t>‡Probability of micro- and macroalbuminuria by a logistic model using the 1st, 2nd, and 3rd uPCRs.  Table 9</t>
    <phoneticPr fontId="1"/>
  </si>
  <si>
    <t xml:space="preserve">Table 7. Prediction of  microalbuminuria or worse by a logistic model </t>
    <phoneticPr fontId="1"/>
  </si>
  <si>
    <t xml:space="preserve">Table 9. Prediction of  microalbuminuria or worse by a logistic model </t>
    <phoneticPr fontId="1"/>
  </si>
  <si>
    <t>(n=939)</t>
    <phoneticPr fontId="1"/>
  </si>
  <si>
    <t>(n=639)</t>
    <phoneticPr fontId="1"/>
  </si>
  <si>
    <t>(n=300)</t>
    <phoneticPr fontId="1"/>
  </si>
  <si>
    <t>(n=393)</t>
    <phoneticPr fontId="1"/>
  </si>
  <si>
    <t>(n=313)</t>
    <phoneticPr fontId="1"/>
  </si>
  <si>
    <t>(n=131)</t>
    <phoneticPr fontId="1"/>
  </si>
  <si>
    <t xml:space="preserve">‡‡An χ2 test was performed for G13a and 3b4 to see if there was a difference in the distribution of the number of &lt;uACR30 mg/gCr by category of uPCR between the dipstick proteinuria. </t>
    <phoneticPr fontId="1"/>
  </si>
  <si>
    <t>§§ An χ2 test was performed for G13a and 3b4 to see if there was a difference in the distribution of the number of ≥uACR30 mg/gCr by category of uPCR between the dipstick proteinuria.</t>
    <phoneticPr fontId="1"/>
  </si>
  <si>
    <t>Table 11. Prediction of microalbuminuria or worse based on the sum of three uPCR values according to the G stage and the sum of three urine protein dipstick scores in non-diabetic and diabetic patients</t>
    <phoneticPr fontId="1"/>
  </si>
  <si>
    <t>Table 5. A comparison of the ability to predict microalbuminuria or worse using the dipstick proteinuria , uPCR, or uACR in non-diabetic patients with G1-4</t>
    <phoneticPr fontId="1"/>
  </si>
  <si>
    <t xml:space="preserve">Table 6. A comparison of the ability to predict microalbuminuria or worse using the dipstick proteinuria, uPCR, and uACR in diabetic patients with G1-4 </t>
    <phoneticPr fontId="1"/>
  </si>
  <si>
    <t xml:space="preserve">using three consecutive dipstick proteinuria findings in non-diabetic patients </t>
    <phoneticPr fontId="1"/>
  </si>
  <si>
    <t xml:space="preserve">Table 8. Detection of microalbuminuria or worse based on three consecutive dipstick proteinuria findings in non-diabetic patients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</si>
</sst>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[&lt;0.001]&quot;P &lt; 0.001&quot;;0.0000"/>
    <numFmt numFmtId="177" formatCode="0.000_);[Red]\(0.000\)"/>
    <numFmt numFmtId="178" formatCode="0.0000_ "/>
    <numFmt numFmtId="179" formatCode="0.00_ "/>
    <numFmt numFmtId="180" formatCode="0.0000"/>
    <numFmt numFmtId="181" formatCode="0.0000_);[Red]\(0.0000\)"/>
    <numFmt numFmtId="182" formatCode="0.000_ "/>
    <numFmt numFmtId="183" formatCode="0.0_);[Red]\(0.0\)"/>
    <numFmt numFmtId="184" formatCode="0.0_ "/>
    <numFmt numFmtId="185" formatCode="0_ "/>
    <numFmt numFmtId="186" formatCode="0.00_);[Red]\(0.00\)"/>
    <numFmt numFmtId="187" formatCode="0_);[Red]\(0\)"/>
    <numFmt numFmtId="188" formatCode="0.00000_ "/>
    <numFmt numFmtId="189" formatCode="#,##0.000_);[Red]\(#,##0.000\)"/>
    <numFmt numFmtId="190" formatCode="0.0E+00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indexed="8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vertAlign val="superscript"/>
      <sz val="11"/>
      <color theme="1"/>
      <name val="Calibri"/>
      <family val="2"/>
    </font>
    <font>
      <sz val="11"/>
      <color theme="1"/>
      <name val="游ゴシック"/>
      <family val="2"/>
      <charset val="128"/>
    </font>
    <font>
      <sz val="11"/>
      <color rgb="FF00B0F0"/>
      <name val="游ゴシック"/>
      <family val="3"/>
      <charset val="128"/>
      <scheme val="minor"/>
    </font>
    <font>
      <sz val="11"/>
      <color rgb="FF00B0F0"/>
      <name val="游ゴシック"/>
      <family val="2"/>
      <charset val="128"/>
      <scheme val="minor"/>
    </font>
    <font>
      <sz val="11"/>
      <color rgb="FF0070C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>
      <alignment vertical="center"/>
    </xf>
    <xf numFmtId="177" fontId="0" fillId="0" borderId="0" xfId="0" applyNumberFormat="1">
      <alignment vertical="center"/>
    </xf>
    <xf numFmtId="0" fontId="0" fillId="0" borderId="0" xfId="0" applyBorder="1">
      <alignment vertical="center"/>
    </xf>
    <xf numFmtId="17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81" fontId="0" fillId="0" borderId="0" xfId="0" applyNumberFormat="1">
      <alignment vertical="center"/>
    </xf>
    <xf numFmtId="0" fontId="0" fillId="0" borderId="2" xfId="0" applyBorder="1">
      <alignment vertical="center"/>
    </xf>
    <xf numFmtId="179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2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183" fontId="0" fillId="0" borderId="0" xfId="0" applyNumberFormat="1">
      <alignment vertical="center"/>
    </xf>
    <xf numFmtId="184" fontId="0" fillId="0" borderId="0" xfId="0" applyNumberFormat="1">
      <alignment vertical="center"/>
    </xf>
    <xf numFmtId="183" fontId="0" fillId="0" borderId="1" xfId="0" applyNumberFormat="1" applyBorder="1">
      <alignment vertical="center"/>
    </xf>
    <xf numFmtId="184" fontId="0" fillId="0" borderId="0" xfId="0" applyNumberFormat="1" applyAlignment="1">
      <alignment horizontal="center" vertical="center"/>
    </xf>
    <xf numFmtId="184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Fill="1" applyBorder="1">
      <alignment vertical="center"/>
    </xf>
    <xf numFmtId="185" fontId="0" fillId="0" borderId="0" xfId="0" applyNumberFormat="1" applyAlignment="1">
      <alignment horizontal="center" vertical="center"/>
    </xf>
    <xf numFmtId="18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>
      <alignment vertical="center"/>
    </xf>
    <xf numFmtId="179" fontId="0" fillId="0" borderId="1" xfId="0" applyNumberFormat="1" applyBorder="1">
      <alignment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Border="1">
      <alignment vertical="center"/>
    </xf>
    <xf numFmtId="182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>
      <alignment vertical="center"/>
    </xf>
    <xf numFmtId="49" fontId="5" fillId="0" borderId="0" xfId="0" applyNumberFormat="1" applyFont="1">
      <alignment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82" fontId="5" fillId="0" borderId="0" xfId="0" applyNumberFormat="1" applyFont="1" applyAlignment="1">
      <alignment horizontal="center" vertical="center"/>
    </xf>
    <xf numFmtId="186" fontId="0" fillId="0" borderId="1" xfId="0" applyNumberFormat="1" applyBorder="1">
      <alignment vertical="center"/>
    </xf>
    <xf numFmtId="183" fontId="0" fillId="0" borderId="0" xfId="0" applyNumberFormat="1" applyBorder="1">
      <alignment vertical="center"/>
    </xf>
    <xf numFmtId="0" fontId="0" fillId="0" borderId="0" xfId="0" applyAlignment="1">
      <alignment horizontal="right" vertical="center"/>
    </xf>
    <xf numFmtId="17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182" fontId="0" fillId="0" borderId="0" xfId="0" applyNumberFormat="1" applyBorder="1" applyAlignment="1">
      <alignment horizontal="center" vertical="center"/>
    </xf>
    <xf numFmtId="184" fontId="0" fillId="0" borderId="0" xfId="0" applyNumberForma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187" fontId="0" fillId="0" borderId="0" xfId="0" applyNumberFormat="1" applyAlignment="1">
      <alignment horizontal="center" vertical="center"/>
    </xf>
    <xf numFmtId="187" fontId="0" fillId="0" borderId="1" xfId="0" applyNumberFormat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83" fontId="0" fillId="0" borderId="0" xfId="0" applyNumberFormat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86" fontId="5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82" fontId="0" fillId="0" borderId="0" xfId="0" applyNumberFormat="1" applyFont="1" applyAlignment="1">
      <alignment horizontal="center" vertical="center"/>
    </xf>
    <xf numFmtId="183" fontId="0" fillId="0" borderId="0" xfId="0" applyNumberFormat="1" applyFont="1">
      <alignment vertical="center"/>
    </xf>
    <xf numFmtId="184" fontId="3" fillId="0" borderId="0" xfId="0" applyNumberFormat="1" applyFont="1" applyAlignment="1">
      <alignment horizontal="center" vertical="center"/>
    </xf>
    <xf numFmtId="184" fontId="0" fillId="0" borderId="0" xfId="0" applyNumberFormat="1" applyFont="1" applyAlignment="1">
      <alignment horizontal="center" vertical="center"/>
    </xf>
    <xf numFmtId="184" fontId="5" fillId="0" borderId="0" xfId="0" applyNumberFormat="1" applyFont="1" applyAlignment="1">
      <alignment horizontal="center" vertical="center"/>
    </xf>
    <xf numFmtId="183" fontId="5" fillId="0" borderId="0" xfId="0" applyNumberFormat="1" applyFont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184" fontId="5" fillId="0" borderId="1" xfId="0" applyNumberFormat="1" applyFont="1" applyBorder="1" applyAlignment="1">
      <alignment horizontal="center" vertical="center"/>
    </xf>
    <xf numFmtId="186" fontId="3" fillId="0" borderId="0" xfId="0" applyNumberFormat="1" applyFont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82" fontId="4" fillId="0" borderId="0" xfId="0" applyNumberFormat="1" applyFont="1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188" fontId="0" fillId="0" borderId="0" xfId="0" applyNumberFormat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82" fontId="4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82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8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82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80" fontId="4" fillId="0" borderId="0" xfId="0" applyNumberFormat="1" applyFont="1" applyAlignment="1">
      <alignment horizontal="center" vertical="center"/>
    </xf>
    <xf numFmtId="180" fontId="4" fillId="0" borderId="0" xfId="0" applyNumberFormat="1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/>
    </xf>
    <xf numFmtId="186" fontId="4" fillId="0" borderId="0" xfId="0" applyNumberFormat="1" applyFont="1" applyAlignment="1">
      <alignment horizontal="center" vertical="center"/>
    </xf>
    <xf numFmtId="186" fontId="0" fillId="0" borderId="0" xfId="0" applyNumberFormat="1" applyBorder="1" applyAlignment="1">
      <alignment horizontal="center" vertical="center"/>
    </xf>
    <xf numFmtId="185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17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  <xf numFmtId="188" fontId="0" fillId="0" borderId="0" xfId="0" applyNumberFormat="1" applyFill="1" applyBorder="1" applyAlignment="1">
      <alignment horizontal="center" vertical="center"/>
    </xf>
    <xf numFmtId="182" fontId="0" fillId="0" borderId="0" xfId="0" applyNumberFormat="1" applyFill="1" applyBorder="1" applyAlignment="1">
      <alignment horizontal="center" vertical="center"/>
    </xf>
    <xf numFmtId="178" fontId="0" fillId="0" borderId="0" xfId="0" applyNumberFormat="1" applyFill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2" fillId="0" borderId="2" xfId="0" applyFont="1" applyBorder="1">
      <alignment vertical="center"/>
    </xf>
    <xf numFmtId="190" fontId="0" fillId="0" borderId="0" xfId="0" applyNumberFormat="1" applyAlignment="1">
      <alignment horizontal="center" vertical="center"/>
    </xf>
    <xf numFmtId="190" fontId="4" fillId="0" borderId="0" xfId="0" applyNumberFormat="1" applyFont="1" applyAlignment="1">
      <alignment horizontal="center" vertical="center"/>
    </xf>
    <xf numFmtId="190" fontId="4" fillId="0" borderId="0" xfId="0" applyNumberFormat="1" applyFont="1" applyBorder="1" applyAlignment="1">
      <alignment horizontal="center" vertical="center"/>
    </xf>
    <xf numFmtId="190" fontId="4" fillId="0" borderId="1" xfId="0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>
      <alignment vertical="center"/>
    </xf>
    <xf numFmtId="49" fontId="5" fillId="0" borderId="1" xfId="0" applyNumberFormat="1" applyFont="1" applyBorder="1">
      <alignment vertical="center"/>
    </xf>
    <xf numFmtId="177" fontId="0" fillId="0" borderId="0" xfId="0" applyNumberFormat="1" applyFill="1" applyBorder="1" applyAlignment="1">
      <alignment horizontal="center" vertical="center"/>
    </xf>
    <xf numFmtId="178" fontId="7" fillId="0" borderId="0" xfId="0" applyNumberFormat="1" applyFont="1" applyAlignment="1">
      <alignment horizontal="center"/>
    </xf>
    <xf numFmtId="178" fontId="6" fillId="0" borderId="0" xfId="0" applyNumberFormat="1" applyFont="1" applyAlignment="1">
      <alignment horizontal="center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0" xfId="0" applyFont="1" applyFill="1">
      <alignment vertical="center"/>
    </xf>
    <xf numFmtId="0" fontId="5" fillId="0" borderId="1" xfId="0" applyFont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Alignment="1">
      <alignment horizontal="left" vertical="center"/>
    </xf>
    <xf numFmtId="184" fontId="0" fillId="0" borderId="0" xfId="0" applyNumberForma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5" fillId="0" borderId="0" xfId="0" applyFont="1">
      <alignment vertical="center"/>
    </xf>
    <xf numFmtId="182" fontId="0" fillId="0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184" fontId="0" fillId="0" borderId="0" xfId="0" applyNumberFormat="1" applyBorder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 applyAlignment="1">
      <alignment horizontal="center" vertical="center"/>
    </xf>
    <xf numFmtId="182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10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0" fillId="2" borderId="0" xfId="0" applyFill="1" applyBorder="1">
      <alignment vertical="center"/>
    </xf>
    <xf numFmtId="184" fontId="0" fillId="0" borderId="2" xfId="0" applyNumberFormat="1" applyBorder="1" applyAlignment="1">
      <alignment horizontal="center" vertical="center"/>
    </xf>
    <xf numFmtId="183" fontId="0" fillId="0" borderId="2" xfId="0" applyNumberFormat="1" applyFill="1" applyBorder="1">
      <alignment vertical="center"/>
    </xf>
    <xf numFmtId="183" fontId="0" fillId="0" borderId="2" xfId="0" applyNumberFormat="1" applyBorder="1">
      <alignment vertical="center"/>
    </xf>
    <xf numFmtId="176" fontId="0" fillId="0" borderId="2" xfId="0" applyNumberFormat="1" applyBorder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14" fillId="0" borderId="0" xfId="0" applyFont="1">
      <alignment vertical="center"/>
    </xf>
    <xf numFmtId="49" fontId="15" fillId="0" borderId="0" xfId="0" applyNumberFormat="1" applyFont="1" applyAlignment="1">
      <alignment horizontal="center" vertical="center"/>
    </xf>
    <xf numFmtId="185" fontId="0" fillId="0" borderId="0" xfId="0" applyNumberFormat="1" applyAlignment="1">
      <alignment horizontal="left" vertical="center"/>
    </xf>
    <xf numFmtId="182" fontId="0" fillId="0" borderId="1" xfId="0" applyNumberFormat="1" applyFont="1" applyBorder="1" applyAlignment="1">
      <alignment horizontal="center" vertical="center"/>
    </xf>
    <xf numFmtId="179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178" fontId="7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9" fontId="6" fillId="0" borderId="0" xfId="0" applyNumberFormat="1" applyFont="1" applyAlignment="1">
      <alignment horizontal="left" vertical="center"/>
    </xf>
    <xf numFmtId="182" fontId="6" fillId="0" borderId="0" xfId="0" applyNumberFormat="1" applyFont="1" applyAlignment="1">
      <alignment horizontal="center" vertical="center"/>
    </xf>
    <xf numFmtId="190" fontId="6" fillId="0" borderId="0" xfId="0" applyNumberFormat="1" applyFont="1" applyAlignment="1">
      <alignment horizontal="center" vertical="center"/>
    </xf>
    <xf numFmtId="49" fontId="6" fillId="0" borderId="0" xfId="0" applyNumberFormat="1" applyFont="1">
      <alignment vertical="center"/>
    </xf>
    <xf numFmtId="178" fontId="6" fillId="0" borderId="0" xfId="0" applyNumberFormat="1" applyFont="1" applyAlignment="1">
      <alignment horizontal="center" vertical="center"/>
    </xf>
    <xf numFmtId="180" fontId="6" fillId="0" borderId="0" xfId="0" applyNumberFormat="1" applyFont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0" fontId="6" fillId="0" borderId="1" xfId="0" applyFont="1" applyBorder="1">
      <alignment vertical="center"/>
    </xf>
    <xf numFmtId="49" fontId="6" fillId="0" borderId="0" xfId="0" applyNumberFormat="1" applyFont="1" applyAlignment="1">
      <alignment horizontal="center" vertical="center"/>
    </xf>
    <xf numFmtId="178" fontId="6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184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H56"/>
  <sheetViews>
    <sheetView workbookViewId="0">
      <selection activeCell="C11" sqref="C11"/>
    </sheetView>
  </sheetViews>
  <sheetFormatPr defaultRowHeight="13.5"/>
  <cols>
    <col min="3" max="3" width="20.75" customWidth="1"/>
    <col min="4" max="4" width="15.75" customWidth="1"/>
    <col min="5" max="5" width="8.75" customWidth="1"/>
    <col min="6" max="6" width="15.75" customWidth="1"/>
    <col min="7" max="7" width="8.75" customWidth="1"/>
    <col min="8" max="8" width="10.75" customWidth="1"/>
  </cols>
  <sheetData>
    <row r="5" spans="3:8" ht="18">
      <c r="C5" s="153" t="s">
        <v>452</v>
      </c>
      <c r="D5" s="103"/>
      <c r="E5" s="103"/>
      <c r="F5" s="103"/>
      <c r="G5" s="103"/>
      <c r="H5" s="103"/>
    </row>
    <row r="6" spans="3:8" ht="18">
      <c r="C6" s="111"/>
      <c r="D6" s="112" t="s">
        <v>0</v>
      </c>
      <c r="E6" s="111"/>
      <c r="F6" s="112" t="s">
        <v>1</v>
      </c>
      <c r="G6" s="111"/>
      <c r="H6" s="112" t="s">
        <v>88</v>
      </c>
    </row>
    <row r="7" spans="3:8" ht="18">
      <c r="C7" s="103"/>
      <c r="D7" s="113" t="s">
        <v>2</v>
      </c>
      <c r="E7" s="103" t="s">
        <v>3</v>
      </c>
      <c r="F7" s="113" t="s">
        <v>4</v>
      </c>
      <c r="G7" s="103" t="s">
        <v>3</v>
      </c>
      <c r="H7" s="103"/>
    </row>
    <row r="8" spans="3:8" ht="18">
      <c r="C8" s="111" t="s">
        <v>5</v>
      </c>
      <c r="D8" s="111" t="s">
        <v>432</v>
      </c>
      <c r="E8" s="111"/>
      <c r="F8" s="111" t="s">
        <v>433</v>
      </c>
      <c r="G8" s="111"/>
      <c r="H8" s="34">
        <v>0.45438987293458832</v>
      </c>
    </row>
    <row r="9" spans="3:8" ht="18">
      <c r="C9" s="111" t="s">
        <v>6</v>
      </c>
      <c r="D9" s="112" t="s">
        <v>7</v>
      </c>
      <c r="E9" s="111"/>
      <c r="F9" s="105" t="s">
        <v>8</v>
      </c>
      <c r="G9" s="111"/>
      <c r="H9" s="114">
        <v>5.1352647691013512E-2</v>
      </c>
    </row>
    <row r="10" spans="3:8">
      <c r="C10" s="111" t="s">
        <v>583</v>
      </c>
      <c r="D10" s="112">
        <v>121</v>
      </c>
      <c r="E10" s="2" t="s">
        <v>9</v>
      </c>
      <c r="F10" s="112">
        <v>62</v>
      </c>
      <c r="G10" s="2" t="s">
        <v>558</v>
      </c>
      <c r="H10" s="114">
        <v>5.3999999999999999E-2</v>
      </c>
    </row>
    <row r="11" spans="3:8" ht="18">
      <c r="C11" s="111" t="s">
        <v>10</v>
      </c>
      <c r="D11" s="112"/>
      <c r="E11" s="2"/>
      <c r="F11" s="112"/>
      <c r="G11" s="2"/>
      <c r="H11" s="114"/>
    </row>
    <row r="12" spans="3:8">
      <c r="C12" s="111" t="s">
        <v>560</v>
      </c>
      <c r="D12" s="112">
        <v>109</v>
      </c>
      <c r="E12" s="2" t="s">
        <v>11</v>
      </c>
      <c r="F12" s="112">
        <v>58</v>
      </c>
      <c r="G12" s="2" t="s">
        <v>12</v>
      </c>
      <c r="H12" s="114">
        <v>0.16114671783553511</v>
      </c>
    </row>
    <row r="13" spans="3:8">
      <c r="C13" s="111" t="s">
        <v>561</v>
      </c>
      <c r="D13" s="112">
        <v>30</v>
      </c>
      <c r="E13" s="2" t="s">
        <v>13</v>
      </c>
      <c r="F13" s="112">
        <v>23</v>
      </c>
      <c r="G13" s="2" t="s">
        <v>14</v>
      </c>
      <c r="H13" s="114">
        <v>1.9360385240385896E-3</v>
      </c>
    </row>
    <row r="14" spans="3:8" ht="18">
      <c r="C14" s="111" t="s">
        <v>559</v>
      </c>
      <c r="D14" s="112">
        <v>41</v>
      </c>
      <c r="E14" s="2" t="s">
        <v>15</v>
      </c>
      <c r="F14" s="112">
        <v>17</v>
      </c>
      <c r="G14" s="2" t="s">
        <v>16</v>
      </c>
      <c r="H14" s="114">
        <v>0.90478402998184637</v>
      </c>
    </row>
    <row r="15" spans="3:8" ht="18">
      <c r="C15" s="111" t="s">
        <v>17</v>
      </c>
      <c r="D15" s="112"/>
      <c r="E15" s="2"/>
      <c r="F15" s="112"/>
      <c r="G15" s="2"/>
      <c r="H15" s="114"/>
    </row>
    <row r="16" spans="3:8" ht="18">
      <c r="C16" s="111" t="s">
        <v>562</v>
      </c>
      <c r="D16" s="112">
        <v>216</v>
      </c>
      <c r="E16" s="2" t="s">
        <v>12</v>
      </c>
      <c r="F16" s="112">
        <v>94</v>
      </c>
      <c r="G16" s="2" t="s">
        <v>18</v>
      </c>
      <c r="H16" s="114">
        <v>0.56536205976137111</v>
      </c>
    </row>
    <row r="17" spans="3:8" ht="18">
      <c r="C17" s="111" t="s">
        <v>563</v>
      </c>
      <c r="D17" s="112">
        <v>181</v>
      </c>
      <c r="E17" s="2" t="s">
        <v>19</v>
      </c>
      <c r="F17" s="112">
        <v>76</v>
      </c>
      <c r="G17" s="2" t="s">
        <v>20</v>
      </c>
      <c r="H17" s="114">
        <v>0.97084383474580394</v>
      </c>
    </row>
    <row r="18" spans="3:8" ht="18">
      <c r="C18" s="111" t="s">
        <v>564</v>
      </c>
      <c r="D18" s="112">
        <v>122</v>
      </c>
      <c r="E18" s="2" t="s">
        <v>21</v>
      </c>
      <c r="F18" s="112">
        <v>35</v>
      </c>
      <c r="G18" s="2" t="s">
        <v>22</v>
      </c>
      <c r="H18" s="114">
        <v>1.3726332788118965E-2</v>
      </c>
    </row>
    <row r="19" spans="3:8" ht="18">
      <c r="C19" s="111"/>
      <c r="D19" s="112"/>
      <c r="E19" s="2"/>
      <c r="F19" s="112"/>
      <c r="G19" s="2"/>
      <c r="H19" s="114"/>
    </row>
    <row r="20" spans="3:8" ht="18">
      <c r="C20" s="111" t="s">
        <v>23</v>
      </c>
      <c r="D20" s="112"/>
      <c r="E20" s="2"/>
      <c r="F20" s="112"/>
      <c r="G20" s="2"/>
      <c r="H20" s="114"/>
    </row>
    <row r="21" spans="3:8">
      <c r="C21" s="112">
        <v>1</v>
      </c>
      <c r="D21" s="112">
        <v>6</v>
      </c>
      <c r="E21" s="2" t="s">
        <v>24</v>
      </c>
      <c r="F21" s="112">
        <v>12</v>
      </c>
      <c r="G21" s="2" t="s">
        <v>25</v>
      </c>
      <c r="H21" s="112" t="s">
        <v>352</v>
      </c>
    </row>
    <row r="22" spans="3:8" ht="18">
      <c r="C22" s="112">
        <v>2</v>
      </c>
      <c r="D22" s="112">
        <f>105-16</f>
        <v>89</v>
      </c>
      <c r="E22" s="2" t="s">
        <v>26</v>
      </c>
      <c r="F22" s="112">
        <v>57</v>
      </c>
      <c r="G22" s="2" t="s">
        <v>27</v>
      </c>
      <c r="H22" s="114"/>
    </row>
    <row r="23" spans="3:8" ht="18">
      <c r="C23" s="112" t="s">
        <v>28</v>
      </c>
      <c r="D23" s="112">
        <f>223-105</f>
        <v>118</v>
      </c>
      <c r="E23" s="2" t="s">
        <v>29</v>
      </c>
      <c r="F23" s="112">
        <v>27</v>
      </c>
      <c r="G23" s="2" t="s">
        <v>30</v>
      </c>
      <c r="H23" s="114"/>
    </row>
    <row r="24" spans="3:8" ht="18">
      <c r="C24" s="112" t="s">
        <v>31</v>
      </c>
      <c r="D24" s="112">
        <f>289-223</f>
        <v>66</v>
      </c>
      <c r="E24" s="2" t="s">
        <v>32</v>
      </c>
      <c r="F24" s="112">
        <v>24</v>
      </c>
      <c r="G24" s="2" t="s">
        <v>33</v>
      </c>
      <c r="H24" s="114"/>
    </row>
    <row r="25" spans="3:8" ht="18">
      <c r="C25" s="112">
        <v>4</v>
      </c>
      <c r="D25" s="112">
        <f>323-289</f>
        <v>34</v>
      </c>
      <c r="E25" s="2" t="s">
        <v>34</v>
      </c>
      <c r="F25" s="112">
        <v>11</v>
      </c>
      <c r="G25" s="2" t="s">
        <v>35</v>
      </c>
      <c r="H25" s="114"/>
    </row>
    <row r="26" spans="3:8" ht="18">
      <c r="C26" s="111"/>
      <c r="D26" s="112"/>
      <c r="E26" s="2"/>
      <c r="F26" s="112"/>
      <c r="G26" s="2"/>
      <c r="H26" s="114"/>
    </row>
    <row r="27" spans="3:8" ht="18">
      <c r="C27" s="111" t="s">
        <v>351</v>
      </c>
      <c r="D27" s="112"/>
      <c r="E27" s="2"/>
      <c r="F27" s="112"/>
      <c r="G27" s="2"/>
    </row>
    <row r="28" spans="3:8" ht="18">
      <c r="C28" s="112" t="s">
        <v>36</v>
      </c>
      <c r="D28" s="112">
        <v>233</v>
      </c>
      <c r="E28" s="2" t="s">
        <v>37</v>
      </c>
      <c r="F28" s="112">
        <v>99</v>
      </c>
      <c r="G28" s="2" t="s">
        <v>38</v>
      </c>
      <c r="H28" s="114">
        <v>0.96710402153443376</v>
      </c>
    </row>
    <row r="29" spans="3:8">
      <c r="C29" s="112" t="s">
        <v>39</v>
      </c>
      <c r="D29" s="112">
        <f>289-243</f>
        <v>46</v>
      </c>
      <c r="E29" s="2" t="s">
        <v>40</v>
      </c>
      <c r="F29" s="112">
        <v>17</v>
      </c>
      <c r="G29" s="2" t="s">
        <v>16</v>
      </c>
      <c r="H29" s="114"/>
    </row>
    <row r="30" spans="3:8" ht="18">
      <c r="C30" s="112" t="s">
        <v>151</v>
      </c>
      <c r="D30" s="112">
        <f>319-289</f>
        <v>30</v>
      </c>
      <c r="E30" s="2" t="s">
        <v>41</v>
      </c>
      <c r="F30" s="112">
        <v>13</v>
      </c>
      <c r="G30" s="2" t="s">
        <v>42</v>
      </c>
      <c r="H30" s="114"/>
    </row>
    <row r="31" spans="3:8">
      <c r="C31" s="112" t="s">
        <v>543</v>
      </c>
      <c r="D31" s="112">
        <v>4</v>
      </c>
      <c r="E31" s="2" t="s">
        <v>43</v>
      </c>
      <c r="F31" s="112">
        <v>2</v>
      </c>
      <c r="G31" s="2" t="s">
        <v>44</v>
      </c>
      <c r="H31" s="114"/>
    </row>
    <row r="32" spans="3:8">
      <c r="C32" s="112" t="s">
        <v>45</v>
      </c>
      <c r="D32" s="112">
        <v>0</v>
      </c>
      <c r="E32" s="2" t="s">
        <v>46</v>
      </c>
      <c r="F32" s="112">
        <v>0</v>
      </c>
      <c r="G32" s="2" t="s">
        <v>46</v>
      </c>
      <c r="H32" s="114"/>
    </row>
    <row r="33" spans="3:8" ht="18">
      <c r="C33" s="151" t="s">
        <v>280</v>
      </c>
      <c r="D33" s="112"/>
      <c r="E33" s="2"/>
      <c r="F33" s="112"/>
      <c r="G33" s="2"/>
    </row>
    <row r="34" spans="3:8" ht="18">
      <c r="C34" s="106" t="s">
        <v>259</v>
      </c>
      <c r="D34" s="112">
        <f>SUM(D35:D37)</f>
        <v>238</v>
      </c>
      <c r="E34" s="2" t="s">
        <v>260</v>
      </c>
      <c r="F34" s="112">
        <f>SUM(F35:F37)</f>
        <v>95</v>
      </c>
      <c r="G34" s="2" t="s">
        <v>261</v>
      </c>
      <c r="H34" s="114">
        <v>3.1600086765917301E-2</v>
      </c>
    </row>
    <row r="35" spans="3:8">
      <c r="C35" s="112" t="s">
        <v>48</v>
      </c>
      <c r="D35" s="112">
        <f>105-10</f>
        <v>95</v>
      </c>
      <c r="E35" s="2" t="s">
        <v>49</v>
      </c>
      <c r="F35" s="112">
        <v>49</v>
      </c>
      <c r="G35" s="2" t="s">
        <v>50</v>
      </c>
    </row>
    <row r="36" spans="3:8" ht="18">
      <c r="C36" s="112" t="s">
        <v>51</v>
      </c>
      <c r="D36" s="112">
        <f>211-105</f>
        <v>106</v>
      </c>
      <c r="E36" s="2" t="s">
        <v>52</v>
      </c>
      <c r="F36" s="112">
        <v>26</v>
      </c>
      <c r="G36" s="2" t="s">
        <v>53</v>
      </c>
      <c r="H36" s="114"/>
    </row>
    <row r="37" spans="3:8" ht="18">
      <c r="C37" s="112" t="s">
        <v>54</v>
      </c>
      <c r="D37" s="112">
        <f>248-211</f>
        <v>37</v>
      </c>
      <c r="E37" s="2" t="s">
        <v>55</v>
      </c>
      <c r="F37" s="112">
        <v>20</v>
      </c>
      <c r="G37" s="2" t="s">
        <v>56</v>
      </c>
      <c r="H37" s="114"/>
    </row>
    <row r="38" spans="3:8" ht="18">
      <c r="C38" s="106" t="s">
        <v>244</v>
      </c>
      <c r="D38" s="112">
        <f>323-248</f>
        <v>75</v>
      </c>
      <c r="E38" s="2" t="s">
        <v>57</v>
      </c>
      <c r="F38" s="112">
        <v>36</v>
      </c>
      <c r="G38" s="2" t="s">
        <v>58</v>
      </c>
      <c r="H38" s="114"/>
    </row>
    <row r="39" spans="3:8" ht="18">
      <c r="C39" s="111"/>
      <c r="D39" s="112"/>
      <c r="E39" s="2"/>
      <c r="F39" s="112"/>
      <c r="G39" s="2"/>
      <c r="H39" s="114"/>
    </row>
    <row r="40" spans="3:8" ht="18">
      <c r="C40" s="151" t="s">
        <v>283</v>
      </c>
      <c r="D40" s="112"/>
      <c r="E40" s="2"/>
      <c r="F40" s="112"/>
      <c r="G40" s="2"/>
      <c r="H40" s="114"/>
    </row>
    <row r="41" spans="3:8" ht="18">
      <c r="C41" s="111" t="s">
        <v>529</v>
      </c>
      <c r="D41" s="112">
        <v>149</v>
      </c>
      <c r="E41" s="2" t="s">
        <v>61</v>
      </c>
      <c r="F41" s="112">
        <v>55</v>
      </c>
      <c r="G41" s="2" t="s">
        <v>62</v>
      </c>
      <c r="H41" s="114">
        <v>0.53</v>
      </c>
    </row>
    <row r="42" spans="3:8">
      <c r="C42" s="111" t="s">
        <v>530</v>
      </c>
      <c r="D42" s="112">
        <f>320-159</f>
        <v>161</v>
      </c>
      <c r="E42" s="2" t="s">
        <v>63</v>
      </c>
      <c r="F42" s="112">
        <v>75</v>
      </c>
      <c r="G42" s="2" t="s">
        <v>64</v>
      </c>
      <c r="H42" s="114"/>
    </row>
    <row r="43" spans="3:8">
      <c r="C43" s="111" t="s">
        <v>531</v>
      </c>
      <c r="D43" s="112">
        <v>3</v>
      </c>
      <c r="E43" s="2" t="s">
        <v>65</v>
      </c>
      <c r="F43" s="112">
        <v>1</v>
      </c>
      <c r="G43" s="2" t="s">
        <v>66</v>
      </c>
      <c r="H43" s="114"/>
    </row>
    <row r="44" spans="3:8" ht="18">
      <c r="C44" s="111"/>
      <c r="D44" s="112"/>
      <c r="E44" s="2"/>
      <c r="F44" s="112"/>
      <c r="G44" s="2"/>
      <c r="H44" s="114"/>
    </row>
    <row r="45" spans="3:8" ht="18">
      <c r="C45" s="111" t="s">
        <v>95</v>
      </c>
      <c r="D45" s="112">
        <v>158</v>
      </c>
      <c r="E45" s="2" t="s">
        <v>246</v>
      </c>
      <c r="F45" s="112">
        <v>54</v>
      </c>
      <c r="G45" s="2" t="s">
        <v>234</v>
      </c>
      <c r="H45" s="114">
        <v>4.0065529437671145E-2</v>
      </c>
    </row>
    <row r="46" spans="3:8" ht="18">
      <c r="C46" s="111" t="s">
        <v>97</v>
      </c>
      <c r="D46" s="112">
        <v>149</v>
      </c>
      <c r="E46" s="2" t="s">
        <v>61</v>
      </c>
      <c r="F46" s="112">
        <v>77</v>
      </c>
      <c r="G46" s="2" t="s">
        <v>247</v>
      </c>
      <c r="H46" s="114"/>
    </row>
    <row r="47" spans="3:8" ht="18">
      <c r="C47" s="111" t="s">
        <v>248</v>
      </c>
      <c r="D47" s="112">
        <v>6</v>
      </c>
      <c r="E47" s="2" t="s">
        <v>24</v>
      </c>
      <c r="F47" s="105" t="s">
        <v>249</v>
      </c>
      <c r="G47" s="2" t="s">
        <v>46</v>
      </c>
      <c r="H47" s="114"/>
    </row>
    <row r="48" spans="3:8" ht="18">
      <c r="C48" s="111"/>
      <c r="D48" s="112"/>
      <c r="E48" s="111"/>
      <c r="F48" s="112"/>
      <c r="G48" s="111"/>
      <c r="H48" s="114"/>
    </row>
    <row r="49" spans="3:8" ht="18">
      <c r="C49" s="111" t="s">
        <v>67</v>
      </c>
      <c r="D49" s="112"/>
      <c r="E49" s="111"/>
      <c r="F49" s="112"/>
      <c r="G49" s="111"/>
      <c r="H49" s="114"/>
    </row>
    <row r="50" spans="3:8" ht="18">
      <c r="C50" s="111" t="s">
        <v>68</v>
      </c>
      <c r="D50" s="111" t="s">
        <v>434</v>
      </c>
      <c r="E50" s="111"/>
      <c r="F50" s="111" t="s">
        <v>435</v>
      </c>
      <c r="G50" s="111"/>
      <c r="H50" s="34">
        <v>3.3596833760080269E-2</v>
      </c>
    </row>
    <row r="51" spans="3:8">
      <c r="C51" s="103" t="s">
        <v>69</v>
      </c>
      <c r="D51" s="103" t="s">
        <v>436</v>
      </c>
      <c r="E51" s="103"/>
      <c r="F51" s="103" t="s">
        <v>437</v>
      </c>
      <c r="G51" s="103"/>
      <c r="H51" s="75">
        <v>3.4222117569980171E-2</v>
      </c>
    </row>
    <row r="52" spans="3:8">
      <c r="C52" s="111" t="s">
        <v>449</v>
      </c>
      <c r="D52" s="111"/>
      <c r="E52" s="111"/>
      <c r="F52" s="111"/>
      <c r="G52" s="111"/>
      <c r="H52" s="111"/>
    </row>
    <row r="53" spans="3:8">
      <c r="C53" s="111" t="s">
        <v>485</v>
      </c>
      <c r="D53" s="111"/>
      <c r="E53" s="111"/>
      <c r="F53" s="111"/>
      <c r="G53" s="111"/>
      <c r="H53" s="111"/>
    </row>
    <row r="54" spans="3:8" s="111" customFormat="1">
      <c r="C54" s="111" t="s">
        <v>582</v>
      </c>
    </row>
    <row r="55" spans="3:8">
      <c r="C55" s="111" t="s">
        <v>484</v>
      </c>
      <c r="D55" s="111"/>
      <c r="E55" s="111"/>
      <c r="F55" s="111"/>
      <c r="G55" s="111"/>
      <c r="H55" s="111"/>
    </row>
    <row r="56" spans="3:8">
      <c r="C56" s="152" t="s">
        <v>477</v>
      </c>
    </row>
  </sheetData>
  <phoneticPr fontId="1"/>
  <pageMargins left="0.7" right="0.7" top="0.75" bottom="0.75" header="0.3" footer="0.3"/>
  <pageSetup paperSize="9" scale="8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50"/>
  <sheetViews>
    <sheetView workbookViewId="0">
      <selection activeCell="H2" sqref="H2"/>
    </sheetView>
  </sheetViews>
  <sheetFormatPr defaultColWidth="8.75" defaultRowHeight="13.5"/>
  <cols>
    <col min="3" max="3" width="13.75" customWidth="1"/>
    <col min="4" max="4" width="8.75" customWidth="1"/>
    <col min="5" max="5" width="21.75" customWidth="1"/>
    <col min="6" max="6" width="10.75" style="111" customWidth="1"/>
    <col min="7" max="9" width="10.75" customWidth="1"/>
    <col min="10" max="10" width="13.75" customWidth="1"/>
    <col min="11" max="12" width="11.625" customWidth="1"/>
    <col min="13" max="14" width="10.75" style="102" customWidth="1"/>
    <col min="15" max="16" width="10.75" customWidth="1"/>
    <col min="17" max="17" width="12.75" customWidth="1"/>
  </cols>
  <sheetData>
    <row r="3" spans="3:17" ht="18">
      <c r="I3" s="112"/>
    </row>
    <row r="5" spans="3:17" ht="18">
      <c r="C5" s="140" t="s">
        <v>566</v>
      </c>
      <c r="D5" s="103"/>
      <c r="E5" s="1"/>
      <c r="F5" s="103"/>
      <c r="G5" s="1"/>
      <c r="H5" s="1"/>
      <c r="I5" s="1"/>
      <c r="J5" s="1"/>
      <c r="K5" s="1"/>
      <c r="L5" s="1"/>
      <c r="M5" s="103"/>
      <c r="N5" s="103"/>
      <c r="O5" s="1"/>
      <c r="P5" s="1"/>
      <c r="Q5" s="1"/>
    </row>
    <row r="6" spans="3:17">
      <c r="D6" s="3"/>
      <c r="E6" s="3" t="s">
        <v>90</v>
      </c>
      <c r="F6" s="112"/>
      <c r="G6" s="3"/>
      <c r="H6" s="3"/>
      <c r="I6" s="3"/>
      <c r="J6" s="3" t="s">
        <v>345</v>
      </c>
      <c r="K6" s="3"/>
      <c r="L6" s="3"/>
      <c r="M6" s="108"/>
      <c r="N6" s="112"/>
      <c r="O6" s="3"/>
      <c r="P6" s="3"/>
      <c r="Q6" s="3" t="s">
        <v>350</v>
      </c>
    </row>
    <row r="7" spans="3:17">
      <c r="C7" s="103"/>
      <c r="D7" s="8" t="s">
        <v>76</v>
      </c>
      <c r="E7" s="8" t="s">
        <v>342</v>
      </c>
      <c r="F7" s="113" t="s">
        <v>554</v>
      </c>
      <c r="G7" s="8" t="s">
        <v>79</v>
      </c>
      <c r="H7" s="8" t="s">
        <v>80</v>
      </c>
      <c r="I7" s="8" t="s">
        <v>91</v>
      </c>
      <c r="J7" s="180" t="s">
        <v>553</v>
      </c>
      <c r="K7" s="8" t="s">
        <v>277</v>
      </c>
      <c r="L7" s="8" t="s">
        <v>278</v>
      </c>
      <c r="M7" s="109" t="s">
        <v>319</v>
      </c>
      <c r="N7" s="113" t="s">
        <v>320</v>
      </c>
      <c r="O7" s="8" t="s">
        <v>279</v>
      </c>
      <c r="P7" s="8" t="s">
        <v>332</v>
      </c>
      <c r="Q7" s="8" t="s">
        <v>448</v>
      </c>
    </row>
    <row r="8" spans="3:17">
      <c r="C8" t="s">
        <v>325</v>
      </c>
      <c r="D8" s="3" t="s">
        <v>77</v>
      </c>
      <c r="E8" s="3" t="s">
        <v>343</v>
      </c>
      <c r="F8" s="112">
        <v>195</v>
      </c>
      <c r="G8" s="92">
        <v>0.82677708764665281</v>
      </c>
      <c r="H8" s="92">
        <v>3.1809432333164883E-2</v>
      </c>
      <c r="I8" s="112" t="s">
        <v>330</v>
      </c>
      <c r="J8" s="3">
        <v>0.06</v>
      </c>
      <c r="K8" s="40">
        <v>0.73913043478260865</v>
      </c>
      <c r="L8" s="40">
        <v>0.7857142857142857</v>
      </c>
      <c r="M8" s="110">
        <v>0.65384615384615385</v>
      </c>
      <c r="N8" s="114">
        <v>0.84615384615384615</v>
      </c>
      <c r="O8" s="66">
        <v>0.33759635277006411</v>
      </c>
      <c r="P8" s="40">
        <v>0.52484472049689446</v>
      </c>
      <c r="Q8" s="3">
        <v>6.8000000000000005E-2</v>
      </c>
    </row>
    <row r="9" spans="3:17">
      <c r="D9" s="3"/>
      <c r="E9" s="3" t="s">
        <v>344</v>
      </c>
      <c r="F9" s="112">
        <v>233</v>
      </c>
      <c r="G9" s="92">
        <v>0.83953722334004022</v>
      </c>
      <c r="H9" s="92">
        <v>2.7146635363138608E-2</v>
      </c>
      <c r="I9" s="112" t="s">
        <v>330</v>
      </c>
      <c r="J9" s="3">
        <v>0.06</v>
      </c>
      <c r="K9" s="40">
        <v>0.78021978021978022</v>
      </c>
      <c r="L9" s="40">
        <v>0.75352112676056338</v>
      </c>
      <c r="M9" s="110">
        <v>0.66981132075471694</v>
      </c>
      <c r="N9" s="114">
        <v>0.84251968503937003</v>
      </c>
      <c r="O9" s="66">
        <v>0.33023503745063754</v>
      </c>
      <c r="P9" s="40">
        <v>0.5337409069803436</v>
      </c>
      <c r="Q9" s="34">
        <v>9.6570000000000003E-2</v>
      </c>
    </row>
    <row r="10" spans="3:17" ht="18">
      <c r="D10" s="3"/>
      <c r="E10" s="3"/>
      <c r="F10" s="112"/>
      <c r="G10" s="92"/>
      <c r="H10" s="92"/>
      <c r="I10" s="3"/>
      <c r="J10" s="3">
        <v>7.0000000000000007E-2</v>
      </c>
      <c r="K10" s="40">
        <v>0.70329670329670335</v>
      </c>
      <c r="L10" s="40">
        <v>0.8380281690140845</v>
      </c>
      <c r="M10" s="110">
        <v>0.73563218390804597</v>
      </c>
      <c r="N10" s="114">
        <v>0.81506849315068497</v>
      </c>
      <c r="O10" s="66">
        <v>0.33803508739113824</v>
      </c>
      <c r="P10" s="40">
        <v>0.54132487231078796</v>
      </c>
      <c r="Q10" s="3"/>
    </row>
    <row r="11" spans="3:17">
      <c r="D11" s="3"/>
      <c r="E11" s="3" t="s">
        <v>241</v>
      </c>
      <c r="F11" s="112">
        <v>313</v>
      </c>
      <c r="G11" s="92">
        <v>0.86737443854634533</v>
      </c>
      <c r="H11" s="92">
        <v>2.0211085722954557E-2</v>
      </c>
      <c r="I11" s="112" t="s">
        <v>330</v>
      </c>
      <c r="J11" s="3">
        <v>7.0000000000000007E-2</v>
      </c>
      <c r="K11" s="40">
        <v>0.79354838709677422</v>
      </c>
      <c r="L11" s="40">
        <v>0.80379746835443044</v>
      </c>
      <c r="M11" s="110">
        <v>0.79870129870129869</v>
      </c>
      <c r="N11" s="114">
        <v>0.79874213836477992</v>
      </c>
      <c r="O11" s="66">
        <v>0.28481169550156138</v>
      </c>
      <c r="P11" s="40">
        <v>0.59734585545120478</v>
      </c>
      <c r="Q11" s="34">
        <v>3.4160000000000003E-2</v>
      </c>
    </row>
    <row r="12" spans="3:17" ht="18">
      <c r="D12" s="3"/>
      <c r="E12" s="3"/>
      <c r="F12" s="112"/>
      <c r="M12"/>
      <c r="N12"/>
    </row>
    <row r="13" spans="3:17">
      <c r="C13" s="111" t="s">
        <v>0</v>
      </c>
      <c r="D13" s="3" t="s">
        <v>84</v>
      </c>
      <c r="E13" s="3">
        <v>0</v>
      </c>
      <c r="F13" s="112">
        <v>136</v>
      </c>
      <c r="G13" s="92">
        <v>0.86296859169199591</v>
      </c>
      <c r="H13" s="92">
        <v>3.5332185182795225E-2</v>
      </c>
      <c r="I13" s="112" t="s">
        <v>330</v>
      </c>
      <c r="J13" s="3">
        <v>0.06</v>
      </c>
      <c r="K13" s="40">
        <v>0.76190476190476186</v>
      </c>
      <c r="L13" s="40">
        <v>0.84042553191489366</v>
      </c>
      <c r="M13" s="110">
        <v>0.68085106382978722</v>
      </c>
      <c r="N13" s="114">
        <v>0.88764044943820219</v>
      </c>
      <c r="O13" s="66">
        <v>0.28662406261211348</v>
      </c>
      <c r="P13" s="40">
        <v>0.60233029381965553</v>
      </c>
      <c r="Q13" s="14">
        <v>0.77029999999999998</v>
      </c>
    </row>
    <row r="14" spans="3:17">
      <c r="D14" s="3"/>
      <c r="E14" s="3" t="s">
        <v>93</v>
      </c>
      <c r="F14" s="112">
        <v>163</v>
      </c>
      <c r="G14" s="92">
        <v>0.86610393909301553</v>
      </c>
      <c r="H14" s="92">
        <v>3.0106231245981982E-2</v>
      </c>
      <c r="I14" s="112" t="s">
        <v>330</v>
      </c>
      <c r="J14" s="3">
        <v>0.06</v>
      </c>
      <c r="K14" s="40">
        <v>0.78947368421052633</v>
      </c>
      <c r="L14" s="40">
        <v>0.79245283018867929</v>
      </c>
      <c r="M14" s="110">
        <v>0.67164179104477617</v>
      </c>
      <c r="N14" s="114">
        <v>0.875</v>
      </c>
      <c r="O14" s="66">
        <v>0.29563010221656788</v>
      </c>
      <c r="P14" s="40">
        <v>0.58192651439920562</v>
      </c>
      <c r="Q14" s="14">
        <v>0.68540000000000001</v>
      </c>
    </row>
    <row r="15" spans="3:17" ht="18">
      <c r="D15" s="3"/>
      <c r="E15" s="3"/>
      <c r="F15" s="112"/>
      <c r="G15" s="92"/>
      <c r="H15" s="92"/>
      <c r="I15" s="3"/>
      <c r="J15" s="3">
        <v>7.0000000000000007E-2</v>
      </c>
      <c r="K15" s="40">
        <v>0.7192982456140351</v>
      </c>
      <c r="L15" s="40">
        <v>0.87735849056603776</v>
      </c>
      <c r="M15" s="110">
        <v>0.7592592592592593</v>
      </c>
      <c r="N15" s="114">
        <v>0.85321100917431192</v>
      </c>
      <c r="O15" s="66">
        <v>0.3063240355434082</v>
      </c>
      <c r="P15" s="40">
        <v>0.59665673618007276</v>
      </c>
      <c r="Q15" s="3"/>
    </row>
    <row r="16" spans="3:17">
      <c r="D16" s="3"/>
      <c r="E16" s="3" t="s">
        <v>243</v>
      </c>
      <c r="F16" s="112">
        <v>213</v>
      </c>
      <c r="G16" s="92">
        <v>0.88376958689458696</v>
      </c>
      <c r="H16" s="92">
        <v>2.3049539641966488E-2</v>
      </c>
      <c r="I16" s="112" t="s">
        <v>330</v>
      </c>
      <c r="J16" s="3">
        <v>7.0000000000000007E-2</v>
      </c>
      <c r="K16" s="40">
        <v>0.79166666666666663</v>
      </c>
      <c r="L16" s="40">
        <v>0.85470085470085466</v>
      </c>
      <c r="M16" s="110">
        <v>0.81720430107526887</v>
      </c>
      <c r="N16" s="114">
        <v>0.83333333333333337</v>
      </c>
      <c r="O16" s="66">
        <v>0.25399728227372814</v>
      </c>
      <c r="P16" s="40">
        <v>0.64636752136752129</v>
      </c>
      <c r="Q16" s="14">
        <v>0.95030000000000003</v>
      </c>
    </row>
    <row r="17" spans="1:17" ht="18">
      <c r="D17" s="3"/>
      <c r="E17" s="3"/>
      <c r="F17" s="112"/>
      <c r="G17" s="92"/>
      <c r="H17" s="92"/>
      <c r="I17" s="3"/>
      <c r="J17" s="3"/>
      <c r="K17" s="40"/>
      <c r="L17" s="40"/>
      <c r="M17" s="110"/>
      <c r="N17" s="114"/>
      <c r="O17" s="77"/>
      <c r="P17" s="40"/>
      <c r="Q17" s="3"/>
    </row>
    <row r="18" spans="1:17">
      <c r="C18" s="111" t="s">
        <v>0</v>
      </c>
      <c r="D18" s="3" t="s">
        <v>86</v>
      </c>
      <c r="E18" s="3">
        <v>0</v>
      </c>
      <c r="F18" s="112">
        <v>59</v>
      </c>
      <c r="G18" s="92">
        <v>0.7505787037037035</v>
      </c>
      <c r="H18" s="92">
        <v>6.4659143560397606E-2</v>
      </c>
      <c r="I18" s="112" t="s">
        <v>330</v>
      </c>
      <c r="J18" s="14">
        <v>0.08</v>
      </c>
      <c r="K18" s="40">
        <v>0.59259259259259256</v>
      </c>
      <c r="L18" s="40">
        <v>0.8125</v>
      </c>
      <c r="M18" s="110">
        <v>0.72727272727272729</v>
      </c>
      <c r="N18" s="114">
        <v>0.70270270270270274</v>
      </c>
      <c r="O18" s="66">
        <v>0.44848304941260075</v>
      </c>
      <c r="P18" s="40">
        <v>0.40509259259259256</v>
      </c>
      <c r="Q18" s="10">
        <v>6.0689999999999997E-3</v>
      </c>
    </row>
    <row r="19" spans="1:17" ht="18">
      <c r="D19" s="3"/>
      <c r="E19" s="3"/>
      <c r="F19" s="112"/>
      <c r="G19" s="92"/>
      <c r="H19" s="92"/>
      <c r="I19" s="3"/>
      <c r="J19" s="14">
        <v>0.1</v>
      </c>
      <c r="K19" s="40">
        <v>0.55555555555555558</v>
      </c>
      <c r="L19" s="40">
        <v>0.90625</v>
      </c>
      <c r="M19" s="110">
        <v>0.83333333333333337</v>
      </c>
      <c r="N19" s="114">
        <v>0.70731707317073167</v>
      </c>
      <c r="O19" s="66">
        <v>0.45422453335055657</v>
      </c>
      <c r="P19" s="40">
        <v>0.46180555555555558</v>
      </c>
      <c r="Q19" s="3"/>
    </row>
    <row r="20" spans="1:17">
      <c r="D20" s="3"/>
      <c r="E20" s="3" t="s">
        <v>93</v>
      </c>
      <c r="F20" s="112">
        <v>70</v>
      </c>
      <c r="G20" s="92">
        <v>0.78145424836601318</v>
      </c>
      <c r="H20" s="92">
        <v>5.5601984843844592E-2</v>
      </c>
      <c r="I20" s="112" t="s">
        <v>330</v>
      </c>
      <c r="J20" s="14">
        <v>0.1</v>
      </c>
      <c r="K20" s="40">
        <v>0.58823529411764708</v>
      </c>
      <c r="L20" s="40">
        <v>0.91666666666666663</v>
      </c>
      <c r="M20" s="110">
        <v>0.86956521739130432</v>
      </c>
      <c r="N20" s="114">
        <v>0.7021276595744681</v>
      </c>
      <c r="O20" s="66">
        <v>0.4201126247267809</v>
      </c>
      <c r="P20" s="40">
        <v>0.50490196078431371</v>
      </c>
      <c r="Q20" s="10">
        <v>5.3169999999999997E-3</v>
      </c>
    </row>
    <row r="21" spans="1:17">
      <c r="D21" s="3"/>
      <c r="E21" s="3" t="s">
        <v>241</v>
      </c>
      <c r="F21" s="112">
        <v>100</v>
      </c>
      <c r="G21" s="92">
        <v>0.82616783794956594</v>
      </c>
      <c r="H21" s="92">
        <v>4.084648079476795E-2</v>
      </c>
      <c r="I21" s="112" t="s">
        <v>330</v>
      </c>
      <c r="J21" s="14">
        <v>0.1</v>
      </c>
      <c r="K21" s="40">
        <v>0.72881355932203384</v>
      </c>
      <c r="L21" s="40">
        <v>0.82926829268292679</v>
      </c>
      <c r="M21" s="110">
        <v>0.86</v>
      </c>
      <c r="N21" s="114">
        <v>0.68</v>
      </c>
      <c r="O21" s="66">
        <v>0.32045499136538164</v>
      </c>
      <c r="P21" s="40">
        <v>0.55808185200496063</v>
      </c>
      <c r="Q21" s="10">
        <v>1.067E-3</v>
      </c>
    </row>
    <row r="22" spans="1:17" ht="18">
      <c r="O22" s="112"/>
    </row>
    <row r="23" spans="1:17">
      <c r="C23" t="s">
        <v>326</v>
      </c>
      <c r="D23" s="112" t="s">
        <v>77</v>
      </c>
      <c r="E23" s="112">
        <v>0</v>
      </c>
      <c r="F23" s="112">
        <v>85</v>
      </c>
      <c r="G23" s="38">
        <v>0.76105442176870752</v>
      </c>
      <c r="H23" s="38">
        <v>5.4673641127874636E-2</v>
      </c>
      <c r="I23" s="112" t="s">
        <v>330</v>
      </c>
      <c r="J23" s="112">
        <v>0.06</v>
      </c>
      <c r="K23" s="114">
        <v>0.75</v>
      </c>
      <c r="L23" s="114">
        <v>0.7142857142857143</v>
      </c>
      <c r="M23" s="114">
        <v>0.65853658536585369</v>
      </c>
      <c r="N23" s="114">
        <v>0.79545454545454541</v>
      </c>
      <c r="O23" s="114">
        <v>0.37964806474052315</v>
      </c>
      <c r="P23" s="114">
        <v>0.46428571428571441</v>
      </c>
      <c r="Q23" s="34">
        <v>1.1299999999999999E-2</v>
      </c>
    </row>
    <row r="24" spans="1:17">
      <c r="D24" s="112"/>
      <c r="E24" s="112" t="s">
        <v>93</v>
      </c>
      <c r="F24" s="112">
        <v>102</v>
      </c>
      <c r="G24" s="38">
        <v>0.78860223334616852</v>
      </c>
      <c r="H24" s="38">
        <v>4.5527402592940483E-2</v>
      </c>
      <c r="I24" s="112" t="s">
        <v>330</v>
      </c>
      <c r="J24" s="112">
        <v>0.06</v>
      </c>
      <c r="K24" s="114">
        <v>0.79591836734693877</v>
      </c>
      <c r="L24" s="114">
        <v>0.69811320754716988</v>
      </c>
      <c r="M24" s="114">
        <v>0.70909090909090911</v>
      </c>
      <c r="N24" s="114">
        <v>0.78723404255319152</v>
      </c>
      <c r="O24" s="114">
        <v>0.36439669076954739</v>
      </c>
      <c r="P24" s="114">
        <v>0.49403157489410865</v>
      </c>
      <c r="Q24" s="104">
        <v>3.7309999999999999E-3</v>
      </c>
    </row>
    <row r="25" spans="1:17">
      <c r="D25" s="112"/>
      <c r="E25" s="112" t="s">
        <v>242</v>
      </c>
      <c r="F25" s="112">
        <v>131</v>
      </c>
      <c r="G25" s="38">
        <v>0.83790283790283793</v>
      </c>
      <c r="H25" s="38">
        <v>3.4500535481599329E-2</v>
      </c>
      <c r="I25" s="112" t="s">
        <v>330</v>
      </c>
      <c r="J25" s="112">
        <v>7.0000000000000007E-2</v>
      </c>
      <c r="K25" s="114">
        <v>0.80519480519480524</v>
      </c>
      <c r="L25" s="114">
        <v>0.72222222222222221</v>
      </c>
      <c r="M25" s="114">
        <v>0.80519480519480524</v>
      </c>
      <c r="N25" s="114">
        <v>0.72222222222222221</v>
      </c>
      <c r="O25" s="114">
        <v>0.33927799479225057</v>
      </c>
      <c r="P25" s="114">
        <v>0.52741702741702756</v>
      </c>
      <c r="Q25" s="34">
        <v>1.119E-3</v>
      </c>
    </row>
    <row r="26" spans="1:17" ht="18">
      <c r="C26" s="103"/>
      <c r="D26" s="113"/>
      <c r="E26" s="113"/>
      <c r="F26" s="113"/>
      <c r="G26" s="43"/>
      <c r="H26" s="43"/>
      <c r="I26" s="179"/>
      <c r="J26" s="113">
        <v>0.06</v>
      </c>
      <c r="K26" s="115">
        <v>0.87012987012987009</v>
      </c>
      <c r="L26" s="115">
        <v>0.68518518518518512</v>
      </c>
      <c r="M26" s="115">
        <v>0.79761904761904767</v>
      </c>
      <c r="N26" s="115">
        <v>0.78723404255319152</v>
      </c>
      <c r="O26" s="115">
        <v>0.3405504636017555</v>
      </c>
      <c r="P26" s="115">
        <v>0.55531505531505521</v>
      </c>
      <c r="Q26" s="113"/>
    </row>
    <row r="27" spans="1:17" ht="18">
      <c r="C27" s="111" t="s">
        <v>473</v>
      </c>
      <c r="E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</row>
    <row r="28" spans="1:17" ht="18">
      <c r="C28" s="111" t="s">
        <v>474</v>
      </c>
      <c r="E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</row>
    <row r="29" spans="1:17" s="111" customFormat="1" ht="18">
      <c r="A29"/>
      <c r="B29"/>
      <c r="C29" s="111" t="s">
        <v>263</v>
      </c>
    </row>
    <row r="30" spans="1:17" s="111" customFormat="1">
      <c r="A30"/>
      <c r="B30"/>
      <c r="C30" s="111" t="s">
        <v>517</v>
      </c>
    </row>
    <row r="31" spans="1:17">
      <c r="C31" s="155" t="s">
        <v>514</v>
      </c>
      <c r="D31" s="143"/>
      <c r="E31" s="143"/>
      <c r="F31" s="143"/>
    </row>
    <row r="32" spans="1:17">
      <c r="C32" s="155" t="s">
        <v>515</v>
      </c>
      <c r="D32" s="143"/>
      <c r="E32" s="143"/>
      <c r="F32" s="143"/>
    </row>
    <row r="33" spans="3:14">
      <c r="C33" s="111" t="s">
        <v>516</v>
      </c>
    </row>
    <row r="44" spans="3:14" ht="18">
      <c r="J44" s="111"/>
      <c r="L44" s="102"/>
      <c r="N44"/>
    </row>
    <row r="45" spans="3:14" ht="18">
      <c r="J45" s="111"/>
      <c r="L45" s="102"/>
      <c r="N45"/>
    </row>
    <row r="46" spans="3:14" ht="18">
      <c r="J46" s="111"/>
      <c r="L46" s="102"/>
      <c r="N46"/>
    </row>
    <row r="47" spans="3:14" ht="18">
      <c r="J47" s="111"/>
      <c r="L47" s="102"/>
      <c r="N47"/>
    </row>
    <row r="48" spans="3:14" ht="18">
      <c r="J48" s="111"/>
      <c r="L48" s="102"/>
      <c r="N48"/>
    </row>
    <row r="49" spans="10:14" ht="18">
      <c r="J49" s="111"/>
      <c r="L49" s="102"/>
      <c r="N49"/>
    </row>
    <row r="50" spans="10:14" ht="18">
      <c r="J50" s="111"/>
      <c r="L50" s="102"/>
      <c r="N50"/>
    </row>
  </sheetData>
  <phoneticPr fontId="1"/>
  <pageMargins left="0.7" right="0.7" top="0.75" bottom="0.75" header="0.3" footer="0.3"/>
  <pageSetup paperSize="8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S51"/>
  <sheetViews>
    <sheetView topLeftCell="A4" zoomScaleNormal="100" workbookViewId="0">
      <selection activeCell="A7" sqref="A7"/>
    </sheetView>
  </sheetViews>
  <sheetFormatPr defaultRowHeight="13.5"/>
  <cols>
    <col min="3" max="3" width="13.75" customWidth="1"/>
    <col min="4" max="4" width="8.75" customWidth="1"/>
    <col min="5" max="5" width="21.75" customWidth="1"/>
    <col min="6" max="6" width="11.25" style="111" customWidth="1"/>
    <col min="7" max="9" width="10.75" customWidth="1"/>
    <col min="10" max="10" width="19.75" customWidth="1"/>
    <col min="11" max="12" width="11.625" customWidth="1"/>
    <col min="13" max="14" width="10.75" style="111" customWidth="1"/>
    <col min="15" max="19" width="10.75" customWidth="1"/>
  </cols>
  <sheetData>
    <row r="2" spans="3:19" ht="18">
      <c r="I2" s="112"/>
    </row>
    <row r="5" spans="3:19" ht="18">
      <c r="C5" s="140" t="s">
        <v>598</v>
      </c>
      <c r="D5" s="103"/>
      <c r="E5" s="1"/>
      <c r="F5" s="103"/>
      <c r="G5" s="1"/>
      <c r="H5" s="1"/>
      <c r="I5" s="1"/>
      <c r="J5" s="1"/>
      <c r="K5" s="1"/>
      <c r="L5" s="1"/>
      <c r="M5" s="103"/>
      <c r="N5" s="103"/>
      <c r="O5" s="1"/>
      <c r="P5" s="1"/>
      <c r="Q5" s="1"/>
      <c r="R5" s="1"/>
      <c r="S5" s="1"/>
    </row>
    <row r="6" spans="3:19" ht="18">
      <c r="E6" t="s">
        <v>94</v>
      </c>
      <c r="J6" s="112" t="s">
        <v>534</v>
      </c>
      <c r="K6" s="112"/>
      <c r="L6" s="112"/>
      <c r="M6" s="114"/>
      <c r="N6" s="114"/>
      <c r="Q6" s="35"/>
      <c r="R6" s="35" t="s">
        <v>350</v>
      </c>
      <c r="S6" s="35"/>
    </row>
    <row r="7" spans="3:19">
      <c r="C7" s="103"/>
      <c r="D7" s="1" t="s">
        <v>76</v>
      </c>
      <c r="E7" s="1" t="s">
        <v>347</v>
      </c>
      <c r="F7" s="113" t="s">
        <v>554</v>
      </c>
      <c r="G7" s="115" t="s">
        <v>79</v>
      </c>
      <c r="H7" s="115" t="s">
        <v>80</v>
      </c>
      <c r="I7" s="1" t="s">
        <v>91</v>
      </c>
      <c r="J7" s="180" t="s">
        <v>555</v>
      </c>
      <c r="K7" s="113" t="s">
        <v>277</v>
      </c>
      <c r="L7" s="113" t="s">
        <v>278</v>
      </c>
      <c r="M7" s="115" t="s">
        <v>321</v>
      </c>
      <c r="N7" s="115" t="s">
        <v>72</v>
      </c>
      <c r="O7" s="8" t="s">
        <v>279</v>
      </c>
      <c r="P7" s="42" t="s">
        <v>332</v>
      </c>
      <c r="Q7" s="8" t="s">
        <v>268</v>
      </c>
      <c r="R7" s="8" t="s">
        <v>269</v>
      </c>
      <c r="S7" s="8" t="s">
        <v>270</v>
      </c>
    </row>
    <row r="8" spans="3:19">
      <c r="C8" t="s">
        <v>0</v>
      </c>
      <c r="D8" t="s">
        <v>77</v>
      </c>
      <c r="E8" s="3" t="s">
        <v>343</v>
      </c>
      <c r="F8" s="112">
        <v>195</v>
      </c>
      <c r="G8" s="114">
        <v>0.87594893029675613</v>
      </c>
      <c r="H8" s="114">
        <v>2.6612134942945065E-2</v>
      </c>
      <c r="I8" s="112" t="s">
        <v>330</v>
      </c>
      <c r="J8" s="112">
        <v>0.22999999999999998</v>
      </c>
      <c r="K8" s="114">
        <v>0.71014492753623193</v>
      </c>
      <c r="L8" s="114">
        <v>0.93650793650793651</v>
      </c>
      <c r="M8" s="114">
        <v>0.85964912280701755</v>
      </c>
      <c r="N8" s="114">
        <v>0.85507246376811596</v>
      </c>
      <c r="O8" s="34">
        <v>0.29672749309670726</v>
      </c>
      <c r="P8" s="114">
        <f>K8+L8-1</f>
        <v>0.64665286404416844</v>
      </c>
      <c r="Q8" s="14">
        <v>0.47599999999999998</v>
      </c>
      <c r="R8" s="34">
        <v>2.9389999999999999E-2</v>
      </c>
      <c r="S8" s="14">
        <v>0.90510000000000002</v>
      </c>
    </row>
    <row r="9" spans="3:19">
      <c r="E9" s="3" t="s">
        <v>348</v>
      </c>
      <c r="F9" s="112">
        <v>233</v>
      </c>
      <c r="G9" s="114">
        <v>0.87648970747562294</v>
      </c>
      <c r="H9" s="114">
        <v>2.355469471542428E-2</v>
      </c>
      <c r="I9" s="112" t="s">
        <v>330</v>
      </c>
      <c r="J9" s="112">
        <v>0.22999999999999998</v>
      </c>
      <c r="K9" s="114">
        <v>0.74725274725274726</v>
      </c>
      <c r="L9" s="114">
        <v>0.89436619718309862</v>
      </c>
      <c r="M9" s="114">
        <v>0.81927710843373491</v>
      </c>
      <c r="N9" s="114">
        <v>0.84666666666666668</v>
      </c>
      <c r="O9" s="34">
        <v>0.27393370378404275</v>
      </c>
      <c r="P9" s="114">
        <f t="shared" ref="P9:P10" si="0">K9+L9-1</f>
        <v>0.64161894443584577</v>
      </c>
      <c r="Q9" s="14">
        <v>0.28960000000000002</v>
      </c>
      <c r="R9" s="10">
        <v>7.3629999999999998E-3</v>
      </c>
      <c r="S9" s="14">
        <v>0.63429999999999997</v>
      </c>
    </row>
    <row r="10" spans="3:19">
      <c r="E10" s="3" t="s">
        <v>241</v>
      </c>
      <c r="F10" s="112">
        <v>313</v>
      </c>
      <c r="G10" s="114">
        <v>0.89789710085749297</v>
      </c>
      <c r="H10" s="114">
        <v>1.7360283218417996E-2</v>
      </c>
      <c r="I10" s="112" t="s">
        <v>330</v>
      </c>
      <c r="J10" s="112">
        <v>0.22999999999999998</v>
      </c>
      <c r="K10" s="114">
        <v>0.83225806451612905</v>
      </c>
      <c r="L10" s="114">
        <v>0.84810126582278478</v>
      </c>
      <c r="M10" s="114">
        <v>0.84313725490196079</v>
      </c>
      <c r="N10" s="114">
        <v>0.83750000000000002</v>
      </c>
      <c r="O10" s="34">
        <v>0.22629755271437521</v>
      </c>
      <c r="P10" s="114">
        <f t="shared" si="0"/>
        <v>0.68035933033891371</v>
      </c>
      <c r="Q10" s="34">
        <v>9.0889999999999999E-2</v>
      </c>
      <c r="R10" s="10">
        <v>9.3670000000000003E-3</v>
      </c>
      <c r="S10" s="14">
        <v>0.40949999999999998</v>
      </c>
    </row>
    <row r="11" spans="3:19" ht="18">
      <c r="E11" s="3"/>
      <c r="F11" s="112"/>
      <c r="G11" s="114"/>
      <c r="H11" s="114"/>
      <c r="J11" s="112"/>
      <c r="K11" s="114"/>
      <c r="L11" s="114"/>
      <c r="M11" s="114"/>
      <c r="N11" s="114"/>
      <c r="O11" s="34"/>
      <c r="P11" s="114"/>
      <c r="Q11" s="3"/>
      <c r="R11" s="10"/>
      <c r="S11" s="14"/>
    </row>
    <row r="12" spans="3:19">
      <c r="C12" s="111" t="s">
        <v>0</v>
      </c>
      <c r="D12" t="s">
        <v>84</v>
      </c>
      <c r="E12" s="3">
        <v>0</v>
      </c>
      <c r="F12" s="112">
        <v>136</v>
      </c>
      <c r="G12" s="114">
        <v>0.85473657548125626</v>
      </c>
      <c r="H12" s="114">
        <v>3.6808042463697718E-2</v>
      </c>
      <c r="I12" s="112" t="s">
        <v>330</v>
      </c>
      <c r="J12" s="112">
        <v>0.18</v>
      </c>
      <c r="K12" s="114">
        <v>0.76190476190476186</v>
      </c>
      <c r="L12" s="114">
        <v>0.7978723404255319</v>
      </c>
      <c r="M12" s="114">
        <v>0.62745098039215685</v>
      </c>
      <c r="N12" s="114">
        <v>0.88235294117647056</v>
      </c>
      <c r="O12" s="34">
        <v>0.31232184228561444</v>
      </c>
      <c r="P12" s="114">
        <f t="shared" ref="P12:P16" si="1">K12+L12-1</f>
        <v>0.55977710233029376</v>
      </c>
      <c r="Q12" s="14">
        <v>0.1497</v>
      </c>
      <c r="R12" s="10">
        <v>8.175E-3</v>
      </c>
      <c r="S12" s="14">
        <v>0.15659999999999999</v>
      </c>
    </row>
    <row r="13" spans="3:19" ht="18">
      <c r="E13" s="3"/>
      <c r="F13" s="112"/>
      <c r="G13" s="114"/>
      <c r="H13" s="114"/>
      <c r="J13" s="112">
        <v>0.22999999999999998</v>
      </c>
      <c r="K13" s="114">
        <v>0.66666666666666663</v>
      </c>
      <c r="L13" s="114">
        <v>0.93617021276595747</v>
      </c>
      <c r="M13" s="114">
        <v>0.82352941176470584</v>
      </c>
      <c r="N13" s="114">
        <v>0.86274509803921573</v>
      </c>
      <c r="O13" s="34">
        <v>0.339389676993061</v>
      </c>
      <c r="P13" s="114">
        <f t="shared" si="1"/>
        <v>0.60283687943262398</v>
      </c>
      <c r="Q13" s="14"/>
      <c r="R13" s="10"/>
      <c r="S13" s="14"/>
    </row>
    <row r="14" spans="3:19">
      <c r="E14" s="3" t="s">
        <v>96</v>
      </c>
      <c r="F14" s="112">
        <v>163</v>
      </c>
      <c r="G14" s="114">
        <v>0.85666997682886459</v>
      </c>
      <c r="H14" s="114">
        <v>3.1684594501983999E-2</v>
      </c>
      <c r="I14" s="112" t="s">
        <v>330</v>
      </c>
      <c r="J14" s="112">
        <v>0.21</v>
      </c>
      <c r="K14" s="114">
        <v>0.73684210526315785</v>
      </c>
      <c r="L14" s="114">
        <v>0.85849056603773588</v>
      </c>
      <c r="M14" s="114">
        <v>0.73684210526315785</v>
      </c>
      <c r="N14" s="114">
        <v>0.85849056603773588</v>
      </c>
      <c r="O14" s="34">
        <v>0.29879256594274106</v>
      </c>
      <c r="P14" s="114">
        <f t="shared" si="1"/>
        <v>0.59533267130089373</v>
      </c>
      <c r="Q14" s="14">
        <v>0.1206</v>
      </c>
      <c r="R14" s="10">
        <v>2.4759999999999999E-3</v>
      </c>
      <c r="S14" s="14">
        <v>0.99380000000000002</v>
      </c>
    </row>
    <row r="15" spans="3:19" ht="18">
      <c r="E15" s="3"/>
      <c r="F15" s="112"/>
      <c r="G15" s="114"/>
      <c r="H15" s="114"/>
      <c r="J15" s="112">
        <v>0.22999999999999998</v>
      </c>
      <c r="K15" s="114">
        <v>0.7192982456140351</v>
      </c>
      <c r="L15" s="114">
        <v>0.8867924528301887</v>
      </c>
      <c r="M15" s="114">
        <v>0.77358490566037741</v>
      </c>
      <c r="N15" s="114">
        <v>0.8545454545454545</v>
      </c>
      <c r="O15" s="34">
        <v>0.30267048691863502</v>
      </c>
      <c r="P15" s="114">
        <f t="shared" si="1"/>
        <v>0.60609069844422381</v>
      </c>
      <c r="Q15" s="3"/>
      <c r="R15" s="10"/>
      <c r="S15" s="14"/>
    </row>
    <row r="16" spans="3:19">
      <c r="E16" s="3" t="s">
        <v>243</v>
      </c>
      <c r="F16" s="112">
        <v>213</v>
      </c>
      <c r="G16" s="114">
        <v>0.88479344729344722</v>
      </c>
      <c r="H16" s="114">
        <v>2.3102546806839357E-2</v>
      </c>
      <c r="I16" s="112" t="s">
        <v>330</v>
      </c>
      <c r="J16" s="112">
        <v>0.22999999999999998</v>
      </c>
      <c r="K16" s="114">
        <v>0.8125</v>
      </c>
      <c r="L16" s="114">
        <v>0.85470085470085466</v>
      </c>
      <c r="M16" s="114">
        <v>0.82105263157894737</v>
      </c>
      <c r="N16" s="114">
        <v>0.84745762711864403</v>
      </c>
      <c r="O16" s="34">
        <v>0.23720896194002061</v>
      </c>
      <c r="P16" s="114">
        <f t="shared" si="1"/>
        <v>0.66720085470085477</v>
      </c>
      <c r="Q16" s="34">
        <v>7.5689999999999993E-2</v>
      </c>
      <c r="R16" s="10">
        <v>3.6939999999999998E-3</v>
      </c>
      <c r="S16" s="14">
        <v>0.99360000000000004</v>
      </c>
    </row>
    <row r="17" spans="3:19" ht="18">
      <c r="E17" s="3"/>
      <c r="F17" s="112"/>
      <c r="G17" s="114"/>
      <c r="H17" s="114"/>
      <c r="J17" s="112"/>
      <c r="K17" s="114"/>
      <c r="L17" s="114"/>
      <c r="M17" s="114"/>
      <c r="N17" s="114"/>
      <c r="O17" s="34"/>
      <c r="P17" s="114"/>
      <c r="Q17" s="3"/>
      <c r="R17" s="3"/>
      <c r="S17" s="14"/>
    </row>
    <row r="18" spans="3:19">
      <c r="C18" s="111" t="s">
        <v>0</v>
      </c>
      <c r="D18" t="s">
        <v>86</v>
      </c>
      <c r="E18" s="3">
        <v>0</v>
      </c>
      <c r="F18" s="112">
        <v>59</v>
      </c>
      <c r="G18" s="114">
        <v>0.89467592592592593</v>
      </c>
      <c r="H18" s="114">
        <v>4.2841331576770475E-2</v>
      </c>
      <c r="I18" s="112" t="s">
        <v>330</v>
      </c>
      <c r="J18" s="112">
        <v>0.23</v>
      </c>
      <c r="K18" s="114">
        <v>0.77777777777777779</v>
      </c>
      <c r="L18" s="114">
        <v>0.9375</v>
      </c>
      <c r="M18" s="114">
        <v>0.91304347826086951</v>
      </c>
      <c r="N18" s="114">
        <v>0.83333333333333337</v>
      </c>
      <c r="O18" s="34">
        <v>0.23084402970270362</v>
      </c>
      <c r="P18" s="114">
        <f t="shared" ref="P18:P20" si="2">K18+L18-1</f>
        <v>0.71527777777777768</v>
      </c>
      <c r="Q18" s="14">
        <v>0.79120000000000001</v>
      </c>
      <c r="R18" s="14">
        <v>0.86570000000000003</v>
      </c>
      <c r="S18" s="14">
        <v>0.27479999999999999</v>
      </c>
    </row>
    <row r="19" spans="3:19">
      <c r="E19" s="3" t="s">
        <v>96</v>
      </c>
      <c r="F19" s="112">
        <v>70</v>
      </c>
      <c r="G19" s="114">
        <v>0.90482026143790861</v>
      </c>
      <c r="H19" s="114">
        <v>3.6339481156824602E-2</v>
      </c>
      <c r="I19" s="112" t="s">
        <v>330</v>
      </c>
      <c r="J19" s="112">
        <v>0.22999999999999998</v>
      </c>
      <c r="K19" s="114">
        <v>0.79411764705882348</v>
      </c>
      <c r="L19" s="114">
        <v>0.91666666666666663</v>
      </c>
      <c r="M19" s="114">
        <v>0.9</v>
      </c>
      <c r="N19" s="114">
        <v>0.82499999999999996</v>
      </c>
      <c r="O19" s="34">
        <v>0.22210805410214107</v>
      </c>
      <c r="P19" s="114">
        <f t="shared" si="2"/>
        <v>0.71078431372549011</v>
      </c>
      <c r="Q19" s="14">
        <v>0.91649999999999998</v>
      </c>
      <c r="R19" s="14">
        <v>0.72829999999999995</v>
      </c>
      <c r="S19" s="14">
        <v>0.17949999999999999</v>
      </c>
    </row>
    <row r="20" spans="3:19">
      <c r="E20" s="3" t="s">
        <v>241</v>
      </c>
      <c r="F20" s="112">
        <v>100</v>
      </c>
      <c r="G20" s="114">
        <v>0.91484084332368742</v>
      </c>
      <c r="H20" s="114">
        <v>2.7223013766694532E-2</v>
      </c>
      <c r="I20" s="112" t="s">
        <v>330</v>
      </c>
      <c r="J20" s="112">
        <v>0.22999999999999998</v>
      </c>
      <c r="K20" s="114">
        <v>0.86440677966101698</v>
      </c>
      <c r="L20" s="114">
        <v>0.82926829268292679</v>
      </c>
      <c r="M20" s="114">
        <v>0.87931034482758619</v>
      </c>
      <c r="N20" s="114">
        <v>0.80952380952380953</v>
      </c>
      <c r="O20" s="34">
        <v>0.21802485474206545</v>
      </c>
      <c r="P20" s="114">
        <f t="shared" si="2"/>
        <v>0.69367507234394377</v>
      </c>
      <c r="Q20" s="14">
        <v>0.48110000000000003</v>
      </c>
      <c r="R20" s="14">
        <v>0.84760000000000002</v>
      </c>
      <c r="S20" s="34">
        <v>3.073E-2</v>
      </c>
    </row>
    <row r="21" spans="3:19" ht="18">
      <c r="E21" s="111"/>
      <c r="G21" s="112"/>
      <c r="H21" s="112"/>
      <c r="J21" s="112"/>
      <c r="K21" s="112"/>
      <c r="L21" s="112"/>
      <c r="M21" s="112"/>
      <c r="N21" s="112"/>
      <c r="O21" s="34"/>
      <c r="P21" s="112"/>
    </row>
    <row r="22" spans="3:19">
      <c r="C22" t="s">
        <v>326</v>
      </c>
      <c r="D22" s="111" t="s">
        <v>77</v>
      </c>
      <c r="E22" s="112">
        <v>0</v>
      </c>
      <c r="F22" s="112">
        <v>85</v>
      </c>
      <c r="G22" s="114">
        <v>0.83446712018140567</v>
      </c>
      <c r="H22" s="114">
        <v>4.8359284032426786E-2</v>
      </c>
      <c r="I22" s="112" t="s">
        <v>330</v>
      </c>
      <c r="J22" s="14">
        <v>0.2</v>
      </c>
      <c r="K22" s="114">
        <v>0.80555555555555558</v>
      </c>
      <c r="L22" s="114">
        <v>0.79591836734693877</v>
      </c>
      <c r="M22" s="114">
        <v>0.74358974358974361</v>
      </c>
      <c r="N22" s="114">
        <v>0.84782608695652173</v>
      </c>
      <c r="O22" s="34">
        <v>0.28188287419005725</v>
      </c>
      <c r="P22" s="114">
        <v>0.60147392290249435</v>
      </c>
      <c r="Q22" s="14">
        <v>0.97289999999999999</v>
      </c>
      <c r="R22" s="34">
        <v>6.2280000000000002E-2</v>
      </c>
      <c r="S22" s="14">
        <v>0.161</v>
      </c>
    </row>
    <row r="23" spans="3:19" ht="18">
      <c r="D23" s="111"/>
      <c r="E23" s="112"/>
      <c r="F23" s="112"/>
      <c r="G23" s="114"/>
      <c r="H23" s="114"/>
      <c r="I23" s="112"/>
      <c r="J23" s="14">
        <v>0.22999999999999998</v>
      </c>
      <c r="K23" s="114">
        <v>0.75</v>
      </c>
      <c r="L23" s="114">
        <v>0.85714285714285721</v>
      </c>
      <c r="M23" s="114">
        <v>0.79411764705882348</v>
      </c>
      <c r="N23" s="66">
        <v>0.82352941176470584</v>
      </c>
      <c r="O23" s="34">
        <v>0.28793777672494819</v>
      </c>
      <c r="P23" s="114">
        <v>0.60714285714285721</v>
      </c>
      <c r="Q23" s="14"/>
      <c r="R23" s="112"/>
      <c r="S23" s="14"/>
    </row>
    <row r="24" spans="3:19">
      <c r="D24" s="111"/>
      <c r="E24" s="112" t="s">
        <v>93</v>
      </c>
      <c r="F24" s="112">
        <v>102</v>
      </c>
      <c r="G24" s="114">
        <v>0.86311128224874878</v>
      </c>
      <c r="H24" s="114">
        <v>3.8473789537012741E-2</v>
      </c>
      <c r="I24" s="112" t="s">
        <v>330</v>
      </c>
      <c r="J24" s="14">
        <v>0.22999999999999998</v>
      </c>
      <c r="K24" s="114">
        <v>0.81632653061224492</v>
      </c>
      <c r="L24" s="114">
        <v>0.81132075471698117</v>
      </c>
      <c r="M24" s="114">
        <v>0.8</v>
      </c>
      <c r="N24" s="66">
        <v>0.82692307692307687</v>
      </c>
      <c r="O24" s="34">
        <v>0.26331692113782623</v>
      </c>
      <c r="P24" s="114">
        <v>0.62764728532922609</v>
      </c>
      <c r="Q24" s="14">
        <v>0.90590000000000004</v>
      </c>
      <c r="R24" s="14">
        <v>0.11210000000000001</v>
      </c>
      <c r="S24" s="14">
        <v>0.1381</v>
      </c>
    </row>
    <row r="25" spans="3:19">
      <c r="D25" s="111"/>
      <c r="E25" s="112" t="s">
        <v>242</v>
      </c>
      <c r="F25" s="112">
        <v>131</v>
      </c>
      <c r="G25" s="114">
        <v>0.9033189033189033</v>
      </c>
      <c r="H25" s="114">
        <v>2.6729877333024558E-2</v>
      </c>
      <c r="I25" s="112" t="s">
        <v>330</v>
      </c>
      <c r="J25" s="14">
        <v>0.26</v>
      </c>
      <c r="K25" s="114">
        <v>0.79220779220779225</v>
      </c>
      <c r="L25" s="114">
        <v>0.88888888888888884</v>
      </c>
      <c r="M25" s="114">
        <v>0.91044776119402981</v>
      </c>
      <c r="N25" s="114">
        <v>0.75</v>
      </c>
      <c r="O25" s="34">
        <v>0.23563378499592486</v>
      </c>
      <c r="P25" s="114">
        <v>0.68109668109668098</v>
      </c>
      <c r="Q25" s="14">
        <v>0.74980000000000002</v>
      </c>
      <c r="R25" s="14">
        <v>0.16819999999999999</v>
      </c>
      <c r="S25" s="14">
        <v>0.1709</v>
      </c>
    </row>
    <row r="26" spans="3:19" ht="18">
      <c r="C26" s="103"/>
      <c r="D26" s="103"/>
      <c r="E26" s="113"/>
      <c r="F26" s="113"/>
      <c r="G26" s="115"/>
      <c r="H26" s="115"/>
      <c r="I26" s="113"/>
      <c r="J26" s="15">
        <v>0.28000000000000003</v>
      </c>
      <c r="K26" s="115">
        <v>0.77922077922077926</v>
      </c>
      <c r="L26" s="115">
        <v>0.90740740740740744</v>
      </c>
      <c r="M26" s="115">
        <v>0.92307692307692313</v>
      </c>
      <c r="N26" s="115">
        <v>0.74242424242424243</v>
      </c>
      <c r="O26" s="75">
        <v>0.23940938271274526</v>
      </c>
      <c r="P26" s="115">
        <v>0.6866281866281867</v>
      </c>
      <c r="Q26" s="15"/>
      <c r="R26" s="15"/>
      <c r="S26" s="15"/>
    </row>
    <row r="27" spans="3:19" ht="18">
      <c r="C27" s="111" t="s">
        <v>518</v>
      </c>
      <c r="E27" s="111"/>
      <c r="G27" s="111"/>
      <c r="H27" s="111"/>
      <c r="I27" s="111"/>
      <c r="J27" s="111"/>
      <c r="K27" s="111"/>
      <c r="L27" s="111"/>
      <c r="O27" s="111"/>
      <c r="P27" s="111"/>
      <c r="Q27" s="111"/>
      <c r="R27" s="111"/>
      <c r="S27" s="111"/>
    </row>
    <row r="28" spans="3:19" ht="18">
      <c r="C28" s="111" t="s">
        <v>474</v>
      </c>
    </row>
    <row r="29" spans="3:19" ht="18">
      <c r="C29" s="111" t="s">
        <v>263</v>
      </c>
      <c r="N29"/>
    </row>
    <row r="30" spans="3:19">
      <c r="C30" s="111" t="s">
        <v>517</v>
      </c>
      <c r="N30"/>
    </row>
    <row r="31" spans="3:19">
      <c r="C31" s="155" t="s">
        <v>514</v>
      </c>
      <c r="D31" s="130"/>
      <c r="E31" s="130"/>
      <c r="F31" s="130"/>
      <c r="N31"/>
    </row>
    <row r="32" spans="3:19">
      <c r="C32" s="155" t="s">
        <v>515</v>
      </c>
      <c r="D32" s="130"/>
      <c r="E32" s="130"/>
      <c r="F32" s="130"/>
      <c r="N32"/>
    </row>
    <row r="33" spans="3:14">
      <c r="C33" s="149" t="s">
        <v>516</v>
      </c>
      <c r="N33"/>
    </row>
    <row r="36" spans="3:14" ht="18">
      <c r="D36" s="111"/>
      <c r="E36" s="111"/>
      <c r="G36" s="111"/>
      <c r="H36" s="111"/>
      <c r="I36" s="111"/>
      <c r="J36" s="111"/>
    </row>
    <row r="37" spans="3:14" ht="18">
      <c r="D37" s="111"/>
      <c r="E37" s="111"/>
      <c r="G37" s="111"/>
      <c r="H37" s="111"/>
      <c r="I37" s="111"/>
      <c r="J37" s="111"/>
    </row>
    <row r="38" spans="3:14" ht="18">
      <c r="D38" s="111"/>
      <c r="E38" s="111"/>
      <c r="G38" s="111"/>
      <c r="H38" s="111"/>
      <c r="I38" s="111"/>
      <c r="J38" s="111"/>
    </row>
    <row r="39" spans="3:14" ht="18">
      <c r="D39" s="111"/>
      <c r="E39" s="111"/>
      <c r="G39" s="111"/>
      <c r="H39" s="111"/>
      <c r="I39" s="111"/>
      <c r="J39" s="111"/>
    </row>
    <row r="40" spans="3:14" ht="18">
      <c r="D40" s="143"/>
      <c r="E40" s="143"/>
      <c r="F40" s="143"/>
      <c r="G40" s="143"/>
      <c r="H40" s="143"/>
      <c r="I40" s="143"/>
      <c r="J40" s="127"/>
    </row>
    <row r="41" spans="3:14" ht="18">
      <c r="D41" s="143"/>
      <c r="E41" s="143"/>
      <c r="F41" s="143"/>
      <c r="G41" s="143"/>
      <c r="H41" s="143"/>
      <c r="I41" s="143"/>
      <c r="J41" s="127"/>
    </row>
    <row r="42" spans="3:14" ht="18">
      <c r="D42" s="111"/>
      <c r="E42" s="111"/>
      <c r="G42" s="111"/>
      <c r="H42" s="111"/>
      <c r="I42" s="111"/>
      <c r="J42" s="111"/>
    </row>
    <row r="45" spans="3:14" ht="18">
      <c r="J45" s="111"/>
      <c r="L45" s="111"/>
      <c r="N45"/>
    </row>
    <row r="46" spans="3:14" ht="18">
      <c r="J46" s="111"/>
      <c r="L46" s="111"/>
      <c r="N46"/>
    </row>
    <row r="47" spans="3:14" ht="18">
      <c r="J47" s="111"/>
      <c r="L47" s="111"/>
      <c r="N47"/>
    </row>
    <row r="48" spans="3:14" ht="18">
      <c r="J48" s="111"/>
      <c r="L48" s="111"/>
      <c r="N48"/>
    </row>
    <row r="49" spans="10:14" ht="18">
      <c r="J49" s="111"/>
      <c r="L49" s="111"/>
      <c r="N49"/>
    </row>
    <row r="50" spans="10:14" ht="18">
      <c r="J50" s="111"/>
      <c r="L50" s="111"/>
      <c r="N50"/>
    </row>
    <row r="51" spans="10:14" ht="18">
      <c r="J51" s="111"/>
      <c r="L51" s="111"/>
      <c r="N51"/>
    </row>
  </sheetData>
  <phoneticPr fontId="1"/>
  <pageMargins left="0.7" right="0.7" top="0.75" bottom="0.75" header="0.3" footer="0.3"/>
  <pageSetup paperSize="9" scale="4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N40"/>
  <sheetViews>
    <sheetView workbookViewId="0">
      <selection activeCell="J3" sqref="J3"/>
    </sheetView>
  </sheetViews>
  <sheetFormatPr defaultRowHeight="13.5"/>
  <cols>
    <col min="3" max="3" width="24.75" customWidth="1"/>
    <col min="4" max="8" width="13.75" customWidth="1"/>
    <col min="9" max="9" width="4.625" style="111" customWidth="1"/>
    <col min="10" max="10" width="14.625" customWidth="1"/>
    <col min="11" max="11" width="13" customWidth="1"/>
    <col min="12" max="12" width="13.375" customWidth="1"/>
    <col min="13" max="13" width="12.75" customWidth="1"/>
    <col min="14" max="14" width="11.5" customWidth="1"/>
  </cols>
  <sheetData>
    <row r="2" spans="3:14" ht="18">
      <c r="D2" s="6"/>
      <c r="E2" s="6"/>
      <c r="F2" s="6"/>
      <c r="G2" s="6"/>
      <c r="H2" s="6"/>
      <c r="I2" s="6"/>
    </row>
    <row r="5" spans="3:14">
      <c r="C5" s="140" t="s">
        <v>567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spans="3:14" ht="18">
      <c r="D6" s="103"/>
      <c r="E6" s="103" t="s">
        <v>546</v>
      </c>
      <c r="F6" s="103"/>
      <c r="G6" s="103"/>
      <c r="H6" s="103"/>
      <c r="I6" s="6"/>
      <c r="J6" s="103"/>
      <c r="K6" s="103" t="s">
        <v>547</v>
      </c>
      <c r="L6" s="103"/>
      <c r="M6" s="103"/>
      <c r="N6" s="103"/>
    </row>
    <row r="7" spans="3:14" ht="18">
      <c r="D7" s="3" t="s">
        <v>59</v>
      </c>
      <c r="F7" s="3" t="s">
        <v>59</v>
      </c>
      <c r="G7" s="3"/>
      <c r="H7" s="3"/>
      <c r="I7" s="112"/>
      <c r="J7" s="112" t="s">
        <v>59</v>
      </c>
      <c r="K7" s="111"/>
      <c r="L7" s="112" t="s">
        <v>59</v>
      </c>
      <c r="M7" s="111"/>
      <c r="N7" s="111"/>
    </row>
    <row r="8" spans="3:14">
      <c r="D8" s="3" t="s">
        <v>60</v>
      </c>
      <c r="E8" s="3"/>
      <c r="F8" s="3" t="s">
        <v>327</v>
      </c>
      <c r="G8" s="3"/>
      <c r="H8" s="3" t="s">
        <v>273</v>
      </c>
      <c r="I8" s="112"/>
      <c r="J8" s="112" t="s">
        <v>60</v>
      </c>
      <c r="K8" s="112"/>
      <c r="L8" s="112" t="s">
        <v>327</v>
      </c>
      <c r="M8" s="111"/>
      <c r="N8" s="112" t="s">
        <v>273</v>
      </c>
    </row>
    <row r="9" spans="3:14" ht="18">
      <c r="C9" s="1"/>
      <c r="D9" s="8" t="s">
        <v>166</v>
      </c>
      <c r="E9" s="8"/>
      <c r="F9" s="8" t="s">
        <v>167</v>
      </c>
      <c r="G9" s="8"/>
      <c r="H9" s="8"/>
      <c r="I9" s="113"/>
      <c r="J9" s="113">
        <v>155</v>
      </c>
      <c r="K9" s="103"/>
      <c r="L9" s="113">
        <v>153</v>
      </c>
      <c r="M9" s="103"/>
      <c r="N9" s="103"/>
    </row>
    <row r="10" spans="3:14" ht="18">
      <c r="C10" s="106" t="s">
        <v>362</v>
      </c>
      <c r="D10" s="3">
        <v>69.599999999999994</v>
      </c>
      <c r="E10" s="50" t="s">
        <v>168</v>
      </c>
      <c r="F10" s="3">
        <v>72.900000000000006</v>
      </c>
      <c r="G10" s="50" t="s">
        <v>169</v>
      </c>
      <c r="H10" s="123">
        <v>9.0590849056604306E-4</v>
      </c>
      <c r="I10" s="123"/>
      <c r="J10" s="112">
        <v>66.2</v>
      </c>
      <c r="K10" s="111" t="s">
        <v>185</v>
      </c>
      <c r="L10" s="21">
        <v>72</v>
      </c>
      <c r="M10" s="111" t="s">
        <v>186</v>
      </c>
      <c r="N10" s="123">
        <v>9.7805311921384002E-5</v>
      </c>
    </row>
    <row r="11" spans="3:14" ht="18">
      <c r="C11" s="146" t="s">
        <v>475</v>
      </c>
      <c r="D11" s="3" t="s">
        <v>170</v>
      </c>
      <c r="E11" s="50"/>
      <c r="F11" s="3" t="s">
        <v>171</v>
      </c>
      <c r="G11" s="50"/>
      <c r="H11" s="10">
        <v>2.0860673991101113E-3</v>
      </c>
      <c r="I11" s="104"/>
      <c r="J11" s="105" t="s">
        <v>187</v>
      </c>
      <c r="K11" s="111"/>
      <c r="L11" s="105"/>
      <c r="M11" s="111" t="s">
        <v>188</v>
      </c>
      <c r="N11" s="104">
        <v>3.9878225612807435E-3</v>
      </c>
    </row>
    <row r="12" spans="3:14" ht="18">
      <c r="C12" s="106" t="s">
        <v>172</v>
      </c>
      <c r="D12" s="21">
        <v>23.356401384083046</v>
      </c>
      <c r="E12" s="50" t="s">
        <v>173</v>
      </c>
      <c r="F12" s="21">
        <v>24.118738404452689</v>
      </c>
      <c r="G12" s="50" t="s">
        <v>174</v>
      </c>
      <c r="H12" s="34">
        <v>8.3100549883261987E-2</v>
      </c>
      <c r="I12" s="34"/>
      <c r="J12" s="182">
        <v>24.8</v>
      </c>
      <c r="K12" s="187" t="s">
        <v>548</v>
      </c>
      <c r="L12" s="182">
        <v>25.1</v>
      </c>
      <c r="M12" s="187" t="s">
        <v>549</v>
      </c>
      <c r="N12" s="190">
        <v>0.41</v>
      </c>
    </row>
    <row r="13" spans="3:14" ht="18">
      <c r="C13" s="106" t="s">
        <v>175</v>
      </c>
      <c r="D13" s="3">
        <v>56</v>
      </c>
      <c r="E13" s="93" t="s">
        <v>376</v>
      </c>
      <c r="F13" s="3">
        <v>23</v>
      </c>
      <c r="G13" s="93" t="s">
        <v>389</v>
      </c>
      <c r="H13" s="34">
        <v>2.7155395350798372E-2</v>
      </c>
      <c r="I13" s="34"/>
      <c r="J13" s="112">
        <v>23</v>
      </c>
      <c r="K13" s="2" t="s">
        <v>402</v>
      </c>
      <c r="L13" s="112">
        <v>15</v>
      </c>
      <c r="M13" s="2" t="s">
        <v>413</v>
      </c>
      <c r="N13" s="14">
        <v>0.2419602153540362</v>
      </c>
    </row>
    <row r="14" spans="3:14" ht="18">
      <c r="C14" s="106" t="s">
        <v>176</v>
      </c>
      <c r="D14" s="3">
        <v>266</v>
      </c>
      <c r="E14" s="93" t="s">
        <v>377</v>
      </c>
      <c r="F14" s="3">
        <v>215</v>
      </c>
      <c r="G14" s="93" t="s">
        <v>390</v>
      </c>
      <c r="H14" s="34">
        <v>1.1265424643338099E-2</v>
      </c>
      <c r="I14" s="34"/>
      <c r="J14" s="112">
        <v>109</v>
      </c>
      <c r="K14" s="2" t="s">
        <v>403</v>
      </c>
      <c r="L14" s="112">
        <v>112</v>
      </c>
      <c r="M14" s="2" t="s">
        <v>414</v>
      </c>
      <c r="N14" s="14">
        <v>0.66372637879643759</v>
      </c>
    </row>
    <row r="15" spans="3:14" ht="18">
      <c r="C15" s="106" t="s">
        <v>177</v>
      </c>
      <c r="D15" s="3">
        <v>139</v>
      </c>
      <c r="E15" s="93" t="s">
        <v>378</v>
      </c>
      <c r="F15" s="3">
        <v>104</v>
      </c>
      <c r="G15" s="93" t="s">
        <v>391</v>
      </c>
      <c r="H15" s="14">
        <v>0.61516080744927926</v>
      </c>
      <c r="I15" s="14"/>
      <c r="J15" s="112">
        <v>93</v>
      </c>
      <c r="K15" s="2" t="s">
        <v>404</v>
      </c>
      <c r="L15" s="112">
        <v>81</v>
      </c>
      <c r="M15" s="2" t="s">
        <v>415</v>
      </c>
      <c r="N15" s="14">
        <v>0.25661131280297111</v>
      </c>
    </row>
    <row r="16" spans="3:14" ht="18">
      <c r="C16" s="106" t="s">
        <v>178</v>
      </c>
      <c r="D16" s="3">
        <v>167</v>
      </c>
      <c r="E16" s="93" t="s">
        <v>379</v>
      </c>
      <c r="F16" s="3">
        <v>103</v>
      </c>
      <c r="G16" s="93" t="s">
        <v>392</v>
      </c>
      <c r="H16" s="14">
        <v>0.21145960998294303</v>
      </c>
      <c r="I16" s="14"/>
      <c r="J16" s="112">
        <v>32</v>
      </c>
      <c r="K16" s="2" t="s">
        <v>405</v>
      </c>
      <c r="L16" s="112">
        <v>40</v>
      </c>
      <c r="M16" s="2" t="s">
        <v>416</v>
      </c>
      <c r="N16" s="14">
        <v>0.31470371880911979</v>
      </c>
    </row>
    <row r="17" spans="3:14" ht="18">
      <c r="C17" s="106" t="s">
        <v>179</v>
      </c>
      <c r="D17" s="3">
        <v>252</v>
      </c>
      <c r="E17" s="93" t="s">
        <v>380</v>
      </c>
      <c r="F17" s="3">
        <v>183</v>
      </c>
      <c r="G17" s="93" t="s">
        <v>393</v>
      </c>
      <c r="H17" s="14">
        <v>0.66022094075051341</v>
      </c>
      <c r="I17" s="14"/>
      <c r="J17" s="112">
        <v>108</v>
      </c>
      <c r="K17" s="2" t="s">
        <v>406</v>
      </c>
      <c r="L17" s="112">
        <v>123</v>
      </c>
      <c r="M17" s="2" t="s">
        <v>417</v>
      </c>
      <c r="N17" s="34">
        <v>4.1380886919246233E-2</v>
      </c>
    </row>
    <row r="18" spans="3:14" ht="18">
      <c r="C18" s="111" t="s">
        <v>189</v>
      </c>
      <c r="D18" s="112">
        <v>0</v>
      </c>
      <c r="E18" s="93"/>
      <c r="F18" s="112">
        <v>0</v>
      </c>
      <c r="G18" s="93"/>
      <c r="H18" s="14"/>
      <c r="I18" s="14"/>
      <c r="J18" s="112">
        <v>48</v>
      </c>
      <c r="K18" s="2" t="s">
        <v>407</v>
      </c>
      <c r="L18" s="112">
        <v>44</v>
      </c>
      <c r="M18" s="2" t="s">
        <v>418</v>
      </c>
      <c r="N18" s="14">
        <v>0.76484886693856191</v>
      </c>
    </row>
    <row r="19" spans="3:14" ht="18">
      <c r="C19" s="106" t="s">
        <v>505</v>
      </c>
      <c r="D19" s="3">
        <v>5</v>
      </c>
      <c r="E19" s="93" t="s">
        <v>381</v>
      </c>
      <c r="F19" s="3">
        <v>11</v>
      </c>
      <c r="G19" s="93" t="s">
        <v>394</v>
      </c>
      <c r="H19" s="83">
        <v>9.5577961349385893E-4</v>
      </c>
      <c r="I19" s="83"/>
      <c r="J19" s="112">
        <v>19</v>
      </c>
      <c r="K19" s="2" t="s">
        <v>408</v>
      </c>
      <c r="L19" s="112">
        <v>13</v>
      </c>
      <c r="M19" s="2" t="s">
        <v>419</v>
      </c>
      <c r="N19" s="83">
        <v>9.7809753373259006E-4</v>
      </c>
    </row>
    <row r="20" spans="3:14" ht="18">
      <c r="C20" s="112">
        <v>2</v>
      </c>
      <c r="D20" s="3">
        <v>128</v>
      </c>
      <c r="E20" s="93" t="s">
        <v>382</v>
      </c>
      <c r="F20" s="3">
        <v>79</v>
      </c>
      <c r="G20" s="93" t="s">
        <v>395</v>
      </c>
      <c r="H20" s="3"/>
      <c r="I20" s="112"/>
      <c r="J20" s="112">
        <v>89</v>
      </c>
      <c r="K20" s="2" t="s">
        <v>409</v>
      </c>
      <c r="L20" s="112">
        <v>61</v>
      </c>
      <c r="M20" s="2" t="s">
        <v>420</v>
      </c>
      <c r="N20" s="112"/>
    </row>
    <row r="21" spans="3:14" ht="18">
      <c r="C21" s="112" t="s">
        <v>28</v>
      </c>
      <c r="D21" s="3">
        <v>185</v>
      </c>
      <c r="E21" s="93" t="s">
        <v>383</v>
      </c>
      <c r="F21" s="3">
        <v>99</v>
      </c>
      <c r="G21" s="93" t="s">
        <v>396</v>
      </c>
      <c r="H21" s="3"/>
      <c r="I21" s="112"/>
      <c r="J21" s="112">
        <v>26</v>
      </c>
      <c r="K21" s="2" t="s">
        <v>410</v>
      </c>
      <c r="L21" s="112">
        <v>37</v>
      </c>
      <c r="M21" s="2" t="s">
        <v>421</v>
      </c>
      <c r="N21" s="112"/>
    </row>
    <row r="22" spans="3:14" ht="18" customHeight="1">
      <c r="C22" s="112" t="s">
        <v>31</v>
      </c>
      <c r="D22" s="3">
        <v>74</v>
      </c>
      <c r="E22" s="93" t="s">
        <v>384</v>
      </c>
      <c r="F22" s="3">
        <v>76</v>
      </c>
      <c r="G22" s="93" t="s">
        <v>397</v>
      </c>
      <c r="H22" s="3"/>
      <c r="I22" s="112"/>
      <c r="J22" s="112">
        <v>11</v>
      </c>
      <c r="K22" s="2" t="s">
        <v>411</v>
      </c>
      <c r="L22" s="112">
        <v>32</v>
      </c>
      <c r="M22" s="2" t="s">
        <v>422</v>
      </c>
      <c r="N22" s="112"/>
    </row>
    <row r="23" spans="3:14" ht="18" customHeight="1">
      <c r="C23" s="112">
        <v>4</v>
      </c>
      <c r="D23" s="3">
        <v>33</v>
      </c>
      <c r="E23" s="93" t="s">
        <v>385</v>
      </c>
      <c r="F23" s="3">
        <v>34</v>
      </c>
      <c r="G23" s="93" t="s">
        <v>398</v>
      </c>
      <c r="H23" s="3"/>
      <c r="I23" s="112"/>
      <c r="J23" s="112">
        <v>10</v>
      </c>
      <c r="K23" s="2" t="s">
        <v>412</v>
      </c>
      <c r="L23" s="112">
        <v>10</v>
      </c>
      <c r="M23" s="2" t="s">
        <v>423</v>
      </c>
      <c r="N23" s="112"/>
    </row>
    <row r="24" spans="3:14" ht="18" customHeight="1">
      <c r="C24" s="106" t="s">
        <v>180</v>
      </c>
      <c r="D24" s="21">
        <v>6</v>
      </c>
      <c r="E24" s="50" t="s">
        <v>154</v>
      </c>
      <c r="F24" s="21">
        <v>6.5</v>
      </c>
      <c r="G24" s="50" t="s">
        <v>154</v>
      </c>
      <c r="H24" s="123">
        <v>1.4689452910143799E-4</v>
      </c>
      <c r="I24" s="123"/>
      <c r="J24" s="21">
        <v>6</v>
      </c>
      <c r="K24" s="111" t="s">
        <v>155</v>
      </c>
      <c r="L24" s="112">
        <v>6.5</v>
      </c>
      <c r="M24" s="111" t="s">
        <v>154</v>
      </c>
      <c r="N24" s="9">
        <v>3.3645976295013647E-3</v>
      </c>
    </row>
    <row r="25" spans="3:14" ht="18" customHeight="1">
      <c r="C25" s="106" t="s">
        <v>181</v>
      </c>
      <c r="D25" s="34">
        <v>1.014</v>
      </c>
      <c r="E25" s="94" t="s">
        <v>182</v>
      </c>
      <c r="F25" s="34">
        <v>1.01</v>
      </c>
      <c r="G25" s="94" t="s">
        <v>183</v>
      </c>
      <c r="H25" s="123">
        <v>6.6613381477509402E-16</v>
      </c>
      <c r="I25" s="123"/>
      <c r="J25" s="112">
        <v>1.018</v>
      </c>
      <c r="K25" s="111" t="s">
        <v>190</v>
      </c>
      <c r="L25" s="112">
        <v>1.012</v>
      </c>
      <c r="M25" s="111" t="s">
        <v>191</v>
      </c>
      <c r="N25" s="123">
        <v>5.0248362160054704E-7</v>
      </c>
    </row>
    <row r="26" spans="3:14" ht="18">
      <c r="C26" s="106" t="s">
        <v>537</v>
      </c>
      <c r="D26" s="26">
        <v>14</v>
      </c>
      <c r="E26" s="174" t="s">
        <v>538</v>
      </c>
      <c r="F26" s="26">
        <v>59</v>
      </c>
      <c r="G26" s="174" t="s">
        <v>539</v>
      </c>
      <c r="H26" s="105" t="s">
        <v>353</v>
      </c>
      <c r="I26" s="105"/>
      <c r="J26" s="112">
        <v>13</v>
      </c>
      <c r="K26" s="2" t="s">
        <v>540</v>
      </c>
      <c r="L26" s="112">
        <v>57</v>
      </c>
      <c r="M26" s="2" t="s">
        <v>541</v>
      </c>
      <c r="N26" s="105" t="s">
        <v>353</v>
      </c>
    </row>
    <row r="27" spans="3:14" ht="18">
      <c r="C27" s="106" t="s">
        <v>373</v>
      </c>
      <c r="D27" s="14">
        <v>0.03</v>
      </c>
      <c r="E27" s="94" t="s">
        <v>271</v>
      </c>
      <c r="F27" s="14">
        <v>0.1</v>
      </c>
      <c r="G27" s="94" t="s">
        <v>272</v>
      </c>
      <c r="H27" s="24" t="s">
        <v>353</v>
      </c>
      <c r="I27" s="105"/>
      <c r="J27" s="112">
        <v>0.03</v>
      </c>
      <c r="K27" s="111" t="s">
        <v>192</v>
      </c>
      <c r="L27" s="112">
        <v>0.12</v>
      </c>
      <c r="M27" s="111" t="s">
        <v>193</v>
      </c>
      <c r="N27" s="105" t="s">
        <v>353</v>
      </c>
    </row>
    <row r="28" spans="3:14" ht="18">
      <c r="C28" s="181" t="s">
        <v>374</v>
      </c>
      <c r="D28" s="182">
        <v>82.2</v>
      </c>
      <c r="E28" s="181" t="s">
        <v>528</v>
      </c>
      <c r="F28" s="182">
        <v>47.1</v>
      </c>
      <c r="G28" s="181" t="s">
        <v>184</v>
      </c>
      <c r="H28" s="192" t="s">
        <v>353</v>
      </c>
      <c r="I28" s="173"/>
      <c r="J28" s="112">
        <v>72.900000000000006</v>
      </c>
      <c r="K28" s="111" t="s">
        <v>194</v>
      </c>
      <c r="L28" s="112">
        <v>44.2</v>
      </c>
      <c r="M28" s="111" t="s">
        <v>195</v>
      </c>
      <c r="N28" s="123">
        <v>7.8039108508676205E-10</v>
      </c>
    </row>
    <row r="29" spans="3:14" ht="18">
      <c r="C29" s="106" t="s">
        <v>535</v>
      </c>
      <c r="D29" s="3">
        <v>416</v>
      </c>
      <c r="E29" s="93" t="s">
        <v>386</v>
      </c>
      <c r="F29" s="3">
        <v>293</v>
      </c>
      <c r="G29" s="93" t="s">
        <v>399</v>
      </c>
      <c r="H29" s="14">
        <v>0.43911872733081603</v>
      </c>
      <c r="I29" s="14"/>
      <c r="J29" s="112">
        <v>90</v>
      </c>
      <c r="K29" s="2" t="s">
        <v>424</v>
      </c>
      <c r="L29" s="112">
        <v>95</v>
      </c>
      <c r="M29" s="2" t="s">
        <v>428</v>
      </c>
      <c r="N29" s="14">
        <v>0.25879935412128691</v>
      </c>
    </row>
    <row r="30" spans="3:14" ht="18">
      <c r="C30" s="112" t="s">
        <v>286</v>
      </c>
      <c r="D30" s="3">
        <v>1</v>
      </c>
      <c r="E30" s="93" t="s">
        <v>387</v>
      </c>
      <c r="F30" s="3">
        <v>2</v>
      </c>
      <c r="G30" s="93" t="s">
        <v>400</v>
      </c>
      <c r="H30" s="3"/>
      <c r="I30" s="112"/>
      <c r="J30" s="112">
        <v>6</v>
      </c>
      <c r="K30" s="2" t="s">
        <v>425</v>
      </c>
      <c r="L30" s="112">
        <v>4</v>
      </c>
      <c r="M30" s="2" t="s">
        <v>429</v>
      </c>
      <c r="N30" s="112"/>
    </row>
    <row r="31" spans="3:14" ht="18">
      <c r="C31" s="112" t="s">
        <v>287</v>
      </c>
      <c r="D31" s="3">
        <v>1</v>
      </c>
      <c r="E31" s="93" t="s">
        <v>387</v>
      </c>
      <c r="F31" s="3">
        <v>1</v>
      </c>
      <c r="G31" s="93" t="s">
        <v>401</v>
      </c>
      <c r="H31" s="3"/>
      <c r="I31" s="112"/>
      <c r="J31" s="112">
        <v>1</v>
      </c>
      <c r="K31" s="2" t="s">
        <v>426</v>
      </c>
      <c r="L31" s="112">
        <v>5</v>
      </c>
      <c r="M31" s="2" t="s">
        <v>430</v>
      </c>
      <c r="N31" s="112"/>
    </row>
    <row r="32" spans="3:14" s="111" customFormat="1" ht="18">
      <c r="C32" s="112" t="s">
        <v>288</v>
      </c>
      <c r="D32" s="3">
        <v>6</v>
      </c>
      <c r="E32" s="93" t="s">
        <v>388</v>
      </c>
      <c r="F32" s="3">
        <v>1</v>
      </c>
      <c r="G32" s="93" t="s">
        <v>401</v>
      </c>
      <c r="H32" s="3"/>
      <c r="I32" s="112"/>
      <c r="J32" s="112">
        <v>12</v>
      </c>
      <c r="K32" s="2" t="s">
        <v>389</v>
      </c>
      <c r="L32" s="112">
        <v>6</v>
      </c>
      <c r="M32" s="2" t="s">
        <v>425</v>
      </c>
      <c r="N32" s="112"/>
    </row>
    <row r="33" spans="3:14" s="111" customFormat="1" ht="18">
      <c r="C33" s="113" t="s">
        <v>289</v>
      </c>
      <c r="D33" s="8">
        <v>1</v>
      </c>
      <c r="E33" s="95" t="s">
        <v>387</v>
      </c>
      <c r="F33" s="8">
        <v>2</v>
      </c>
      <c r="G33" s="95" t="s">
        <v>400</v>
      </c>
      <c r="H33" s="8"/>
      <c r="I33" s="113"/>
      <c r="J33" s="113">
        <v>46</v>
      </c>
      <c r="K33" s="17" t="s">
        <v>427</v>
      </c>
      <c r="L33" s="113">
        <v>43</v>
      </c>
      <c r="M33" s="17" t="s">
        <v>431</v>
      </c>
      <c r="N33" s="113"/>
    </row>
    <row r="34" spans="3:14" ht="18">
      <c r="C34" s="134" t="s">
        <v>520</v>
      </c>
      <c r="D34" s="133"/>
      <c r="E34" s="29"/>
      <c r="F34" s="133"/>
      <c r="G34" s="29"/>
      <c r="J34" s="135"/>
      <c r="K34" s="29"/>
      <c r="L34" s="135"/>
      <c r="M34" s="29"/>
    </row>
    <row r="35" spans="3:14" ht="18">
      <c r="C35" s="106" t="s">
        <v>507</v>
      </c>
      <c r="D35" s="133"/>
      <c r="E35" s="29"/>
      <c r="F35" s="133"/>
      <c r="G35" s="29"/>
      <c r="J35" s="135"/>
      <c r="K35" s="29"/>
      <c r="L35" s="135"/>
      <c r="M35" s="29"/>
    </row>
    <row r="36" spans="3:14" ht="18">
      <c r="C36" s="111" t="s">
        <v>476</v>
      </c>
      <c r="J36" s="111"/>
      <c r="K36" s="111"/>
      <c r="L36" s="111"/>
      <c r="M36" s="111"/>
    </row>
    <row r="37" spans="3:14" ht="18">
      <c r="C37" s="111" t="s">
        <v>521</v>
      </c>
      <c r="J37" s="111"/>
      <c r="K37" s="111"/>
      <c r="L37" s="111"/>
      <c r="M37" s="111"/>
    </row>
    <row r="38" spans="3:14" ht="18">
      <c r="C38" s="111" t="s">
        <v>542</v>
      </c>
      <c r="J38" s="111"/>
      <c r="K38" s="111"/>
      <c r="L38" s="111"/>
      <c r="M38" s="111"/>
    </row>
    <row r="39" spans="3:14" ht="18">
      <c r="C39" s="141" t="s">
        <v>477</v>
      </c>
      <c r="J39" s="111"/>
      <c r="K39" s="111"/>
      <c r="L39" s="111"/>
      <c r="M39" s="111"/>
    </row>
    <row r="40" spans="3:14" ht="17.25">
      <c r="C40" s="141" t="s">
        <v>519</v>
      </c>
      <c r="J40" s="111"/>
      <c r="K40" s="111"/>
      <c r="L40" s="111"/>
      <c r="M40" s="111"/>
      <c r="N40" s="111"/>
    </row>
  </sheetData>
  <phoneticPr fontId="1"/>
  <pageMargins left="0.7" right="0.7" top="0.75" bottom="0.75" header="0.3" footer="0.3"/>
  <pageSetup paperSize="9" scale="6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42"/>
  <sheetViews>
    <sheetView workbookViewId="0">
      <selection activeCell="C15" sqref="C15"/>
    </sheetView>
  </sheetViews>
  <sheetFormatPr defaultRowHeight="13.5"/>
  <cols>
    <col min="2" max="2" width="8.75" style="111"/>
    <col min="3" max="3" width="13.25" customWidth="1"/>
    <col min="4" max="4" width="8.75" customWidth="1"/>
    <col min="5" max="5" width="24.625" customWidth="1"/>
    <col min="6" max="8" width="13.75" customWidth="1"/>
  </cols>
  <sheetData>
    <row r="5" spans="1:8">
      <c r="C5" s="141" t="s">
        <v>568</v>
      </c>
    </row>
    <row r="6" spans="1:8" ht="18">
      <c r="C6" s="103" t="s">
        <v>506</v>
      </c>
      <c r="E6" s="1"/>
      <c r="F6" s="1"/>
      <c r="G6" s="1"/>
      <c r="H6" s="1"/>
    </row>
    <row r="7" spans="1:8" ht="18">
      <c r="C7" s="13"/>
      <c r="D7" s="13" t="s">
        <v>236</v>
      </c>
      <c r="E7" s="13" t="s">
        <v>156</v>
      </c>
      <c r="F7" s="35" t="s">
        <v>451</v>
      </c>
      <c r="G7" s="35" t="s">
        <v>209</v>
      </c>
      <c r="H7" s="35" t="s">
        <v>372</v>
      </c>
    </row>
    <row r="8" spans="1:8" ht="18">
      <c r="A8" s="23"/>
      <c r="B8" s="23"/>
      <c r="C8" t="s">
        <v>0</v>
      </c>
      <c r="D8" s="151" t="s">
        <v>199</v>
      </c>
      <c r="E8" s="187" t="s">
        <v>362</v>
      </c>
      <c r="F8" s="189">
        <v>-1.3212742493044782E-4</v>
      </c>
      <c r="G8" s="189">
        <v>8.3778996929351895E-3</v>
      </c>
      <c r="H8" s="190">
        <v>0.98741712526090086</v>
      </c>
    </row>
    <row r="9" spans="1:8" ht="18">
      <c r="D9" s="151"/>
      <c r="E9" s="187" t="s">
        <v>364</v>
      </c>
      <c r="F9" s="189">
        <v>4.8067956664968707E-2</v>
      </c>
      <c r="G9" s="189">
        <v>0.20190145719806649</v>
      </c>
      <c r="H9" s="190">
        <v>0.81182189783761294</v>
      </c>
    </row>
    <row r="10" spans="1:8" ht="18">
      <c r="D10" s="151"/>
      <c r="E10" s="187" t="s">
        <v>76</v>
      </c>
      <c r="F10" s="189">
        <v>2.3970006697469244E-2</v>
      </c>
      <c r="G10" s="189">
        <v>0.11016748490600088</v>
      </c>
      <c r="H10" s="190">
        <v>0.82775802867720194</v>
      </c>
    </row>
    <row r="11" spans="1:8" ht="18">
      <c r="D11" s="151"/>
      <c r="E11" s="187" t="s">
        <v>208</v>
      </c>
      <c r="F11" s="189">
        <v>25.384761443194858</v>
      </c>
      <c r="G11" s="189">
        <v>2.3326984330647291</v>
      </c>
      <c r="H11" s="186">
        <v>1.4022458050311901E-27</v>
      </c>
    </row>
    <row r="12" spans="1:8" ht="18">
      <c r="D12" s="151"/>
      <c r="E12" s="187" t="s">
        <v>374</v>
      </c>
      <c r="F12" s="189">
        <v>-1.3382517263113949E-2</v>
      </c>
      <c r="G12" s="189">
        <v>2.4596507106643592E-3</v>
      </c>
      <c r="H12" s="186">
        <v>5.3035822260255798E-8</v>
      </c>
    </row>
    <row r="13" spans="1:8" ht="18">
      <c r="D13" s="151"/>
      <c r="E13" s="187" t="s">
        <v>180</v>
      </c>
      <c r="F13" s="189">
        <v>-2.7492008674342507E-2</v>
      </c>
      <c r="G13" s="189">
        <v>0.11127936774188661</v>
      </c>
      <c r="H13" s="190">
        <v>0.80486646256574601</v>
      </c>
    </row>
    <row r="14" spans="1:8" ht="18">
      <c r="D14" s="151"/>
      <c r="E14" s="187" t="s">
        <v>212</v>
      </c>
      <c r="F14" s="189">
        <v>-0.94575809968819657</v>
      </c>
      <c r="G14" s="189">
        <v>1.0304223090714284</v>
      </c>
      <c r="H14" s="190">
        <v>0.35870503210188986</v>
      </c>
    </row>
    <row r="15" spans="1:8" ht="18">
      <c r="E15" s="6"/>
      <c r="F15" s="29"/>
      <c r="G15" s="29"/>
      <c r="H15" s="100"/>
    </row>
    <row r="16" spans="1:8" ht="18">
      <c r="D16" t="s">
        <v>200</v>
      </c>
      <c r="E16" s="32" t="s">
        <v>362</v>
      </c>
      <c r="F16" s="96">
        <v>5.7206259607312914E-3</v>
      </c>
      <c r="G16" s="96">
        <v>8.195009949753548E-3</v>
      </c>
      <c r="H16" s="99">
        <v>0.48513835064857758</v>
      </c>
    </row>
    <row r="17" spans="3:8" ht="18">
      <c r="E17" s="32" t="s">
        <v>210</v>
      </c>
      <c r="F17" s="96">
        <v>-0.11740073140462026</v>
      </c>
      <c r="G17" s="96">
        <v>0.19552049926886236</v>
      </c>
      <c r="H17" s="99">
        <v>0.54820484851554618</v>
      </c>
    </row>
    <row r="18" spans="3:8" ht="18">
      <c r="E18" s="32" t="s">
        <v>76</v>
      </c>
      <c r="F18" s="96">
        <v>-4.7986907619320951E-2</v>
      </c>
      <c r="G18" s="96">
        <v>0.11089408999906954</v>
      </c>
      <c r="H18" s="99">
        <v>0.6652128453642292</v>
      </c>
    </row>
    <row r="19" spans="3:8" ht="18">
      <c r="E19" s="32" t="s">
        <v>208</v>
      </c>
      <c r="F19" s="96">
        <v>26.044038520485088</v>
      </c>
      <c r="G19" s="96">
        <v>2.3365551576841228</v>
      </c>
      <c r="H19" s="124">
        <v>7.4612501938267298E-29</v>
      </c>
    </row>
    <row r="20" spans="3:8" ht="18">
      <c r="E20" s="32" t="s">
        <v>181</v>
      </c>
      <c r="F20" s="96">
        <v>-101.33037759604518</v>
      </c>
      <c r="G20" s="96">
        <v>19.170625534553107</v>
      </c>
      <c r="H20" s="124">
        <v>1.252177565436283E-7</v>
      </c>
    </row>
    <row r="21" spans="3:8" ht="18">
      <c r="E21" s="32" t="s">
        <v>211</v>
      </c>
      <c r="F21" s="96">
        <v>5.0287543357720441E-2</v>
      </c>
      <c r="G21" s="96">
        <v>0.10838049718858084</v>
      </c>
      <c r="H21" s="57">
        <v>0.64265440470857982</v>
      </c>
    </row>
    <row r="22" spans="3:8" ht="18">
      <c r="E22" s="33" t="s">
        <v>504</v>
      </c>
      <c r="F22" s="97">
        <v>100.01908699505825</v>
      </c>
      <c r="G22" s="97">
        <v>19.661680659885914</v>
      </c>
      <c r="H22" s="125">
        <v>3.6376037832652497E-7</v>
      </c>
    </row>
    <row r="23" spans="3:8" s="111" customFormat="1" ht="18">
      <c r="E23" s="33"/>
      <c r="F23" s="97"/>
      <c r="G23" s="97"/>
      <c r="H23" s="125"/>
    </row>
    <row r="24" spans="3:8" s="111" customFormat="1" ht="18">
      <c r="C24" s="111" t="s">
        <v>1</v>
      </c>
      <c r="D24" s="111" t="s">
        <v>199</v>
      </c>
      <c r="E24" s="111" t="s">
        <v>362</v>
      </c>
      <c r="F24" s="96">
        <v>-1.7196776525787782E-2</v>
      </c>
      <c r="G24" s="96">
        <v>1.7460997519415024E-2</v>
      </c>
      <c r="H24" s="57">
        <v>0.32468894675782606</v>
      </c>
    </row>
    <row r="25" spans="3:8" s="111" customFormat="1" ht="18">
      <c r="E25" s="111" t="s">
        <v>364</v>
      </c>
      <c r="F25" s="96">
        <v>-0.21386955173950079</v>
      </c>
      <c r="G25" s="96">
        <v>0.33168479572636456</v>
      </c>
      <c r="H25" s="57">
        <v>0.51905837404781663</v>
      </c>
    </row>
    <row r="26" spans="3:8" s="111" customFormat="1" ht="18">
      <c r="E26" s="111" t="s">
        <v>76</v>
      </c>
      <c r="F26" s="96">
        <v>0.34440043372328039</v>
      </c>
      <c r="G26" s="96">
        <v>0.18033757972015221</v>
      </c>
      <c r="H26" s="81">
        <v>5.6164880641730273E-2</v>
      </c>
    </row>
    <row r="27" spans="3:8" s="111" customFormat="1" ht="18">
      <c r="E27" s="111" t="s">
        <v>208</v>
      </c>
      <c r="F27" s="96">
        <v>33.004586845838219</v>
      </c>
      <c r="G27" s="96">
        <v>4.4437453900988455</v>
      </c>
      <c r="H27" s="124">
        <v>1.1092037822033734E-13</v>
      </c>
    </row>
    <row r="28" spans="3:8" s="111" customFormat="1" ht="18">
      <c r="E28" s="111" t="s">
        <v>374</v>
      </c>
      <c r="F28" s="96">
        <v>-1.9531640227554228E-2</v>
      </c>
      <c r="G28" s="96">
        <v>5.0419952789281901E-3</v>
      </c>
      <c r="H28" s="124">
        <v>1.0715494338833251E-4</v>
      </c>
    </row>
    <row r="29" spans="3:8" s="111" customFormat="1" ht="18">
      <c r="E29" s="111" t="s">
        <v>180</v>
      </c>
      <c r="F29" s="96">
        <v>5.6477790738033662E-2</v>
      </c>
      <c r="G29" s="96">
        <v>0.1922948101329939</v>
      </c>
      <c r="H29" s="81">
        <v>0.76898395513479434</v>
      </c>
    </row>
    <row r="30" spans="3:8" s="111" customFormat="1" ht="18">
      <c r="E30" s="6" t="s">
        <v>212</v>
      </c>
      <c r="F30" s="97">
        <v>-0.8716976277434364</v>
      </c>
      <c r="G30" s="97">
        <v>1.7094843035361473</v>
      </c>
      <c r="H30" s="88">
        <v>0.61010857862731926</v>
      </c>
    </row>
    <row r="31" spans="3:8" s="111" customFormat="1" ht="18">
      <c r="E31" s="6"/>
      <c r="F31" s="29"/>
      <c r="G31" s="29"/>
      <c r="H31" s="29"/>
    </row>
    <row r="32" spans="3:8" s="111" customFormat="1" ht="18">
      <c r="D32" s="111" t="s">
        <v>200</v>
      </c>
      <c r="E32" s="111" t="s">
        <v>362</v>
      </c>
      <c r="F32" s="96">
        <v>-2.5114398385820691E-2</v>
      </c>
      <c r="G32" s="96">
        <v>1.7522345494944632E-2</v>
      </c>
      <c r="H32" s="57">
        <v>0.15177830741979681</v>
      </c>
    </row>
    <row r="33" spans="3:8" s="111" customFormat="1" ht="18">
      <c r="E33" s="111" t="s">
        <v>363</v>
      </c>
      <c r="F33" s="96">
        <v>-0.40831499138432403</v>
      </c>
      <c r="G33" s="96">
        <v>0.32158208833370228</v>
      </c>
      <c r="H33" s="57">
        <v>0.2041890596920958</v>
      </c>
    </row>
    <row r="34" spans="3:8" s="111" customFormat="1" ht="18">
      <c r="E34" s="111" t="s">
        <v>76</v>
      </c>
      <c r="F34" s="96">
        <v>0.14749268164802579</v>
      </c>
      <c r="G34" s="96">
        <v>0.16803921589301826</v>
      </c>
      <c r="H34" s="57">
        <v>0.38009148528760295</v>
      </c>
    </row>
    <row r="35" spans="3:8" ht="18">
      <c r="D35" s="111"/>
      <c r="E35" s="111" t="s">
        <v>208</v>
      </c>
      <c r="F35" s="96">
        <v>34.780680778607504</v>
      </c>
      <c r="G35" s="96">
        <v>4.4717220616081006</v>
      </c>
      <c r="H35" s="124">
        <v>7.3728708517878665E-15</v>
      </c>
    </row>
    <row r="36" spans="3:8" s="111" customFormat="1" ht="18">
      <c r="E36" s="111" t="s">
        <v>181</v>
      </c>
      <c r="F36" s="96">
        <v>-75.975365525528503</v>
      </c>
      <c r="G36" s="96">
        <v>23.023247158707928</v>
      </c>
      <c r="H36" s="124">
        <v>9.6705032944493629E-4</v>
      </c>
    </row>
    <row r="37" spans="3:8" s="111" customFormat="1" ht="18">
      <c r="E37" s="111" t="s">
        <v>126</v>
      </c>
      <c r="F37" s="96">
        <v>0.12294852432509004</v>
      </c>
      <c r="G37" s="96">
        <v>0.18865999122052526</v>
      </c>
      <c r="H37" s="57">
        <v>0.51459879916994455</v>
      </c>
    </row>
    <row r="38" spans="3:8" s="111" customFormat="1" ht="18">
      <c r="C38" s="103"/>
      <c r="D38" s="103"/>
      <c r="E38" s="103" t="s">
        <v>212</v>
      </c>
      <c r="F38" s="98">
        <v>75.689747524374923</v>
      </c>
      <c r="G38" s="98">
        <v>24.216415895036079</v>
      </c>
      <c r="H38" s="85">
        <v>1.7746968704715961E-3</v>
      </c>
    </row>
    <row r="39" spans="3:8" ht="18">
      <c r="C39" s="161" t="s">
        <v>522</v>
      </c>
      <c r="E39" s="162"/>
      <c r="F39" s="162"/>
    </row>
    <row r="40" spans="3:8" ht="18">
      <c r="C40" s="134" t="s">
        <v>520</v>
      </c>
    </row>
    <row r="41" spans="3:8" s="111" customFormat="1" ht="18">
      <c r="C41" s="106" t="s">
        <v>507</v>
      </c>
    </row>
    <row r="42" spans="3:8" ht="18">
      <c r="C42" s="111" t="s">
        <v>523</v>
      </c>
    </row>
  </sheetData>
  <phoneticPr fontId="1"/>
  <pageMargins left="0.7" right="0.7" top="0.75" bottom="0.75" header="0.3" footer="0.3"/>
  <pageSetup paperSize="9" scale="7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43"/>
  <sheetViews>
    <sheetView topLeftCell="B29" workbookViewId="0">
      <selection activeCell="I44" sqref="I44:I45"/>
    </sheetView>
  </sheetViews>
  <sheetFormatPr defaultRowHeight="13.5"/>
  <cols>
    <col min="2" max="2" width="8.75" style="111"/>
    <col min="3" max="3" width="12.375" customWidth="1"/>
    <col min="4" max="4" width="10.75" customWidth="1"/>
    <col min="5" max="5" width="24.625" customWidth="1"/>
    <col min="6" max="8" width="13.75" customWidth="1"/>
  </cols>
  <sheetData>
    <row r="5" spans="3:8">
      <c r="C5" s="141" t="s">
        <v>569</v>
      </c>
    </row>
    <row r="6" spans="3:8" ht="18">
      <c r="C6" s="103" t="s">
        <v>506</v>
      </c>
      <c r="D6" s="103"/>
      <c r="E6" s="1"/>
      <c r="F6" s="1"/>
      <c r="G6" s="1"/>
      <c r="H6" s="1"/>
    </row>
    <row r="7" spans="3:8" ht="18">
      <c r="C7" s="103"/>
      <c r="D7" s="1"/>
      <c r="E7" s="1"/>
      <c r="F7" s="35" t="s">
        <v>451</v>
      </c>
      <c r="G7" s="8" t="s">
        <v>158</v>
      </c>
      <c r="H7" s="8" t="s">
        <v>88</v>
      </c>
    </row>
    <row r="8" spans="3:8" ht="18">
      <c r="C8" t="s">
        <v>0</v>
      </c>
      <c r="D8" s="151" t="s">
        <v>77</v>
      </c>
      <c r="E8" s="151" t="s">
        <v>208</v>
      </c>
      <c r="F8" s="189">
        <v>25.382043716666868</v>
      </c>
      <c r="G8" s="189">
        <v>2.3079836283999966</v>
      </c>
      <c r="H8" s="186">
        <v>3.9288478366376899E-28</v>
      </c>
    </row>
    <row r="9" spans="3:8" ht="18">
      <c r="D9" s="151" t="s">
        <v>204</v>
      </c>
      <c r="E9" s="151" t="s">
        <v>374</v>
      </c>
      <c r="F9" s="189">
        <v>-1.3034071152645437E-2</v>
      </c>
      <c r="G9" s="189">
        <v>2.1764602093144333E-3</v>
      </c>
      <c r="H9" s="186">
        <v>2.1158234030872201E-9</v>
      </c>
    </row>
    <row r="10" spans="3:8" ht="18">
      <c r="D10" s="151"/>
      <c r="E10" s="151" t="s">
        <v>212</v>
      </c>
      <c r="F10" s="189">
        <v>-1.0527334032332276</v>
      </c>
      <c r="G10" s="189">
        <v>0.22765705518481552</v>
      </c>
      <c r="H10" s="186">
        <v>3.7603376485209202E-6</v>
      </c>
    </row>
    <row r="11" spans="3:8" ht="18">
      <c r="D11" s="151"/>
      <c r="E11" s="151"/>
      <c r="F11" s="182"/>
      <c r="G11" s="182"/>
      <c r="H11" s="186"/>
    </row>
    <row r="12" spans="3:8" ht="18">
      <c r="E12" t="s">
        <v>208</v>
      </c>
      <c r="F12" s="96">
        <v>26.231673556297434</v>
      </c>
      <c r="G12" s="96">
        <v>2.3107620968147629</v>
      </c>
      <c r="H12" s="124">
        <v>7.2520533849941649E-30</v>
      </c>
    </row>
    <row r="13" spans="3:8" ht="18">
      <c r="E13" t="s">
        <v>181</v>
      </c>
      <c r="F13" s="96">
        <v>-106.01600110817782</v>
      </c>
      <c r="G13" s="96">
        <v>18.058538177562138</v>
      </c>
      <c r="H13" s="124">
        <v>4.3399645888376325E-9</v>
      </c>
    </row>
    <row r="14" spans="3:8" ht="18">
      <c r="E14" t="s">
        <v>502</v>
      </c>
      <c r="F14" s="96">
        <v>105.25586410843384</v>
      </c>
      <c r="G14" s="96">
        <v>18.270227694600194</v>
      </c>
      <c r="H14" s="124">
        <v>8.3587692804954615E-9</v>
      </c>
    </row>
    <row r="15" spans="3:8" ht="18">
      <c r="F15" s="3"/>
      <c r="G15" s="3"/>
      <c r="H15" s="123"/>
    </row>
    <row r="16" spans="3:8" ht="18">
      <c r="D16" t="s">
        <v>84</v>
      </c>
      <c r="E16" t="s">
        <v>208</v>
      </c>
      <c r="F16" s="96">
        <v>21.883484269562384</v>
      </c>
      <c r="G16" s="96">
        <v>2.6736824011393314</v>
      </c>
      <c r="H16" s="124">
        <v>2.7281677987245283E-16</v>
      </c>
    </row>
    <row r="17" spans="1:8" ht="18">
      <c r="D17" t="s">
        <v>290</v>
      </c>
      <c r="E17" s="111" t="s">
        <v>375</v>
      </c>
      <c r="F17" s="96">
        <v>-1.4129812974613003E-2</v>
      </c>
      <c r="G17" s="96">
        <v>2.6886200854348255E-3</v>
      </c>
      <c r="H17" s="124">
        <v>1.4769145748534338E-7</v>
      </c>
    </row>
    <row r="18" spans="1:8" ht="18">
      <c r="E18" t="s">
        <v>502</v>
      </c>
      <c r="F18" s="96">
        <v>-0.85223675373847929</v>
      </c>
      <c r="G18" s="96">
        <v>0.27494799150456639</v>
      </c>
      <c r="H18" s="80">
        <v>1.9376321388858003E-3</v>
      </c>
    </row>
    <row r="19" spans="1:8" ht="18">
      <c r="F19" s="3"/>
      <c r="G19" s="3"/>
      <c r="H19" s="3"/>
    </row>
    <row r="20" spans="1:8" ht="18">
      <c r="E20" t="s">
        <v>208</v>
      </c>
      <c r="F20" s="96">
        <v>23.514253460365339</v>
      </c>
      <c r="G20" s="96">
        <v>2.7022733716830847</v>
      </c>
      <c r="H20" s="124">
        <v>3.2707559880167293E-18</v>
      </c>
    </row>
    <row r="21" spans="1:8" ht="18">
      <c r="E21" s="111" t="s">
        <v>181</v>
      </c>
      <c r="F21" s="96">
        <v>-114.38684417317936</v>
      </c>
      <c r="G21" s="96">
        <v>21.051106446011332</v>
      </c>
      <c r="H21" s="124">
        <v>5.5176081262597478E-8</v>
      </c>
    </row>
    <row r="22" spans="1:8" ht="18">
      <c r="E22" t="s">
        <v>502</v>
      </c>
      <c r="F22" s="96">
        <v>113.83777242397882</v>
      </c>
      <c r="G22" s="96">
        <v>21.302316801826983</v>
      </c>
      <c r="H22" s="124">
        <v>9.0960184494615355E-8</v>
      </c>
    </row>
    <row r="23" spans="1:8" ht="18">
      <c r="F23" s="3"/>
      <c r="G23" s="3"/>
      <c r="H23" s="123"/>
    </row>
    <row r="24" spans="1:8" ht="18">
      <c r="A24" s="111"/>
      <c r="D24" s="151" t="s">
        <v>86</v>
      </c>
      <c r="E24" s="151" t="s">
        <v>208</v>
      </c>
      <c r="F24" s="189">
        <v>31.963307076793559</v>
      </c>
      <c r="G24" s="189">
        <v>4.6090909034172505</v>
      </c>
      <c r="H24" s="186">
        <v>4.0668172840732301E-12</v>
      </c>
    </row>
    <row r="25" spans="1:8" ht="18">
      <c r="D25" s="151" t="s">
        <v>291</v>
      </c>
      <c r="E25" s="151" t="s">
        <v>374</v>
      </c>
      <c r="F25" s="189">
        <v>-1.1573529951047259E-2</v>
      </c>
      <c r="G25" s="189">
        <v>3.7078787396584755E-3</v>
      </c>
      <c r="H25" s="186">
        <v>1.8003339073142837E-3</v>
      </c>
    </row>
    <row r="26" spans="1:8" ht="18">
      <c r="D26" s="151"/>
      <c r="E26" s="151" t="s">
        <v>212</v>
      </c>
      <c r="F26" s="189">
        <v>-1.4089907266586448</v>
      </c>
      <c r="G26" s="189">
        <v>0.41163250624295517</v>
      </c>
      <c r="H26" s="186">
        <v>6.1949213440814805E-4</v>
      </c>
    </row>
    <row r="27" spans="1:8" ht="18">
      <c r="F27" s="3"/>
      <c r="G27" s="3"/>
      <c r="H27" s="123"/>
    </row>
    <row r="28" spans="1:8" ht="18">
      <c r="E28" t="s">
        <v>208</v>
      </c>
      <c r="F28" s="96">
        <v>31.508079966250616</v>
      </c>
      <c r="G28" s="96">
        <v>4.4900960839237438</v>
      </c>
      <c r="H28" s="124">
        <v>2.2629439634917188E-12</v>
      </c>
    </row>
    <row r="29" spans="1:8" ht="18">
      <c r="E29" s="111" t="s">
        <v>181</v>
      </c>
      <c r="F29" s="96">
        <v>-78.784906389174338</v>
      </c>
      <c r="G29" s="96">
        <v>35.110184981999076</v>
      </c>
      <c r="H29" s="81">
        <v>2.4836705779796017E-2</v>
      </c>
    </row>
    <row r="30" spans="1:8" ht="18">
      <c r="D30" s="6"/>
      <c r="E30" s="6" t="s">
        <v>503</v>
      </c>
      <c r="F30" s="97">
        <v>77.468604182711076</v>
      </c>
      <c r="G30" s="97">
        <v>35.494328839548452</v>
      </c>
      <c r="H30" s="88">
        <v>2.9068016709664374E-2</v>
      </c>
    </row>
    <row r="31" spans="1:8" s="111" customFormat="1" ht="18">
      <c r="D31" s="6"/>
      <c r="E31" s="6"/>
      <c r="F31" s="97"/>
      <c r="G31" s="97"/>
      <c r="H31" s="88"/>
    </row>
    <row r="32" spans="1:8" s="111" customFormat="1" ht="18">
      <c r="C32" s="111" t="s">
        <v>1</v>
      </c>
      <c r="D32" s="111" t="s">
        <v>77</v>
      </c>
      <c r="E32" s="169" t="s">
        <v>208</v>
      </c>
      <c r="F32" s="96">
        <v>32.689545582979868</v>
      </c>
      <c r="G32" s="96">
        <v>4.2457107385424671</v>
      </c>
      <c r="H32" s="124">
        <v>1.3667629320994934E-14</v>
      </c>
    </row>
    <row r="33" spans="3:8" s="111" customFormat="1" ht="18">
      <c r="D33" s="111" t="s">
        <v>292</v>
      </c>
      <c r="E33" s="169" t="s">
        <v>374</v>
      </c>
      <c r="F33" s="96">
        <v>-1.9326781942285855E-2</v>
      </c>
      <c r="G33" s="96">
        <v>4.4981211186835126E-3</v>
      </c>
      <c r="H33" s="124">
        <v>1.734108444757688E-5</v>
      </c>
    </row>
    <row r="34" spans="3:8" s="111" customFormat="1" ht="18">
      <c r="E34" s="170" t="s">
        <v>212</v>
      </c>
      <c r="F34" s="97">
        <v>-0.94678570293577646</v>
      </c>
      <c r="G34" s="97">
        <v>0.35862530857394814</v>
      </c>
      <c r="H34" s="84">
        <v>8.2895871960781617E-3</v>
      </c>
    </row>
    <row r="35" spans="3:8" s="111" customFormat="1" ht="18">
      <c r="E35" s="106"/>
      <c r="F35" s="112"/>
      <c r="G35" s="112"/>
      <c r="H35" s="112"/>
    </row>
    <row r="36" spans="3:8" s="111" customFormat="1" ht="18">
      <c r="E36" s="169" t="s">
        <v>208</v>
      </c>
      <c r="F36" s="96">
        <v>33.468485212179296</v>
      </c>
      <c r="G36" s="96">
        <v>4.1985384345737753</v>
      </c>
      <c r="H36" s="124">
        <v>1.5680943441404749E-15</v>
      </c>
    </row>
    <row r="37" spans="3:8" s="111" customFormat="1" ht="18">
      <c r="E37" s="169" t="s">
        <v>181</v>
      </c>
      <c r="F37" s="96">
        <v>-73.983704004332623</v>
      </c>
      <c r="G37" s="96">
        <v>18.76355917750195</v>
      </c>
      <c r="H37" s="124">
        <v>8.0486722062469605E-5</v>
      </c>
    </row>
    <row r="38" spans="3:8" s="111" customFormat="1" ht="18">
      <c r="C38" s="103"/>
      <c r="D38" s="103"/>
      <c r="E38" s="171" t="s">
        <v>212</v>
      </c>
      <c r="F38" s="98">
        <v>72.920148699089552</v>
      </c>
      <c r="G38" s="98">
        <v>19.003188745077491</v>
      </c>
      <c r="H38" s="126">
        <v>1.2441545665961844E-4</v>
      </c>
    </row>
    <row r="39" spans="3:8" s="111" customFormat="1" ht="18">
      <c r="C39" s="134" t="s">
        <v>520</v>
      </c>
      <c r="D39" s="6"/>
      <c r="E39" s="6"/>
      <c r="F39" s="97"/>
      <c r="G39" s="97"/>
      <c r="H39" s="88"/>
    </row>
    <row r="40" spans="3:8" s="111" customFormat="1" ht="18">
      <c r="C40" s="111" t="s">
        <v>523</v>
      </c>
      <c r="D40" s="6"/>
      <c r="E40" s="6"/>
      <c r="F40" s="97"/>
      <c r="G40" s="97"/>
      <c r="H40" s="88"/>
    </row>
    <row r="41" spans="3:8" s="111" customFormat="1" ht="18">
      <c r="D41" s="6"/>
      <c r="E41" s="6"/>
      <c r="F41" s="97"/>
      <c r="G41" s="97"/>
      <c r="H41" s="88"/>
    </row>
    <row r="42" spans="3:8" s="111" customFormat="1" ht="18">
      <c r="D42" s="6"/>
      <c r="E42" s="6"/>
      <c r="F42" s="97"/>
      <c r="G42" s="97"/>
      <c r="H42" s="88"/>
    </row>
    <row r="43" spans="3:8" s="111" customFormat="1" ht="18">
      <c r="D43" s="6"/>
      <c r="E43" s="6"/>
      <c r="F43" s="97"/>
      <c r="G43" s="97"/>
      <c r="H43" s="88"/>
    </row>
  </sheetData>
  <phoneticPr fontId="1"/>
  <pageMargins left="0.7" right="0.7" top="0.75" bottom="0.75" header="0.3" footer="0.3"/>
  <pageSetup paperSize="9" scale="7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opLeftCell="B6" workbookViewId="0">
      <selection activeCell="E17" sqref="E17"/>
    </sheetView>
  </sheetViews>
  <sheetFormatPr defaultRowHeight="13.5"/>
  <cols>
    <col min="1" max="2" width="8.75" style="111"/>
    <col min="3" max="3" width="12.25" customWidth="1"/>
    <col min="4" max="4" width="8.75" customWidth="1"/>
    <col min="5" max="5" width="24.25" customWidth="1"/>
    <col min="6" max="9" width="10.75" customWidth="1"/>
    <col min="10" max="11" width="11.625" customWidth="1"/>
    <col min="12" max="13" width="10.75" style="111" customWidth="1"/>
    <col min="14" max="16" width="10.75" customWidth="1"/>
  </cols>
  <sheetData>
    <row r="1" spans="3:16" ht="18">
      <c r="L1"/>
      <c r="M1"/>
    </row>
    <row r="2" spans="3:16" ht="18">
      <c r="L2"/>
      <c r="M2"/>
    </row>
    <row r="3" spans="3:16" s="111" customFormat="1" ht="18"/>
    <row r="4" spans="3:16" ht="18">
      <c r="L4"/>
      <c r="M4"/>
    </row>
    <row r="5" spans="3:16" ht="18">
      <c r="I5" s="111"/>
      <c r="K5" s="111"/>
      <c r="M5"/>
    </row>
    <row r="6" spans="3:16">
      <c r="C6" s="145" t="s">
        <v>580</v>
      </c>
      <c r="E6" s="163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</row>
    <row r="7" spans="3:16" ht="18">
      <c r="C7" s="156" t="s">
        <v>581</v>
      </c>
      <c r="D7" s="103"/>
      <c r="E7" s="156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</row>
    <row r="8" spans="3:16" ht="18"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29" t="s">
        <v>340</v>
      </c>
    </row>
    <row r="9" spans="3:16" ht="18">
      <c r="C9" s="103"/>
      <c r="D9" s="1"/>
      <c r="E9" s="1"/>
      <c r="F9" s="115" t="s">
        <v>213</v>
      </c>
      <c r="G9" s="115" t="s">
        <v>214</v>
      </c>
      <c r="H9" s="8" t="s">
        <v>215</v>
      </c>
      <c r="I9" s="8" t="s">
        <v>349</v>
      </c>
      <c r="J9" s="8" t="s">
        <v>277</v>
      </c>
      <c r="K9" s="8" t="s">
        <v>278</v>
      </c>
      <c r="L9" s="113" t="s">
        <v>71</v>
      </c>
      <c r="M9" s="113" t="s">
        <v>72</v>
      </c>
      <c r="N9" s="8" t="s">
        <v>279</v>
      </c>
      <c r="O9" s="8" t="s">
        <v>332</v>
      </c>
      <c r="P9" s="8" t="s">
        <v>216</v>
      </c>
    </row>
    <row r="10" spans="3:16" ht="18">
      <c r="C10" t="s">
        <v>0</v>
      </c>
      <c r="D10" t="s">
        <v>77</v>
      </c>
      <c r="E10" t="s">
        <v>536</v>
      </c>
      <c r="F10" s="114">
        <v>0.81694275034428476</v>
      </c>
      <c r="G10" s="114">
        <v>1.7028910207910506E-2</v>
      </c>
      <c r="H10" s="112" t="s">
        <v>331</v>
      </c>
      <c r="I10" s="3">
        <v>7.0000000000000007E-2</v>
      </c>
      <c r="J10" s="40">
        <v>0.70903010033444813</v>
      </c>
      <c r="K10" s="40">
        <v>0.82588235294117651</v>
      </c>
      <c r="L10" s="114">
        <v>0.74125874125874125</v>
      </c>
      <c r="M10" s="114">
        <v>0.80136986301369861</v>
      </c>
      <c r="N10" s="40">
        <v>0.33908765463915425</v>
      </c>
      <c r="O10" s="40">
        <v>0.53491245327562464</v>
      </c>
      <c r="P10" s="3" t="s">
        <v>293</v>
      </c>
    </row>
    <row r="11" spans="3:16" ht="18">
      <c r="D11" t="s">
        <v>571</v>
      </c>
      <c r="E11" s="187" t="s">
        <v>294</v>
      </c>
      <c r="F11" s="185">
        <v>0.8507928388746796</v>
      </c>
      <c r="G11" s="185">
        <v>1.4498348497161383E-2</v>
      </c>
      <c r="H11" s="182" t="s">
        <v>328</v>
      </c>
      <c r="I11" s="185">
        <v>0.3527965827564552</v>
      </c>
      <c r="J11" s="185">
        <v>0.78929765886287628</v>
      </c>
      <c r="K11" s="185">
        <v>0.79058823529411759</v>
      </c>
      <c r="L11" s="185">
        <v>0.72615384615384615</v>
      </c>
      <c r="M11" s="185">
        <v>0.84210526315789469</v>
      </c>
      <c r="N11" s="185">
        <v>0.29706693481082125</v>
      </c>
      <c r="O11" s="185">
        <v>0.57988589415699376</v>
      </c>
      <c r="P11" s="188">
        <v>1.3010000000000001E-3</v>
      </c>
    </row>
    <row r="12" spans="3:16" s="111" customFormat="1" ht="18">
      <c r="E12" s="187"/>
      <c r="F12" s="121"/>
      <c r="G12" s="121"/>
      <c r="H12" s="182"/>
      <c r="I12" s="185">
        <v>0.33457157492809025</v>
      </c>
      <c r="J12" s="185">
        <v>0.80936454849498329</v>
      </c>
      <c r="K12" s="185">
        <v>0.77176470588235291</v>
      </c>
      <c r="L12" s="185">
        <v>0.71386430678466073</v>
      </c>
      <c r="M12" s="185">
        <v>0.8519480519480519</v>
      </c>
      <c r="N12" s="185">
        <v>0.29737724333158116</v>
      </c>
      <c r="O12" s="185">
        <v>0.58112925437733631</v>
      </c>
      <c r="P12" s="188"/>
    </row>
    <row r="13" spans="3:16" ht="18">
      <c r="E13" s="2" t="s">
        <v>295</v>
      </c>
      <c r="F13" s="114">
        <v>0.84890812512295899</v>
      </c>
      <c r="G13" s="114">
        <v>1.4584863422003408E-2</v>
      </c>
      <c r="H13" s="112" t="s">
        <v>331</v>
      </c>
      <c r="I13" s="34">
        <v>0.34083676593985601</v>
      </c>
      <c r="J13" s="40">
        <v>0.78595317725752512</v>
      </c>
      <c r="K13" s="40">
        <v>0.78352941176470592</v>
      </c>
      <c r="L13" s="114">
        <v>0.71865443425076447</v>
      </c>
      <c r="M13" s="114">
        <v>0.83879093198992438</v>
      </c>
      <c r="N13" s="40">
        <v>0.30442660510717967</v>
      </c>
      <c r="O13" s="40">
        <v>0.56948258902223103</v>
      </c>
      <c r="P13" s="10">
        <v>1.302E-3</v>
      </c>
    </row>
    <row r="14" spans="3:16" ht="18">
      <c r="F14" s="114"/>
      <c r="G14" s="114"/>
      <c r="H14" s="3"/>
      <c r="I14" s="3"/>
      <c r="J14" s="40"/>
      <c r="K14" s="40"/>
      <c r="L14" s="114"/>
      <c r="M14" s="114"/>
      <c r="N14" s="40"/>
      <c r="O14" s="40"/>
      <c r="P14" s="10"/>
    </row>
    <row r="15" spans="3:16" ht="18">
      <c r="D15" t="s">
        <v>84</v>
      </c>
      <c r="E15" s="111" t="s">
        <v>536</v>
      </c>
      <c r="F15" s="114">
        <v>0.79484875711290803</v>
      </c>
      <c r="G15" s="114">
        <v>2.2480378490512678E-2</v>
      </c>
      <c r="H15" s="112" t="s">
        <v>331</v>
      </c>
      <c r="I15" s="3">
        <v>0.06</v>
      </c>
      <c r="J15" s="40">
        <v>0.7407407407407407</v>
      </c>
      <c r="K15" s="40">
        <v>0.75471698113207553</v>
      </c>
      <c r="L15" s="114">
        <v>0.64220183486238536</v>
      </c>
      <c r="M15" s="114">
        <v>0.83044982698961933</v>
      </c>
      <c r="N15" s="40">
        <v>0.35690211943419786</v>
      </c>
      <c r="O15" s="40">
        <v>0.49545772187281623</v>
      </c>
      <c r="P15" s="10" t="s">
        <v>293</v>
      </c>
    </row>
    <row r="16" spans="3:16" ht="18">
      <c r="D16" t="s">
        <v>572</v>
      </c>
      <c r="F16" s="114"/>
      <c r="G16" s="114"/>
      <c r="H16" s="3"/>
      <c r="I16" s="3">
        <v>7.0000000000000007E-2</v>
      </c>
      <c r="J16" s="40">
        <v>0.67724867724867721</v>
      </c>
      <c r="K16" s="40">
        <v>0.84276729559748431</v>
      </c>
      <c r="L16" s="114">
        <v>0.7191011235955056</v>
      </c>
      <c r="M16" s="114">
        <v>0.81458966565349544</v>
      </c>
      <c r="N16" s="40">
        <v>0.35901328620464373</v>
      </c>
      <c r="O16" s="40">
        <v>0.52001597284616152</v>
      </c>
      <c r="P16" s="10"/>
    </row>
    <row r="17" spans="3:16" ht="18">
      <c r="E17" s="2" t="s">
        <v>294</v>
      </c>
      <c r="F17" s="114">
        <v>0.84039632624538263</v>
      </c>
      <c r="G17" s="114">
        <v>1.8446574777877773E-2</v>
      </c>
      <c r="H17" s="112" t="s">
        <v>331</v>
      </c>
      <c r="I17" s="34">
        <v>0.33036658757376725</v>
      </c>
      <c r="J17" s="40">
        <v>0.75661375661375663</v>
      </c>
      <c r="K17" s="40">
        <v>0.78930817610062887</v>
      </c>
      <c r="L17" s="114">
        <v>0.68095238095238098</v>
      </c>
      <c r="M17" s="114">
        <v>0.84511784511784516</v>
      </c>
      <c r="N17" s="40">
        <v>0.32191288903632193</v>
      </c>
      <c r="O17" s="40">
        <v>0.5459219327143856</v>
      </c>
      <c r="P17" s="10">
        <v>5.3889999999999997E-3</v>
      </c>
    </row>
    <row r="18" spans="3:16" ht="18">
      <c r="F18" s="114"/>
      <c r="G18" s="114"/>
      <c r="H18" s="3"/>
      <c r="I18" s="34">
        <v>0.38131265085103916</v>
      </c>
      <c r="J18" s="40">
        <v>0.70370370370370372</v>
      </c>
      <c r="K18" s="40">
        <v>0.84591194968553463</v>
      </c>
      <c r="L18" s="114">
        <v>0.73076923076923073</v>
      </c>
      <c r="M18" s="114">
        <v>0.82769230769230773</v>
      </c>
      <c r="N18" s="40">
        <v>0.33396799614426503</v>
      </c>
      <c r="O18" s="40">
        <v>0.54961565338923846</v>
      </c>
      <c r="P18" s="10"/>
    </row>
    <row r="19" spans="3:16" ht="18">
      <c r="E19" s="2" t="s">
        <v>295</v>
      </c>
      <c r="F19" s="114">
        <v>0.84087883930651175</v>
      </c>
      <c r="G19" s="114">
        <v>1.8136107653748464E-2</v>
      </c>
      <c r="H19" s="112" t="s">
        <v>331</v>
      </c>
      <c r="I19" s="34">
        <v>0.299925980737412</v>
      </c>
      <c r="J19" s="40">
        <v>0.78306878306878303</v>
      </c>
      <c r="K19" s="40">
        <v>0.76729559748427678</v>
      </c>
      <c r="L19" s="114">
        <v>0.66666666666666663</v>
      </c>
      <c r="M19" s="114">
        <v>0.85614035087719298</v>
      </c>
      <c r="N19" s="40">
        <v>0.31813596437601716</v>
      </c>
      <c r="O19" s="40">
        <v>0.55036438055305981</v>
      </c>
      <c r="P19" s="10">
        <v>2.4659999999999999E-3</v>
      </c>
    </row>
    <row r="20" spans="3:16" ht="18">
      <c r="F20" s="114"/>
      <c r="G20" s="114"/>
      <c r="H20" s="3"/>
      <c r="I20" s="3"/>
      <c r="J20" s="40"/>
      <c r="K20" s="40"/>
      <c r="L20" s="114"/>
      <c r="M20" s="114"/>
      <c r="N20" s="40"/>
      <c r="O20" s="40"/>
      <c r="P20" s="3"/>
    </row>
    <row r="21" spans="3:16" ht="18">
      <c r="D21" t="s">
        <v>86</v>
      </c>
      <c r="E21" s="149" t="s">
        <v>208</v>
      </c>
      <c r="F21" s="38">
        <v>0.84694137638062883</v>
      </c>
      <c r="G21" s="38">
        <v>2.6480370062529696E-2</v>
      </c>
      <c r="H21" s="39" t="s">
        <v>331</v>
      </c>
      <c r="I21" s="39">
        <v>7.0000000000000007E-2</v>
      </c>
      <c r="J21" s="38">
        <v>0.76363636363636367</v>
      </c>
      <c r="K21" s="38">
        <v>0.77570093457943923</v>
      </c>
      <c r="L21" s="38">
        <v>0.77777777777777779</v>
      </c>
      <c r="M21" s="38">
        <v>0.76146788990825687</v>
      </c>
      <c r="N21" s="38">
        <v>0.32584941206572449</v>
      </c>
      <c r="O21" s="38">
        <v>0.5393372982158029</v>
      </c>
      <c r="P21" s="39" t="s">
        <v>293</v>
      </c>
    </row>
    <row r="22" spans="3:16" ht="18">
      <c r="D22" t="s">
        <v>573</v>
      </c>
      <c r="E22" s="149"/>
      <c r="F22" s="38"/>
      <c r="G22" s="38"/>
      <c r="H22" s="39"/>
      <c r="I22" s="72">
        <v>0.1</v>
      </c>
      <c r="J22" s="38">
        <v>0.63636363636363635</v>
      </c>
      <c r="K22" s="38">
        <v>0.90654205607476634</v>
      </c>
      <c r="L22" s="38">
        <v>0.875</v>
      </c>
      <c r="M22" s="38">
        <v>0.70802919708029199</v>
      </c>
      <c r="N22" s="38">
        <v>0.37545411469500478</v>
      </c>
      <c r="O22" s="38">
        <v>0.54290569243840281</v>
      </c>
      <c r="P22" s="39"/>
    </row>
    <row r="23" spans="3:16" ht="18">
      <c r="E23" s="187" t="s">
        <v>294</v>
      </c>
      <c r="F23" s="185">
        <v>0.86962616822429928</v>
      </c>
      <c r="G23" s="185">
        <v>2.3809913531862924E-2</v>
      </c>
      <c r="H23" s="182" t="s">
        <v>328</v>
      </c>
      <c r="I23" s="185">
        <v>0.41456747909653491</v>
      </c>
      <c r="J23" s="121">
        <v>0.83636363636363631</v>
      </c>
      <c r="K23" s="121">
        <v>0.7570093457943925</v>
      </c>
      <c r="L23" s="121">
        <v>0.77966101694915257</v>
      </c>
      <c r="M23" s="121">
        <v>0.81818181818181823</v>
      </c>
      <c r="N23" s="121">
        <v>0.29295275649053276</v>
      </c>
      <c r="O23" s="121">
        <v>0.59337298215802869</v>
      </c>
      <c r="P23" s="185">
        <v>6.4750000000000002E-2</v>
      </c>
    </row>
    <row r="24" spans="3:16" ht="18">
      <c r="E24" s="2" t="s">
        <v>295</v>
      </c>
      <c r="F24" s="114">
        <v>0.8591333899745115</v>
      </c>
      <c r="G24" s="114">
        <v>2.5217379845047367E-2</v>
      </c>
      <c r="H24" s="112" t="s">
        <v>331</v>
      </c>
      <c r="I24" s="34">
        <v>0.44678567908153916</v>
      </c>
      <c r="J24" s="40">
        <v>0.77272727272727271</v>
      </c>
      <c r="K24" s="40">
        <v>0.79439252336448596</v>
      </c>
      <c r="L24" s="114">
        <v>0.79439252336448596</v>
      </c>
      <c r="M24" s="114">
        <v>0.77272727272727271</v>
      </c>
      <c r="N24" s="40">
        <v>0.30647565484130534</v>
      </c>
      <c r="O24" s="40">
        <v>0.56711979609175867</v>
      </c>
      <c r="P24" s="14">
        <v>0.22509999999999999</v>
      </c>
    </row>
    <row r="25" spans="3:16" ht="18">
      <c r="F25" s="114"/>
      <c r="G25" s="114"/>
      <c r="H25" s="3"/>
      <c r="I25" s="34">
        <v>0.60264426108725677</v>
      </c>
      <c r="J25" s="40">
        <v>0.69090909090909092</v>
      </c>
      <c r="K25" s="40">
        <v>0.88785046728971961</v>
      </c>
      <c r="L25" s="114">
        <v>0.86363636363636365</v>
      </c>
      <c r="M25" s="114">
        <v>0.73643410852713176</v>
      </c>
      <c r="N25" s="40">
        <v>0.32880801050123287</v>
      </c>
      <c r="O25" s="40">
        <v>0.57875955819881053</v>
      </c>
      <c r="P25" s="3"/>
    </row>
    <row r="26" spans="3:16" s="111" customFormat="1" ht="18">
      <c r="C26" s="111" t="s">
        <v>1</v>
      </c>
      <c r="D26" s="111" t="s">
        <v>77</v>
      </c>
      <c r="E26" s="2" t="s">
        <v>208</v>
      </c>
      <c r="F26" s="114">
        <v>0.86010963525195017</v>
      </c>
      <c r="G26" s="114">
        <v>2.218971226411608E-2</v>
      </c>
      <c r="H26" s="112" t="s">
        <v>328</v>
      </c>
      <c r="I26" s="112">
        <v>7.0000000000000007E-2</v>
      </c>
      <c r="J26" s="114">
        <v>0.74509803921568629</v>
      </c>
      <c r="K26" s="114">
        <v>0.86451612903225805</v>
      </c>
      <c r="L26" s="114">
        <v>0.84444444444444444</v>
      </c>
      <c r="M26" s="114">
        <v>0.77456647398843925</v>
      </c>
      <c r="N26" s="114">
        <v>0.2886709006881219</v>
      </c>
      <c r="O26" s="114">
        <v>0.60961416824794434</v>
      </c>
      <c r="P26" s="104"/>
    </row>
    <row r="27" spans="3:16" s="111" customFormat="1" ht="18">
      <c r="D27" s="111" t="s">
        <v>574</v>
      </c>
      <c r="E27" s="37" t="s">
        <v>294</v>
      </c>
      <c r="F27" s="114">
        <v>0.90061142736664579</v>
      </c>
      <c r="G27" s="114">
        <v>1.7483879118779758E-2</v>
      </c>
      <c r="H27" s="112" t="s">
        <v>328</v>
      </c>
      <c r="I27" s="34">
        <v>0.37947249718411891</v>
      </c>
      <c r="J27" s="114">
        <v>0.88235294117647056</v>
      </c>
      <c r="K27" s="114">
        <v>0.8</v>
      </c>
      <c r="L27" s="114">
        <v>0.81325301204819278</v>
      </c>
      <c r="M27" s="114">
        <v>0.87323943661971826</v>
      </c>
      <c r="N27" s="114">
        <v>0.2320362696860708</v>
      </c>
      <c r="O27" s="114">
        <v>0.68235294117647061</v>
      </c>
      <c r="P27" s="104">
        <v>6.79E-3</v>
      </c>
    </row>
    <row r="28" spans="3:16" s="111" customFormat="1" ht="18">
      <c r="C28" s="103"/>
      <c r="D28" s="103"/>
      <c r="E28" s="136" t="s">
        <v>295</v>
      </c>
      <c r="F28" s="115">
        <v>0.88960573476702509</v>
      </c>
      <c r="G28" s="115">
        <v>1.8213859836784307E-2</v>
      </c>
      <c r="H28" s="113" t="s">
        <v>328</v>
      </c>
      <c r="I28" s="75">
        <v>0.44918806335855338</v>
      </c>
      <c r="J28" s="115">
        <v>0.80392156862745101</v>
      </c>
      <c r="K28" s="115">
        <v>0.85161290322580641</v>
      </c>
      <c r="L28" s="115">
        <v>0.84246575342465757</v>
      </c>
      <c r="M28" s="115">
        <v>0.81481481481481477</v>
      </c>
      <c r="N28" s="115">
        <v>0.24589729916896871</v>
      </c>
      <c r="O28" s="115">
        <v>0.65553447185325742</v>
      </c>
      <c r="P28" s="75">
        <v>1.499E-2</v>
      </c>
    </row>
    <row r="29" spans="3:16" s="111" customFormat="1" ht="18">
      <c r="C29" s="111" t="s">
        <v>524</v>
      </c>
      <c r="F29" s="114"/>
      <c r="G29" s="114"/>
      <c r="H29" s="112"/>
      <c r="I29" s="34"/>
      <c r="J29" s="114"/>
      <c r="K29" s="114"/>
      <c r="L29" s="114"/>
      <c r="M29" s="114"/>
      <c r="N29" s="114"/>
      <c r="O29" s="114"/>
      <c r="P29" s="112"/>
    </row>
    <row r="30" spans="3:16" s="111" customFormat="1" ht="18">
      <c r="C30" s="111" t="s">
        <v>525</v>
      </c>
      <c r="F30" s="114"/>
      <c r="G30" s="114"/>
      <c r="H30" s="112"/>
      <c r="I30" s="34"/>
      <c r="J30" s="114"/>
      <c r="K30" s="114"/>
      <c r="L30" s="114"/>
      <c r="M30" s="114"/>
      <c r="N30" s="114"/>
      <c r="O30" s="114"/>
      <c r="P30" s="112"/>
    </row>
    <row r="31" spans="3:16" s="111" customFormat="1" ht="18">
      <c r="C31" s="111" t="s">
        <v>526</v>
      </c>
      <c r="F31" s="114"/>
      <c r="G31" s="114"/>
      <c r="H31" s="112"/>
      <c r="I31" s="34"/>
      <c r="J31" s="114"/>
      <c r="K31" s="114"/>
      <c r="L31" s="114"/>
      <c r="M31" s="114"/>
      <c r="N31" s="114"/>
      <c r="O31" s="114"/>
      <c r="P31" s="112"/>
    </row>
    <row r="32" spans="3:16" s="111" customFormat="1">
      <c r="C32" s="2" t="s">
        <v>576</v>
      </c>
      <c r="F32" s="114"/>
      <c r="G32" s="114"/>
      <c r="H32" s="112"/>
      <c r="I32" s="34"/>
      <c r="J32" s="114"/>
      <c r="K32" s="114"/>
      <c r="L32" s="114"/>
      <c r="M32" s="114"/>
      <c r="N32" s="114"/>
      <c r="O32" s="114"/>
      <c r="P32" s="112"/>
    </row>
    <row r="33" spans="3:16" s="111" customFormat="1">
      <c r="C33" s="2" t="s">
        <v>577</v>
      </c>
      <c r="F33" s="114"/>
      <c r="G33" s="114"/>
      <c r="H33" s="112"/>
      <c r="I33" s="34"/>
      <c r="J33" s="114"/>
      <c r="K33" s="114"/>
      <c r="L33" s="114"/>
      <c r="M33" s="114"/>
      <c r="N33" s="114"/>
      <c r="O33" s="114"/>
      <c r="P33" s="112"/>
    </row>
    <row r="34" spans="3:16" s="111" customFormat="1" ht="18">
      <c r="F34" s="114"/>
      <c r="G34" s="114"/>
      <c r="H34" s="112"/>
      <c r="I34" s="34"/>
      <c r="J34" s="114"/>
      <c r="K34" s="114"/>
      <c r="L34" s="114"/>
      <c r="M34" s="114"/>
      <c r="N34" s="114"/>
      <c r="O34" s="114"/>
      <c r="P34" s="112"/>
    </row>
    <row r="35" spans="3:16" s="111" customFormat="1" ht="18">
      <c r="F35" s="114"/>
      <c r="G35" s="114"/>
      <c r="H35" s="112"/>
      <c r="I35" s="34"/>
      <c r="J35" s="114"/>
      <c r="K35" s="114"/>
      <c r="L35" s="114"/>
      <c r="M35" s="114"/>
      <c r="N35" s="114"/>
      <c r="O35" s="114"/>
      <c r="P35" s="112"/>
    </row>
    <row r="36" spans="3:16" s="111" customFormat="1" ht="18">
      <c r="E36" s="6"/>
      <c r="F36" s="79"/>
      <c r="G36" s="79"/>
      <c r="H36" s="29"/>
      <c r="I36" s="29"/>
      <c r="J36" s="79"/>
      <c r="K36" s="79"/>
      <c r="L36" s="79"/>
      <c r="M36" s="79"/>
      <c r="N36" s="79"/>
      <c r="O36" s="79"/>
      <c r="P36" s="29"/>
    </row>
    <row r="37" spans="3:16" s="111" customFormat="1" ht="18">
      <c r="E37" s="6"/>
      <c r="F37" s="79"/>
      <c r="G37" s="79"/>
      <c r="H37" s="29"/>
      <c r="I37" s="29"/>
      <c r="J37" s="79"/>
      <c r="K37" s="79"/>
      <c r="L37" s="79"/>
      <c r="M37" s="79"/>
      <c r="N37" s="79"/>
      <c r="O37" s="79"/>
      <c r="P37" s="29"/>
    </row>
    <row r="38" spans="3:16" s="111" customFormat="1" ht="18">
      <c r="E38" s="6"/>
      <c r="F38" s="79"/>
      <c r="G38" s="79"/>
      <c r="H38" s="29"/>
      <c r="I38" s="29"/>
      <c r="J38" s="79"/>
      <c r="K38" s="79"/>
      <c r="L38" s="79"/>
      <c r="M38" s="79"/>
      <c r="N38" s="79"/>
      <c r="O38" s="79"/>
      <c r="P38" s="29"/>
    </row>
    <row r="41" spans="3:16" s="111" customFormat="1" ht="18">
      <c r="D41" s="172"/>
    </row>
    <row r="42" spans="3:16" s="111" customFormat="1" ht="18">
      <c r="D42" s="172"/>
    </row>
    <row r="43" spans="3:16" ht="18">
      <c r="D43" s="172"/>
      <c r="E43" s="111"/>
      <c r="G43" s="111"/>
      <c r="H43" s="111"/>
      <c r="I43" s="111"/>
      <c r="L43"/>
      <c r="M43"/>
    </row>
    <row r="44" spans="3:16" ht="18">
      <c r="D44" s="172"/>
      <c r="E44" s="111"/>
      <c r="G44" s="111"/>
      <c r="H44" s="111"/>
      <c r="I44" s="111"/>
      <c r="L44"/>
      <c r="M44"/>
    </row>
    <row r="45" spans="3:16" ht="18">
      <c r="D45" s="172"/>
      <c r="E45" s="172"/>
      <c r="F45" s="172"/>
      <c r="G45" s="172"/>
      <c r="L45"/>
      <c r="M45"/>
    </row>
    <row r="46" spans="3:16" ht="18">
      <c r="D46" s="111"/>
      <c r="E46" s="111"/>
      <c r="F46" s="172"/>
      <c r="G46" s="172"/>
      <c r="H46" s="172"/>
      <c r="L46"/>
      <c r="M46"/>
    </row>
    <row r="47" spans="3:16" ht="18">
      <c r="F47" s="172"/>
      <c r="G47" s="172"/>
      <c r="H47" s="172"/>
      <c r="L47"/>
      <c r="M47"/>
    </row>
    <row r="48" spans="3:16" ht="18">
      <c r="F48" s="172"/>
      <c r="G48" s="172"/>
      <c r="H48" s="172"/>
      <c r="L48"/>
      <c r="M48"/>
    </row>
    <row r="49" spans="6:13" ht="18">
      <c r="F49" s="172"/>
      <c r="G49" s="172"/>
      <c r="H49" s="172"/>
      <c r="L49"/>
      <c r="M49"/>
    </row>
    <row r="50" spans="6:13" ht="18">
      <c r="G50" s="111"/>
      <c r="H50" s="111"/>
      <c r="L50"/>
      <c r="M50"/>
    </row>
  </sheetData>
  <phoneticPr fontId="1"/>
  <pageMargins left="0.7" right="0.7" top="0.75" bottom="0.75" header="0.3" footer="0.3"/>
  <pageSetup paperSize="9" scale="4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L27"/>
  <sheetViews>
    <sheetView topLeftCell="A10" workbookViewId="0">
      <selection activeCell="R13" sqref="R13"/>
    </sheetView>
  </sheetViews>
  <sheetFormatPr defaultRowHeight="13.5"/>
  <cols>
    <col min="2" max="2" width="21.75" customWidth="1"/>
    <col min="3" max="3" width="8.75" customWidth="1"/>
    <col min="4" max="4" width="14.75" customWidth="1"/>
    <col min="5" max="7" width="8.75" customWidth="1"/>
    <col min="8" max="8" width="5.75" customWidth="1"/>
    <col min="9" max="9" width="2.75" customWidth="1"/>
    <col min="10" max="10" width="8.75" customWidth="1"/>
    <col min="11" max="12" width="10.75" customWidth="1"/>
  </cols>
  <sheetData>
    <row r="5" spans="2:12" ht="18">
      <c r="B5" s="149" t="s">
        <v>570</v>
      </c>
      <c r="J5" s="3"/>
    </row>
    <row r="6" spans="2:12" ht="18">
      <c r="B6" s="191" t="s">
        <v>556</v>
      </c>
      <c r="D6" s="103"/>
      <c r="E6" s="1"/>
      <c r="F6" s="1"/>
      <c r="G6" s="1"/>
      <c r="H6" s="1"/>
      <c r="I6" s="1"/>
      <c r="J6" s="8"/>
      <c r="K6" s="1"/>
      <c r="L6" s="1"/>
    </row>
    <row r="7" spans="2:12" ht="18">
      <c r="B7" s="13"/>
      <c r="C7" s="13"/>
      <c r="D7" s="8" t="s">
        <v>208</v>
      </c>
      <c r="E7" s="8" t="s">
        <v>217</v>
      </c>
      <c r="F7" s="1"/>
      <c r="G7" s="1" t="s">
        <v>450</v>
      </c>
      <c r="H7" s="1"/>
      <c r="I7" s="1"/>
      <c r="J7" s="8"/>
      <c r="K7" s="8" t="s">
        <v>218</v>
      </c>
      <c r="L7" s="35" t="s">
        <v>372</v>
      </c>
    </row>
    <row r="8" spans="2:12">
      <c r="B8" t="s">
        <v>544</v>
      </c>
      <c r="C8" s="182" t="s">
        <v>479</v>
      </c>
      <c r="D8" s="181" t="s">
        <v>135</v>
      </c>
      <c r="E8" s="182">
        <v>374</v>
      </c>
      <c r="F8" s="183" t="s">
        <v>237</v>
      </c>
      <c r="G8" s="193">
        <v>-0.11395981466215099</v>
      </c>
      <c r="H8" s="151" t="s">
        <v>238</v>
      </c>
      <c r="I8" s="151" t="s">
        <v>239</v>
      </c>
      <c r="J8" s="184">
        <v>29.30481706945622</v>
      </c>
      <c r="K8" s="185">
        <v>0.3611796712529961</v>
      </c>
      <c r="L8" s="186">
        <v>5.7536990422577065E-13</v>
      </c>
    </row>
    <row r="9" spans="2:12">
      <c r="C9" s="112" t="s">
        <v>480</v>
      </c>
      <c r="D9" s="106" t="s">
        <v>136</v>
      </c>
      <c r="E9" s="3">
        <v>192</v>
      </c>
      <c r="F9" s="48" t="s">
        <v>237</v>
      </c>
      <c r="G9" s="194">
        <v>-0.20319999999999999</v>
      </c>
      <c r="H9" t="s">
        <v>238</v>
      </c>
      <c r="I9" t="s">
        <v>239</v>
      </c>
      <c r="J9" s="106">
        <v>51.95</v>
      </c>
      <c r="K9" s="112">
        <v>0.36799999999999999</v>
      </c>
      <c r="L9" s="123">
        <v>1.5598483767430919E-7</v>
      </c>
    </row>
    <row r="10" spans="2:12">
      <c r="C10" s="112" t="s">
        <v>481</v>
      </c>
      <c r="D10" s="49" t="s">
        <v>138</v>
      </c>
      <c r="E10" s="3">
        <v>71</v>
      </c>
      <c r="F10" s="48" t="s">
        <v>237</v>
      </c>
      <c r="G10" s="194">
        <v>-0.13400000000000001</v>
      </c>
      <c r="H10" t="s">
        <v>238</v>
      </c>
      <c r="I10" t="s">
        <v>239</v>
      </c>
      <c r="J10" s="106">
        <v>75.61</v>
      </c>
      <c r="K10" s="34">
        <v>0.19524343778985248</v>
      </c>
      <c r="L10" s="138">
        <v>0.1028</v>
      </c>
    </row>
    <row r="11" spans="2:12">
      <c r="C11" s="112" t="s">
        <v>482</v>
      </c>
      <c r="D11" s="49" t="s">
        <v>244</v>
      </c>
      <c r="E11" s="3">
        <v>86</v>
      </c>
      <c r="F11" s="48" t="s">
        <v>237</v>
      </c>
      <c r="G11" s="194">
        <v>-0.41370000000000001</v>
      </c>
      <c r="H11" t="s">
        <v>238</v>
      </c>
      <c r="I11" t="s">
        <v>239</v>
      </c>
      <c r="J11" s="54">
        <v>132</v>
      </c>
      <c r="K11" s="34">
        <v>0.22899781658347748</v>
      </c>
      <c r="L11" s="41">
        <v>3.39E-2</v>
      </c>
    </row>
    <row r="12" spans="2:12" ht="18">
      <c r="C12" s="112"/>
      <c r="D12" s="14"/>
      <c r="E12" s="3"/>
      <c r="F12" s="48"/>
      <c r="G12" s="48"/>
      <c r="J12" s="106"/>
      <c r="K12" s="112"/>
      <c r="L12" s="112"/>
    </row>
    <row r="13" spans="2:12">
      <c r="C13" s="112" t="s">
        <v>479</v>
      </c>
      <c r="D13" s="52" t="s">
        <v>135</v>
      </c>
      <c r="E13" s="3">
        <v>374</v>
      </c>
      <c r="F13" s="48" t="s">
        <v>237</v>
      </c>
      <c r="G13" s="48">
        <v>-1283</v>
      </c>
      <c r="H13" t="s">
        <v>240</v>
      </c>
      <c r="I13" t="s">
        <v>239</v>
      </c>
      <c r="J13" s="93" t="s">
        <v>245</v>
      </c>
      <c r="K13" s="34">
        <v>0.3920459156782532</v>
      </c>
      <c r="L13" s="123">
        <v>3.4583579279088919E-15</v>
      </c>
    </row>
    <row r="14" spans="2:12">
      <c r="C14" s="112" t="s">
        <v>480</v>
      </c>
      <c r="D14" s="106" t="s">
        <v>136</v>
      </c>
      <c r="E14" s="3">
        <v>192</v>
      </c>
      <c r="F14" s="48" t="s">
        <v>237</v>
      </c>
      <c r="G14" s="48">
        <v>-1079</v>
      </c>
      <c r="H14" t="s">
        <v>240</v>
      </c>
      <c r="I14" t="s">
        <v>239</v>
      </c>
      <c r="J14" s="106">
        <v>1129</v>
      </c>
      <c r="K14" s="34">
        <v>0.23138712150852303</v>
      </c>
      <c r="L14" s="138">
        <v>1.1999999999999999E-3</v>
      </c>
    </row>
    <row r="15" spans="2:12">
      <c r="C15" s="112" t="s">
        <v>481</v>
      </c>
      <c r="D15" s="49" t="s">
        <v>138</v>
      </c>
      <c r="E15" s="56">
        <v>71</v>
      </c>
      <c r="F15" s="48" t="s">
        <v>237</v>
      </c>
      <c r="G15" s="195">
        <v>-1775</v>
      </c>
      <c r="H15" t="s">
        <v>240</v>
      </c>
      <c r="I15" t="s">
        <v>239</v>
      </c>
      <c r="J15" s="55">
        <v>1862</v>
      </c>
      <c r="K15" s="34">
        <v>0.25563646062328432</v>
      </c>
      <c r="L15" s="138">
        <v>3.1399999999999997E-2</v>
      </c>
    </row>
    <row r="16" spans="2:12">
      <c r="C16" s="29" t="s">
        <v>482</v>
      </c>
      <c r="D16" s="176" t="s">
        <v>244</v>
      </c>
      <c r="E16" s="29">
        <v>86</v>
      </c>
      <c r="F16" s="177" t="s">
        <v>237</v>
      </c>
      <c r="G16" s="177">
        <v>-5735</v>
      </c>
      <c r="H16" s="6" t="s">
        <v>240</v>
      </c>
      <c r="I16" s="6" t="s">
        <v>239</v>
      </c>
      <c r="J16" s="52">
        <v>5901</v>
      </c>
      <c r="K16" s="53">
        <v>0.35510561809129404</v>
      </c>
      <c r="L16" s="178">
        <v>8.0000000000000004E-4</v>
      </c>
    </row>
    <row r="17" spans="2:12" ht="18">
      <c r="C17" s="112"/>
      <c r="G17" s="48"/>
      <c r="J17" s="106"/>
      <c r="K17" s="112"/>
    </row>
    <row r="18" spans="2:12">
      <c r="B18" t="s">
        <v>545</v>
      </c>
      <c r="C18" s="112" t="s">
        <v>479</v>
      </c>
      <c r="D18" s="106" t="s">
        <v>135</v>
      </c>
      <c r="E18" s="112">
        <v>144</v>
      </c>
      <c r="F18" s="48" t="s">
        <v>237</v>
      </c>
      <c r="G18" s="48">
        <v>-0.21829999999999999</v>
      </c>
      <c r="H18" s="111" t="s">
        <v>238</v>
      </c>
      <c r="I18" s="111" t="s">
        <v>276</v>
      </c>
      <c r="J18" s="106">
        <v>40.58</v>
      </c>
      <c r="K18" s="112">
        <v>0.39100000000000001</v>
      </c>
      <c r="L18" s="123">
        <v>1.233148603595898E-6</v>
      </c>
    </row>
    <row r="19" spans="2:12">
      <c r="C19" s="112" t="s">
        <v>480</v>
      </c>
      <c r="D19" s="106" t="s">
        <v>136</v>
      </c>
      <c r="E19" s="112">
        <v>74</v>
      </c>
      <c r="F19" s="48" t="s">
        <v>237</v>
      </c>
      <c r="G19" s="48">
        <v>-0.15279999999999999</v>
      </c>
      <c r="H19" s="111" t="s">
        <v>238</v>
      </c>
      <c r="I19" s="111" t="s">
        <v>276</v>
      </c>
      <c r="J19" s="106">
        <v>47.39</v>
      </c>
      <c r="K19" s="34">
        <v>0.25</v>
      </c>
      <c r="L19" s="139">
        <v>3.2000000000000001E-2</v>
      </c>
    </row>
    <row r="20" spans="2:12">
      <c r="C20" s="112" t="s">
        <v>481</v>
      </c>
      <c r="D20" s="106" t="s">
        <v>138</v>
      </c>
      <c r="E20" s="112">
        <v>30</v>
      </c>
      <c r="F20" s="48" t="s">
        <v>237</v>
      </c>
      <c r="G20" s="48">
        <v>-6.4899999999999999E-2</v>
      </c>
      <c r="H20" s="111" t="s">
        <v>238</v>
      </c>
      <c r="I20" s="111" t="s">
        <v>276</v>
      </c>
      <c r="J20" s="106">
        <v>59.47</v>
      </c>
      <c r="K20" s="112">
        <v>9.1999999999999998E-2</v>
      </c>
      <c r="L20" s="41">
        <v>0.62819999999999998</v>
      </c>
    </row>
    <row r="21" spans="2:12">
      <c r="C21" s="112" t="s">
        <v>482</v>
      </c>
      <c r="D21" s="106" t="s">
        <v>244</v>
      </c>
      <c r="E21" s="29">
        <v>59</v>
      </c>
      <c r="F21" s="48" t="s">
        <v>237</v>
      </c>
      <c r="G21" s="194">
        <v>-1.15967</v>
      </c>
      <c r="H21" s="111" t="s">
        <v>238</v>
      </c>
      <c r="I21" s="111" t="s">
        <v>276</v>
      </c>
      <c r="J21" s="54">
        <v>145</v>
      </c>
      <c r="K21" s="112">
        <v>0.34399999999999997</v>
      </c>
      <c r="L21" s="41">
        <v>7.6E-3</v>
      </c>
    </row>
    <row r="22" spans="2:12" ht="18">
      <c r="C22" s="112"/>
      <c r="D22" s="112"/>
      <c r="E22" s="112"/>
      <c r="F22" s="48"/>
      <c r="G22" s="48"/>
      <c r="H22" s="111"/>
      <c r="I22" s="111"/>
      <c r="J22" s="106"/>
      <c r="K22" s="112"/>
      <c r="L22" s="112"/>
    </row>
    <row r="23" spans="2:12">
      <c r="C23" s="112" t="s">
        <v>479</v>
      </c>
      <c r="D23" s="106" t="s">
        <v>135</v>
      </c>
      <c r="E23" s="112">
        <v>144</v>
      </c>
      <c r="F23" s="48" t="s">
        <v>237</v>
      </c>
      <c r="G23" s="48">
        <v>-1091</v>
      </c>
      <c r="H23" s="111" t="s">
        <v>240</v>
      </c>
      <c r="I23" s="111" t="s">
        <v>276</v>
      </c>
      <c r="J23" s="106">
        <v>1135</v>
      </c>
      <c r="K23" s="112">
        <v>0.36199999999999999</v>
      </c>
      <c r="L23" s="123">
        <v>8.5014935183256649E-6</v>
      </c>
    </row>
    <row r="24" spans="2:12">
      <c r="C24" s="112" t="s">
        <v>480</v>
      </c>
      <c r="D24" s="106" t="s">
        <v>136</v>
      </c>
      <c r="E24" s="112">
        <v>74</v>
      </c>
      <c r="F24" s="48" t="s">
        <v>237</v>
      </c>
      <c r="G24" s="196">
        <v>-854.7</v>
      </c>
      <c r="H24" s="111" t="s">
        <v>240</v>
      </c>
      <c r="I24" s="111" t="s">
        <v>276</v>
      </c>
      <c r="J24" s="106">
        <v>905.2</v>
      </c>
      <c r="K24" s="112">
        <v>0.28199999999999997</v>
      </c>
      <c r="L24" s="41">
        <v>1.5100000000000001E-2</v>
      </c>
    </row>
    <row r="25" spans="2:12">
      <c r="C25" s="112" t="s">
        <v>481</v>
      </c>
      <c r="D25" s="106" t="s">
        <v>138</v>
      </c>
      <c r="E25" s="112">
        <v>30</v>
      </c>
      <c r="F25" s="48" t="s">
        <v>237</v>
      </c>
      <c r="G25" s="48">
        <v>-54.16</v>
      </c>
      <c r="H25" s="111" t="s">
        <v>240</v>
      </c>
      <c r="I25" s="111" t="s">
        <v>276</v>
      </c>
      <c r="J25" s="106">
        <v>110.2</v>
      </c>
      <c r="K25" s="112">
        <v>2.5999999999999999E-2</v>
      </c>
      <c r="L25" s="41">
        <v>0.89190000000000003</v>
      </c>
    </row>
    <row r="26" spans="2:12">
      <c r="B26" s="103"/>
      <c r="C26" s="113" t="s">
        <v>482</v>
      </c>
      <c r="D26" s="107" t="s">
        <v>244</v>
      </c>
      <c r="E26" s="113">
        <v>59</v>
      </c>
      <c r="F26" s="51" t="s">
        <v>237</v>
      </c>
      <c r="G26" s="51">
        <v>-3335</v>
      </c>
      <c r="H26" s="103" t="s">
        <v>240</v>
      </c>
      <c r="I26" s="103" t="s">
        <v>276</v>
      </c>
      <c r="J26" s="107">
        <v>3477</v>
      </c>
      <c r="K26" s="75">
        <v>0.34</v>
      </c>
      <c r="L26" s="44">
        <v>8.3999999999999995E-3</v>
      </c>
    </row>
    <row r="27" spans="2:12" ht="18">
      <c r="B27" s="55" t="s">
        <v>527</v>
      </c>
    </row>
  </sheetData>
  <phoneticPr fontId="1"/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56"/>
  <sheetViews>
    <sheetView workbookViewId="0">
      <selection activeCell="C55" sqref="C55"/>
    </sheetView>
  </sheetViews>
  <sheetFormatPr defaultRowHeight="13.5"/>
  <cols>
    <col min="3" max="4" width="14.75" customWidth="1"/>
    <col min="5" max="6" width="13.75" customWidth="1"/>
    <col min="7" max="8" width="11.75" customWidth="1"/>
    <col min="9" max="11" width="13.75" customWidth="1"/>
    <col min="12" max="13" width="11.75" customWidth="1"/>
    <col min="14" max="16" width="13.75" customWidth="1"/>
    <col min="17" max="18" width="11.75" customWidth="1"/>
    <col min="19" max="21" width="13.75" customWidth="1"/>
    <col min="22" max="22" width="11.75" customWidth="1"/>
    <col min="23" max="23" width="13.75" customWidth="1"/>
    <col min="24" max="25" width="11.75" customWidth="1"/>
  </cols>
  <sheetData>
    <row r="1" spans="2:25" ht="18">
      <c r="B1" s="111"/>
    </row>
    <row r="2" spans="2:25" s="111" customFormat="1" ht="18"/>
    <row r="3" spans="2:25" ht="18">
      <c r="B3" s="111"/>
    </row>
    <row r="4" spans="2:25" ht="18">
      <c r="B4" s="111"/>
    </row>
    <row r="5" spans="2:25" ht="18">
      <c r="B5" s="111"/>
      <c r="C5" s="153" t="s">
        <v>499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</row>
    <row r="6" spans="2:25">
      <c r="B6" s="111"/>
      <c r="C6" s="107" t="s">
        <v>496</v>
      </c>
      <c r="D6" s="103"/>
      <c r="E6" s="113" t="s">
        <v>36</v>
      </c>
      <c r="F6" s="36" t="s">
        <v>204</v>
      </c>
      <c r="G6" s="1"/>
      <c r="H6" s="1"/>
      <c r="I6" s="1"/>
      <c r="J6" s="113" t="s">
        <v>39</v>
      </c>
      <c r="K6" s="1" t="s">
        <v>205</v>
      </c>
      <c r="L6" s="1"/>
      <c r="M6" s="1"/>
      <c r="N6" s="1"/>
      <c r="O6" s="113" t="s">
        <v>151</v>
      </c>
      <c r="P6" s="1" t="s">
        <v>206</v>
      </c>
      <c r="Q6" s="1"/>
      <c r="R6" s="1"/>
      <c r="S6" s="1"/>
      <c r="T6" s="113" t="s">
        <v>152</v>
      </c>
      <c r="U6" s="1" t="s">
        <v>207</v>
      </c>
      <c r="V6" s="1"/>
      <c r="W6" s="1"/>
      <c r="X6" s="1"/>
      <c r="Y6" s="1" t="s">
        <v>250</v>
      </c>
    </row>
    <row r="7" spans="2:25" ht="18">
      <c r="B7" s="111"/>
      <c r="C7" t="s">
        <v>180</v>
      </c>
      <c r="E7" s="21">
        <v>6.3</v>
      </c>
      <c r="F7" s="18" t="s">
        <v>127</v>
      </c>
      <c r="I7" s="19"/>
      <c r="J7" s="21">
        <v>6</v>
      </c>
      <c r="K7" s="18" t="s">
        <v>128</v>
      </c>
      <c r="L7" s="19" t="s">
        <v>129</v>
      </c>
      <c r="M7" s="19"/>
      <c r="O7" s="70">
        <v>5.5</v>
      </c>
      <c r="P7" s="18" t="s">
        <v>130</v>
      </c>
      <c r="Q7" s="19" t="s">
        <v>129</v>
      </c>
      <c r="T7" s="21">
        <v>6</v>
      </c>
      <c r="U7" s="18" t="s">
        <v>128</v>
      </c>
      <c r="V7" s="18" t="s">
        <v>105</v>
      </c>
      <c r="Y7" s="34">
        <v>2.0858012041560753E-3</v>
      </c>
    </row>
    <row r="8" spans="2:25" ht="18">
      <c r="B8" s="111"/>
      <c r="C8" t="s">
        <v>181</v>
      </c>
      <c r="E8" s="34">
        <v>1.012</v>
      </c>
      <c r="F8" s="18" t="s">
        <v>131</v>
      </c>
      <c r="I8" s="16"/>
      <c r="J8" s="34">
        <v>1.0169999999999999</v>
      </c>
      <c r="K8" s="18" t="s">
        <v>132</v>
      </c>
      <c r="L8" s="18" t="s">
        <v>105</v>
      </c>
      <c r="M8" s="18"/>
      <c r="O8" s="45">
        <v>1.0169999999999999</v>
      </c>
      <c r="P8" s="18" t="s">
        <v>133</v>
      </c>
      <c r="Q8" s="18" t="s">
        <v>105</v>
      </c>
      <c r="T8" s="34">
        <v>1.018</v>
      </c>
      <c r="U8" s="18" t="s">
        <v>134</v>
      </c>
      <c r="V8" s="18" t="s">
        <v>105</v>
      </c>
      <c r="Y8" s="60">
        <v>2.8826548626678943E-24</v>
      </c>
    </row>
    <row r="9" spans="2:25" ht="18">
      <c r="C9" t="s">
        <v>532</v>
      </c>
      <c r="E9" s="62">
        <v>4</v>
      </c>
      <c r="F9" s="18" t="s">
        <v>103</v>
      </c>
      <c r="I9" s="18"/>
      <c r="J9" s="62">
        <v>15</v>
      </c>
      <c r="K9" s="18" t="s">
        <v>104</v>
      </c>
      <c r="L9" s="18" t="s">
        <v>105</v>
      </c>
      <c r="M9" s="18"/>
      <c r="O9" s="71">
        <v>24</v>
      </c>
      <c r="P9" s="18" t="s">
        <v>106</v>
      </c>
      <c r="Q9" s="18" t="s">
        <v>107</v>
      </c>
      <c r="T9" s="62">
        <v>65</v>
      </c>
      <c r="U9" s="18" t="s">
        <v>108</v>
      </c>
      <c r="V9" s="18" t="s">
        <v>109</v>
      </c>
      <c r="Y9" s="60">
        <v>5.5782010652687564E-99</v>
      </c>
    </row>
    <row r="10" spans="2:25" ht="18">
      <c r="C10" t="s">
        <v>208</v>
      </c>
      <c r="E10" s="14">
        <v>0.05</v>
      </c>
      <c r="F10" s="18" t="s">
        <v>110</v>
      </c>
      <c r="I10" s="7"/>
      <c r="J10" s="14">
        <v>0.15</v>
      </c>
      <c r="K10" s="18" t="s">
        <v>111</v>
      </c>
      <c r="L10" s="18" t="s">
        <v>105</v>
      </c>
      <c r="M10" s="18"/>
      <c r="O10" s="72">
        <v>0.2</v>
      </c>
      <c r="P10" s="18" t="s">
        <v>112</v>
      </c>
      <c r="Q10" s="18" t="s">
        <v>107</v>
      </c>
      <c r="T10" s="14">
        <v>0.41</v>
      </c>
      <c r="U10" s="18" t="s">
        <v>113</v>
      </c>
      <c r="V10" s="18" t="s">
        <v>109</v>
      </c>
      <c r="Y10" s="60">
        <v>1.565131364106034E-63</v>
      </c>
    </row>
    <row r="11" spans="2:25" ht="18">
      <c r="C11" t="s">
        <v>447</v>
      </c>
      <c r="E11" s="21">
        <v>15.8</v>
      </c>
      <c r="F11" s="18" t="s">
        <v>114</v>
      </c>
      <c r="I11" s="19"/>
      <c r="J11" s="68">
        <v>68.3</v>
      </c>
      <c r="K11" s="18" t="s">
        <v>115</v>
      </c>
      <c r="L11" s="18" t="s">
        <v>105</v>
      </c>
      <c r="M11" s="18"/>
      <c r="O11" s="70">
        <v>149.6</v>
      </c>
      <c r="P11" s="18" t="s">
        <v>116</v>
      </c>
      <c r="Q11" s="18" t="s">
        <v>107</v>
      </c>
      <c r="T11" s="21">
        <v>465.1</v>
      </c>
      <c r="U11" s="18" t="s">
        <v>117</v>
      </c>
      <c r="V11" s="18" t="s">
        <v>109</v>
      </c>
      <c r="Y11" s="60">
        <v>6.1800339599164373E-78</v>
      </c>
    </row>
    <row r="12" spans="2:25" ht="18">
      <c r="C12" t="s">
        <v>274</v>
      </c>
      <c r="E12" s="21">
        <v>23</v>
      </c>
      <c r="F12" s="18" t="s">
        <v>118</v>
      </c>
      <c r="I12" s="19"/>
      <c r="J12" s="69">
        <v>56</v>
      </c>
      <c r="K12" s="67" t="s">
        <v>119</v>
      </c>
      <c r="L12" s="18" t="s">
        <v>105</v>
      </c>
      <c r="M12" s="18"/>
      <c r="O12" s="70">
        <v>128</v>
      </c>
      <c r="P12" s="18" t="s">
        <v>120</v>
      </c>
      <c r="Q12" s="18" t="s">
        <v>107</v>
      </c>
      <c r="T12" s="21">
        <v>285</v>
      </c>
      <c r="U12" s="18" t="s">
        <v>121</v>
      </c>
      <c r="V12" s="18" t="s">
        <v>109</v>
      </c>
      <c r="Y12" s="60">
        <v>1.2700628834632793E-45</v>
      </c>
    </row>
    <row r="13" spans="2:25" ht="18">
      <c r="C13" t="s">
        <v>374</v>
      </c>
      <c r="E13" s="21">
        <v>66.3</v>
      </c>
      <c r="F13" s="18" t="s">
        <v>122</v>
      </c>
      <c r="I13" s="19"/>
      <c r="J13" s="21">
        <v>104.7</v>
      </c>
      <c r="K13" s="18" t="s">
        <v>123</v>
      </c>
      <c r="L13" s="18" t="s">
        <v>105</v>
      </c>
      <c r="M13" s="18"/>
      <c r="O13" s="70">
        <v>121.7</v>
      </c>
      <c r="P13" s="18" t="s">
        <v>124</v>
      </c>
      <c r="Q13" s="18" t="s">
        <v>105</v>
      </c>
      <c r="T13" s="21">
        <v>147.4</v>
      </c>
      <c r="U13" s="18" t="s">
        <v>125</v>
      </c>
      <c r="V13" s="18" t="s">
        <v>107</v>
      </c>
      <c r="Y13" s="60">
        <v>5.0111833934296388E-29</v>
      </c>
    </row>
    <row r="14" spans="2:25">
      <c r="C14" s="13" t="s">
        <v>76</v>
      </c>
      <c r="D14" s="35"/>
      <c r="E14" s="165" t="s">
        <v>500</v>
      </c>
      <c r="F14" s="166" t="s">
        <v>501</v>
      </c>
      <c r="G14" s="13"/>
      <c r="H14" s="13"/>
      <c r="I14" s="13"/>
      <c r="J14" s="165" t="s">
        <v>500</v>
      </c>
      <c r="K14" s="166" t="s">
        <v>501</v>
      </c>
      <c r="L14" s="13"/>
      <c r="M14" s="13"/>
      <c r="N14" s="13"/>
      <c r="O14" s="165" t="s">
        <v>500</v>
      </c>
      <c r="P14" s="166" t="s">
        <v>501</v>
      </c>
      <c r="Q14" s="13"/>
      <c r="R14" s="13"/>
      <c r="S14" s="13"/>
      <c r="T14" s="165" t="s">
        <v>500</v>
      </c>
      <c r="U14" s="166" t="s">
        <v>501</v>
      </c>
      <c r="V14" s="167"/>
      <c r="W14" s="13"/>
      <c r="X14" s="13"/>
      <c r="Y14" s="168" t="s">
        <v>252</v>
      </c>
    </row>
    <row r="15" spans="2:25" ht="18">
      <c r="C15" s="3">
        <v>1</v>
      </c>
      <c r="E15" s="3">
        <v>16</v>
      </c>
      <c r="F15" s="2" t="s">
        <v>148</v>
      </c>
      <c r="J15" s="3">
        <v>2</v>
      </c>
      <c r="K15" s="2" t="s">
        <v>149</v>
      </c>
      <c r="O15" s="3">
        <v>0</v>
      </c>
      <c r="P15" s="2" t="s">
        <v>46</v>
      </c>
      <c r="T15" s="3">
        <v>0</v>
      </c>
      <c r="U15" s="2" t="s">
        <v>46</v>
      </c>
      <c r="V15" s="47"/>
      <c r="W15" s="6"/>
      <c r="X15" s="6"/>
      <c r="Y15" s="53">
        <v>4.3591886596077876E-3</v>
      </c>
    </row>
    <row r="16" spans="2:25" ht="18">
      <c r="C16" s="3">
        <v>2</v>
      </c>
      <c r="E16" s="3">
        <v>207</v>
      </c>
      <c r="F16" s="2" t="s">
        <v>219</v>
      </c>
      <c r="J16" s="3">
        <v>24</v>
      </c>
      <c r="K16" s="2" t="s">
        <v>223</v>
      </c>
      <c r="O16" s="3">
        <v>28</v>
      </c>
      <c r="P16" s="2" t="s">
        <v>227</v>
      </c>
      <c r="T16" s="3">
        <v>8</v>
      </c>
      <c r="U16" s="2" t="s">
        <v>231</v>
      </c>
      <c r="V16" s="47"/>
      <c r="W16" s="6"/>
      <c r="X16" s="6"/>
      <c r="Y16" s="30"/>
    </row>
    <row r="17" spans="3:28" ht="18">
      <c r="C17" s="3" t="s">
        <v>28</v>
      </c>
      <c r="E17" s="3">
        <v>284</v>
      </c>
      <c r="F17" s="2" t="s">
        <v>220</v>
      </c>
      <c r="J17" s="3">
        <v>45</v>
      </c>
      <c r="K17" s="2" t="s">
        <v>224</v>
      </c>
      <c r="O17" s="3">
        <v>23</v>
      </c>
      <c r="P17" s="2" t="s">
        <v>228</v>
      </c>
      <c r="T17" s="3">
        <v>2</v>
      </c>
      <c r="U17" s="2" t="s">
        <v>232</v>
      </c>
      <c r="V17" s="47"/>
      <c r="W17" s="6"/>
      <c r="X17" s="6"/>
      <c r="Y17" s="30"/>
    </row>
    <row r="18" spans="3:28" ht="18">
      <c r="C18" s="3" t="s">
        <v>31</v>
      </c>
      <c r="E18" s="3">
        <v>150</v>
      </c>
      <c r="F18" s="2" t="s">
        <v>221</v>
      </c>
      <c r="J18" s="3">
        <v>25</v>
      </c>
      <c r="K18" s="2" t="s">
        <v>225</v>
      </c>
      <c r="O18" s="3">
        <v>14</v>
      </c>
      <c r="P18" s="2" t="s">
        <v>229</v>
      </c>
      <c r="T18" s="3">
        <v>9</v>
      </c>
      <c r="U18" s="2" t="s">
        <v>233</v>
      </c>
      <c r="V18" s="47"/>
      <c r="W18" s="6"/>
      <c r="X18" s="6"/>
      <c r="Y18" s="30"/>
    </row>
    <row r="19" spans="3:28" ht="18">
      <c r="C19" s="113">
        <v>4</v>
      </c>
      <c r="D19" s="103"/>
      <c r="E19" s="113">
        <v>67</v>
      </c>
      <c r="F19" s="17" t="s">
        <v>222</v>
      </c>
      <c r="G19" s="103"/>
      <c r="H19" s="103"/>
      <c r="I19" s="103"/>
      <c r="J19" s="113">
        <v>23</v>
      </c>
      <c r="K19" s="17" t="s">
        <v>226</v>
      </c>
      <c r="L19" s="103"/>
      <c r="M19" s="103"/>
      <c r="N19" s="103"/>
      <c r="O19" s="113">
        <v>10</v>
      </c>
      <c r="P19" s="17" t="s">
        <v>230</v>
      </c>
      <c r="Q19" s="103"/>
      <c r="R19" s="103"/>
      <c r="S19" s="103"/>
      <c r="T19" s="113">
        <v>2</v>
      </c>
      <c r="U19" s="17" t="s">
        <v>232</v>
      </c>
      <c r="V19" s="20"/>
      <c r="W19" s="103"/>
      <c r="X19" s="103"/>
      <c r="Y19" s="4"/>
    </row>
    <row r="20" spans="3:28">
      <c r="C20" s="103" t="s">
        <v>84</v>
      </c>
      <c r="D20" s="103" t="s">
        <v>208</v>
      </c>
      <c r="E20" s="107" t="s">
        <v>274</v>
      </c>
      <c r="F20" s="103"/>
      <c r="G20" s="103"/>
      <c r="H20" s="103" t="s">
        <v>251</v>
      </c>
      <c r="I20" s="46" t="s">
        <v>253</v>
      </c>
      <c r="J20" s="107" t="s">
        <v>274</v>
      </c>
      <c r="K20" s="103"/>
      <c r="L20" s="103"/>
      <c r="M20" s="103" t="s">
        <v>251</v>
      </c>
      <c r="N20" s="46" t="s">
        <v>253</v>
      </c>
      <c r="O20" s="107" t="s">
        <v>274</v>
      </c>
      <c r="P20" s="103"/>
      <c r="Q20" s="103"/>
      <c r="R20" s="103" t="s">
        <v>251</v>
      </c>
      <c r="S20" s="46" t="s">
        <v>253</v>
      </c>
      <c r="T20" s="107" t="s">
        <v>274</v>
      </c>
      <c r="U20" s="13"/>
      <c r="V20" s="1"/>
      <c r="W20" s="46" t="s">
        <v>255</v>
      </c>
      <c r="X20" s="1"/>
      <c r="Y20" s="1" t="s">
        <v>254</v>
      </c>
    </row>
    <row r="21" spans="3:28" ht="18">
      <c r="C21" t="s">
        <v>47</v>
      </c>
      <c r="D21" t="s">
        <v>135</v>
      </c>
      <c r="E21" s="21">
        <v>14</v>
      </c>
      <c r="F21" s="93" t="s">
        <v>296</v>
      </c>
      <c r="H21" s="60">
        <v>8.64703276852687E-39</v>
      </c>
      <c r="I21" s="27">
        <v>0.94854688493714834</v>
      </c>
      <c r="J21" s="70">
        <v>18</v>
      </c>
      <c r="K21" t="s">
        <v>300</v>
      </c>
      <c r="M21" s="60">
        <v>2.6773569013477101E-7</v>
      </c>
      <c r="N21" s="27" t="s">
        <v>99</v>
      </c>
      <c r="O21" s="21"/>
      <c r="R21" s="60">
        <v>1.6314941690367505E-6</v>
      </c>
      <c r="S21" s="40"/>
      <c r="T21" s="3"/>
      <c r="U21" s="29"/>
      <c r="Y21" s="14">
        <v>0.25583398300021787</v>
      </c>
    </row>
    <row r="22" spans="3:28" ht="18">
      <c r="D22" t="s">
        <v>136</v>
      </c>
      <c r="E22" s="21">
        <v>29</v>
      </c>
      <c r="F22" s="2" t="s">
        <v>297</v>
      </c>
      <c r="G22" t="s">
        <v>137</v>
      </c>
      <c r="H22" s="24"/>
      <c r="I22" s="27">
        <v>0.29281537005737168</v>
      </c>
      <c r="J22" s="70">
        <v>39.5</v>
      </c>
      <c r="K22" t="s">
        <v>309</v>
      </c>
      <c r="M22" s="3"/>
      <c r="N22" s="74">
        <v>3.2544138360958375E-2</v>
      </c>
      <c r="O22" s="21">
        <v>52.5</v>
      </c>
      <c r="P22" t="s">
        <v>314</v>
      </c>
      <c r="S22" s="40">
        <v>0.97202797202797198</v>
      </c>
      <c r="T22" s="3"/>
      <c r="Y22" s="14">
        <v>0.19501874143355033</v>
      </c>
    </row>
    <row r="23" spans="3:28" ht="18">
      <c r="D23" t="s">
        <v>138</v>
      </c>
      <c r="E23" s="21">
        <v>66.5</v>
      </c>
      <c r="F23" s="2" t="s">
        <v>305</v>
      </c>
      <c r="G23" t="s">
        <v>139</v>
      </c>
      <c r="H23" s="24"/>
      <c r="I23" s="27">
        <v>0.59272867816567443</v>
      </c>
      <c r="J23" s="70">
        <v>47</v>
      </c>
      <c r="K23" t="s">
        <v>310</v>
      </c>
      <c r="M23" s="3"/>
      <c r="N23" s="27">
        <v>0.4599591524136728</v>
      </c>
      <c r="O23" s="21">
        <v>76</v>
      </c>
      <c r="P23" t="s">
        <v>302</v>
      </c>
      <c r="S23" s="40">
        <v>1</v>
      </c>
      <c r="T23" s="3"/>
      <c r="Y23" s="14">
        <v>0.41721764088385971</v>
      </c>
    </row>
    <row r="24" spans="3:28" ht="18">
      <c r="D24" t="s">
        <v>140</v>
      </c>
      <c r="E24" s="21">
        <v>93</v>
      </c>
      <c r="F24" s="2" t="s">
        <v>298</v>
      </c>
      <c r="G24" t="s">
        <v>137</v>
      </c>
      <c r="H24" s="24"/>
      <c r="I24" s="27">
        <v>0.15302824873952003</v>
      </c>
      <c r="J24" s="70">
        <v>106</v>
      </c>
      <c r="K24" t="s">
        <v>311</v>
      </c>
      <c r="L24" t="s">
        <v>141</v>
      </c>
      <c r="M24" s="3"/>
      <c r="N24" s="27">
        <v>0.53363937698325214</v>
      </c>
      <c r="O24" s="21">
        <v>148</v>
      </c>
      <c r="P24" t="s">
        <v>315</v>
      </c>
      <c r="Q24" t="s">
        <v>142</v>
      </c>
      <c r="S24" s="40">
        <v>0.92408261068466535</v>
      </c>
      <c r="T24" s="3">
        <v>264</v>
      </c>
      <c r="U24" t="s">
        <v>317</v>
      </c>
      <c r="V24" t="s">
        <v>143</v>
      </c>
      <c r="W24" s="14">
        <v>0.91585122168639521</v>
      </c>
      <c r="Y24" s="60">
        <v>1.1730288777140605E-7</v>
      </c>
    </row>
    <row r="25" spans="3:28" ht="18">
      <c r="C25" t="s">
        <v>144</v>
      </c>
      <c r="E25" s="3"/>
      <c r="F25" s="2"/>
      <c r="H25" s="24"/>
      <c r="I25" s="24"/>
      <c r="J25" s="39"/>
      <c r="M25" s="3"/>
      <c r="N25" s="3"/>
      <c r="O25" s="3"/>
      <c r="S25" s="40"/>
      <c r="T25" s="3"/>
      <c r="Y25" s="3"/>
    </row>
    <row r="26" spans="3:28" ht="18">
      <c r="C26" t="s">
        <v>47</v>
      </c>
      <c r="D26" t="s">
        <v>135</v>
      </c>
      <c r="E26" s="21">
        <v>15</v>
      </c>
      <c r="F26" s="2" t="s">
        <v>299</v>
      </c>
      <c r="H26" s="60">
        <v>2.4615934851072501E-22</v>
      </c>
      <c r="I26" s="24"/>
      <c r="J26" s="70">
        <v>7</v>
      </c>
      <c r="K26" s="2"/>
      <c r="M26" s="60">
        <v>4.8928095547331897E-5</v>
      </c>
      <c r="N26" s="3"/>
      <c r="O26" s="21"/>
      <c r="R26" s="34">
        <v>2.4463610841558457E-3</v>
      </c>
      <c r="S26" s="40"/>
      <c r="T26" s="3"/>
      <c r="Y26" s="3" t="s">
        <v>99</v>
      </c>
    </row>
    <row r="27" spans="3:28" ht="18">
      <c r="D27" t="s">
        <v>136</v>
      </c>
      <c r="E27" s="21">
        <v>35</v>
      </c>
      <c r="F27" s="2" t="s">
        <v>306</v>
      </c>
      <c r="G27" t="s">
        <v>137</v>
      </c>
      <c r="H27" s="24"/>
      <c r="I27" s="24"/>
      <c r="J27" s="70">
        <v>17</v>
      </c>
      <c r="K27" s="2" t="s">
        <v>301</v>
      </c>
      <c r="L27" s="2"/>
      <c r="M27" s="24"/>
      <c r="N27" s="3"/>
      <c r="O27" s="21">
        <v>51</v>
      </c>
      <c r="P27" t="s">
        <v>316</v>
      </c>
      <c r="S27" s="40"/>
      <c r="T27" s="3"/>
      <c r="Y27" s="14">
        <v>5.9771587125299085E-2</v>
      </c>
      <c r="AB27" s="101"/>
    </row>
    <row r="28" spans="3:28" ht="18">
      <c r="D28" t="s">
        <v>138</v>
      </c>
      <c r="E28" s="21">
        <v>63</v>
      </c>
      <c r="F28" s="2" t="s">
        <v>307</v>
      </c>
      <c r="G28" t="s">
        <v>139</v>
      </c>
      <c r="H28" s="24"/>
      <c r="I28" s="24"/>
      <c r="J28" s="70">
        <v>54</v>
      </c>
      <c r="K28" s="2" t="s">
        <v>312</v>
      </c>
      <c r="L28" s="2" t="s">
        <v>145</v>
      </c>
      <c r="M28" s="24"/>
      <c r="N28" s="3"/>
      <c r="O28" s="21">
        <v>79</v>
      </c>
      <c r="P28" t="s">
        <v>303</v>
      </c>
      <c r="S28" s="40"/>
      <c r="T28" s="3"/>
      <c r="Y28" s="14">
        <v>0.99457386096681333</v>
      </c>
      <c r="AB28" s="19"/>
    </row>
    <row r="29" spans="3:28" ht="18">
      <c r="C29" s="1"/>
      <c r="D29" s="1" t="s">
        <v>140</v>
      </c>
      <c r="E29" s="22">
        <v>112.5</v>
      </c>
      <c r="F29" s="17" t="s">
        <v>308</v>
      </c>
      <c r="G29" s="1" t="s">
        <v>141</v>
      </c>
      <c r="H29" s="28"/>
      <c r="I29" s="28"/>
      <c r="J29" s="73">
        <v>112</v>
      </c>
      <c r="K29" s="17" t="s">
        <v>313</v>
      </c>
      <c r="L29" s="17" t="s">
        <v>146</v>
      </c>
      <c r="M29" s="28"/>
      <c r="N29" s="8"/>
      <c r="O29" s="22">
        <v>176</v>
      </c>
      <c r="P29" s="1" t="s">
        <v>304</v>
      </c>
      <c r="Q29" s="1" t="s">
        <v>147</v>
      </c>
      <c r="R29" s="1"/>
      <c r="S29" s="61"/>
      <c r="T29" s="8">
        <v>287</v>
      </c>
      <c r="U29" s="1" t="s">
        <v>318</v>
      </c>
      <c r="V29" s="1" t="s">
        <v>109</v>
      </c>
      <c r="W29" s="1"/>
      <c r="X29" s="1"/>
      <c r="Y29" s="76">
        <v>2.3754203573619802E-6</v>
      </c>
    </row>
    <row r="30" spans="3:28" s="111" customFormat="1">
      <c r="C30" s="6"/>
      <c r="D30" s="6"/>
      <c r="E30" s="147"/>
      <c r="F30" s="135"/>
      <c r="G30" s="25" t="s">
        <v>256</v>
      </c>
      <c r="H30" s="25" t="s">
        <v>257</v>
      </c>
      <c r="I30" s="25" t="s">
        <v>258</v>
      </c>
      <c r="J30" s="154"/>
      <c r="K30" s="135"/>
      <c r="L30" s="25" t="s">
        <v>256</v>
      </c>
      <c r="M30" s="25" t="s">
        <v>257</v>
      </c>
      <c r="N30" s="25" t="s">
        <v>258</v>
      </c>
      <c r="O30" s="147"/>
      <c r="P30" s="6"/>
      <c r="Q30" s="25" t="s">
        <v>256</v>
      </c>
      <c r="R30" s="6"/>
      <c r="S30" s="79"/>
      <c r="T30" s="29"/>
      <c r="U30" s="6"/>
      <c r="V30" s="6"/>
      <c r="W30" s="6"/>
      <c r="X30" t="s">
        <v>487</v>
      </c>
      <c r="Y30" t="s">
        <v>488</v>
      </c>
    </row>
    <row r="31" spans="3:28" ht="18">
      <c r="D31" t="s">
        <v>47</v>
      </c>
      <c r="E31" s="29" t="s">
        <v>275</v>
      </c>
      <c r="F31" s="29" t="s">
        <v>275</v>
      </c>
      <c r="H31" s="29" t="s">
        <v>275</v>
      </c>
      <c r="I31" s="29" t="s">
        <v>275</v>
      </c>
      <c r="J31" s="112" t="s">
        <v>59</v>
      </c>
      <c r="K31" s="29" t="s">
        <v>275</v>
      </c>
      <c r="M31" s="29" t="s">
        <v>275</v>
      </c>
      <c r="N31" s="29" t="s">
        <v>275</v>
      </c>
      <c r="O31" s="112" t="s">
        <v>59</v>
      </c>
      <c r="P31" s="112" t="s">
        <v>59</v>
      </c>
      <c r="T31" s="112" t="s">
        <v>59</v>
      </c>
      <c r="U31" s="112" t="s">
        <v>59</v>
      </c>
      <c r="X31" s="112" t="s">
        <v>59</v>
      </c>
      <c r="Y31" s="112" t="s">
        <v>59</v>
      </c>
    </row>
    <row r="32" spans="3:28">
      <c r="C32" s="1"/>
      <c r="D32" s="1" t="s">
        <v>150</v>
      </c>
      <c r="E32" s="8" t="s">
        <v>60</v>
      </c>
      <c r="F32" s="1" t="s">
        <v>70</v>
      </c>
      <c r="G32" s="31" t="s">
        <v>153</v>
      </c>
      <c r="H32" s="113" t="s">
        <v>60</v>
      </c>
      <c r="I32" s="113" t="s">
        <v>70</v>
      </c>
      <c r="J32" s="113" t="s">
        <v>60</v>
      </c>
      <c r="K32" s="113" t="s">
        <v>70</v>
      </c>
      <c r="L32" s="31" t="s">
        <v>153</v>
      </c>
      <c r="M32" s="1" t="s">
        <v>60</v>
      </c>
      <c r="N32" s="1" t="s">
        <v>70</v>
      </c>
      <c r="O32" s="1" t="s">
        <v>60</v>
      </c>
      <c r="P32" s="1" t="s">
        <v>70</v>
      </c>
      <c r="Q32" s="63" t="s">
        <v>153</v>
      </c>
      <c r="R32" s="1"/>
      <c r="S32" s="1"/>
      <c r="T32" s="1" t="s">
        <v>60</v>
      </c>
      <c r="U32" s="1" t="s">
        <v>70</v>
      </c>
      <c r="V32" s="1"/>
      <c r="W32" s="1"/>
      <c r="X32" s="1" t="s">
        <v>60</v>
      </c>
      <c r="Y32" s="1" t="s">
        <v>70</v>
      </c>
    </row>
    <row r="33" spans="3:27" ht="18">
      <c r="C33" t="s">
        <v>84</v>
      </c>
      <c r="D33" t="s">
        <v>135</v>
      </c>
      <c r="E33" s="3">
        <v>240</v>
      </c>
      <c r="F33" s="3">
        <v>49</v>
      </c>
      <c r="G33" s="14">
        <v>0.98811827453486534</v>
      </c>
      <c r="H33" s="66">
        <v>4.2975534369433757E-2</v>
      </c>
      <c r="I33" s="66">
        <v>3.2907372750186445E-2</v>
      </c>
      <c r="J33" s="3">
        <v>3</v>
      </c>
      <c r="K33" s="3">
        <v>2</v>
      </c>
      <c r="L33" s="14">
        <v>0.66666666666666663</v>
      </c>
      <c r="M33" s="34">
        <v>0.91412796021118115</v>
      </c>
      <c r="N33" s="34">
        <v>2.2261311663853988E-2</v>
      </c>
      <c r="O33" s="3">
        <v>0</v>
      </c>
      <c r="P33" s="3">
        <v>0</v>
      </c>
      <c r="Q33" s="64" t="s">
        <v>99</v>
      </c>
      <c r="T33" s="3">
        <v>0</v>
      </c>
      <c r="U33" s="3">
        <v>0</v>
      </c>
      <c r="V33" s="3"/>
      <c r="X33" s="60">
        <v>1.3308339284884482E-8</v>
      </c>
      <c r="Y33" s="60">
        <v>9.7319936558741771E-11</v>
      </c>
      <c r="AA33" s="60"/>
    </row>
    <row r="34" spans="3:27" ht="18">
      <c r="D34" t="s">
        <v>136</v>
      </c>
      <c r="E34" s="3">
        <v>64</v>
      </c>
      <c r="F34" s="3">
        <v>61</v>
      </c>
      <c r="G34" s="14">
        <v>0.37094223914103985</v>
      </c>
      <c r="J34" s="3">
        <v>9</v>
      </c>
      <c r="K34" s="3">
        <v>13</v>
      </c>
      <c r="L34" s="116">
        <v>2.3696908993461881E-2</v>
      </c>
      <c r="O34" s="3">
        <v>2</v>
      </c>
      <c r="P34" s="3">
        <v>8</v>
      </c>
      <c r="Q34" s="64">
        <v>1</v>
      </c>
      <c r="T34" s="3">
        <v>0</v>
      </c>
      <c r="U34" s="3">
        <v>0</v>
      </c>
      <c r="V34" s="3"/>
      <c r="X34" s="3"/>
      <c r="Y34" s="60"/>
    </row>
    <row r="35" spans="3:27" ht="18">
      <c r="D35" t="s">
        <v>138</v>
      </c>
      <c r="E35" s="3">
        <v>7</v>
      </c>
      <c r="F35" s="3">
        <v>29</v>
      </c>
      <c r="G35" s="14">
        <v>0.5939249872976039</v>
      </c>
      <c r="J35" s="3">
        <v>3</v>
      </c>
      <c r="K35" s="3">
        <v>9</v>
      </c>
      <c r="L35" s="14">
        <v>0.54494932984635491</v>
      </c>
      <c r="O35" s="3">
        <v>0</v>
      </c>
      <c r="P35" s="3">
        <v>5</v>
      </c>
      <c r="Q35" s="64">
        <v>1</v>
      </c>
      <c r="T35" s="3">
        <v>0</v>
      </c>
      <c r="U35" s="3">
        <v>0</v>
      </c>
      <c r="V35" s="3"/>
      <c r="X35" s="3"/>
      <c r="Y35" s="60"/>
    </row>
    <row r="36" spans="3:27">
      <c r="D36" t="s">
        <v>354</v>
      </c>
      <c r="E36" s="3">
        <v>7</v>
      </c>
      <c r="F36" s="3" t="s">
        <v>355</v>
      </c>
      <c r="G36" s="14">
        <v>0.16401510750887863</v>
      </c>
      <c r="J36" s="3">
        <v>2</v>
      </c>
      <c r="K36" s="3" t="s">
        <v>356</v>
      </c>
      <c r="L36" s="14">
        <v>0.55078901227352439</v>
      </c>
      <c r="O36" s="3">
        <v>1</v>
      </c>
      <c r="P36" s="3" t="s">
        <v>357</v>
      </c>
      <c r="Q36" s="64">
        <v>0.92408261068466535</v>
      </c>
      <c r="T36" s="3">
        <v>0</v>
      </c>
      <c r="U36" s="3" t="s">
        <v>358</v>
      </c>
      <c r="V36" s="3"/>
      <c r="X36" s="3"/>
      <c r="Y36" s="60"/>
    </row>
    <row r="37" spans="3:27" ht="18">
      <c r="D37" s="6"/>
      <c r="E37" s="29"/>
      <c r="F37" s="6"/>
      <c r="G37" s="29"/>
      <c r="H37" s="6"/>
      <c r="I37" s="6"/>
      <c r="J37" s="6"/>
      <c r="K37" s="6"/>
      <c r="L37" s="29"/>
      <c r="M37" s="6"/>
      <c r="N37" s="6"/>
      <c r="O37" s="6"/>
      <c r="P37" s="6"/>
      <c r="Q37" s="65"/>
      <c r="R37" s="6"/>
      <c r="S37" s="6"/>
      <c r="T37" s="6"/>
      <c r="U37" s="6"/>
      <c r="V37" s="29"/>
      <c r="W37" s="6"/>
      <c r="X37" s="29"/>
      <c r="Y37" s="78"/>
    </row>
    <row r="38" spans="3:27" ht="18">
      <c r="C38" s="6" t="s">
        <v>144</v>
      </c>
      <c r="D38" t="s">
        <v>135</v>
      </c>
      <c r="E38" s="3">
        <v>70</v>
      </c>
      <c r="F38" s="3">
        <v>15</v>
      </c>
      <c r="G38" s="3"/>
      <c r="J38" s="3">
        <v>1</v>
      </c>
      <c r="K38" s="3">
        <v>0</v>
      </c>
      <c r="L38" s="3"/>
      <c r="O38" s="3">
        <v>0</v>
      </c>
      <c r="P38" s="3">
        <v>0</v>
      </c>
      <c r="Q38" s="39"/>
      <c r="T38" s="3">
        <v>0</v>
      </c>
      <c r="U38" s="3">
        <v>0</v>
      </c>
      <c r="V38" s="3"/>
      <c r="X38" s="34">
        <v>2.0802130217815358E-3</v>
      </c>
      <c r="Y38" s="60">
        <v>2.7857556063967994E-9</v>
      </c>
    </row>
    <row r="39" spans="3:27" ht="18">
      <c r="D39" t="s">
        <v>136</v>
      </c>
      <c r="E39" s="3">
        <v>29</v>
      </c>
      <c r="F39" s="3">
        <v>38</v>
      </c>
      <c r="G39" s="3"/>
      <c r="J39" s="3">
        <v>7</v>
      </c>
      <c r="K39" s="3">
        <v>1</v>
      </c>
      <c r="L39" s="3"/>
      <c r="O39" s="3">
        <v>2</v>
      </c>
      <c r="P39" s="3">
        <v>2</v>
      </c>
      <c r="Q39" s="39"/>
      <c r="T39" s="3">
        <v>0</v>
      </c>
      <c r="U39" s="3">
        <v>0</v>
      </c>
      <c r="V39" s="3"/>
      <c r="X39" s="3"/>
      <c r="Y39" s="60"/>
    </row>
    <row r="40" spans="3:27" ht="18">
      <c r="D40" t="s">
        <v>138</v>
      </c>
      <c r="E40" s="3">
        <v>7</v>
      </c>
      <c r="F40" s="3">
        <v>28</v>
      </c>
      <c r="G40" s="3"/>
      <c r="J40" s="3">
        <v>2</v>
      </c>
      <c r="K40" s="3">
        <v>9</v>
      </c>
      <c r="L40" s="3"/>
      <c r="O40" s="3">
        <v>1</v>
      </c>
      <c r="P40" s="3">
        <v>2</v>
      </c>
      <c r="Q40" s="39"/>
      <c r="T40" s="3">
        <v>0</v>
      </c>
      <c r="U40" s="3">
        <v>0</v>
      </c>
      <c r="V40" s="3"/>
      <c r="X40" s="3"/>
      <c r="Y40" s="60"/>
    </row>
    <row r="41" spans="3:27">
      <c r="C41" s="1"/>
      <c r="D41" s="103" t="s">
        <v>354</v>
      </c>
      <c r="E41" s="8">
        <v>1</v>
      </c>
      <c r="F41" s="8">
        <v>29</v>
      </c>
      <c r="G41" s="8"/>
      <c r="H41" s="1"/>
      <c r="I41" s="1"/>
      <c r="J41" s="8">
        <v>1</v>
      </c>
      <c r="K41" s="8">
        <v>27</v>
      </c>
      <c r="L41" s="8"/>
      <c r="M41" s="1"/>
      <c r="N41" s="1"/>
      <c r="O41" s="8">
        <v>0</v>
      </c>
      <c r="P41" s="8" t="s">
        <v>359</v>
      </c>
      <c r="Q41" s="42"/>
      <c r="R41" s="1"/>
      <c r="S41" s="1"/>
      <c r="T41" s="8">
        <v>0</v>
      </c>
      <c r="U41" s="8" t="s">
        <v>360</v>
      </c>
      <c r="V41" s="8"/>
      <c r="W41" s="1"/>
      <c r="X41" s="8"/>
      <c r="Y41" s="76"/>
    </row>
    <row r="42" spans="3:27" ht="18">
      <c r="C42" s="152" t="s">
        <v>453</v>
      </c>
      <c r="D42" s="131"/>
      <c r="E42" s="132"/>
      <c r="F42" s="132"/>
      <c r="G42" s="131"/>
      <c r="H42" s="131"/>
      <c r="I42" s="131"/>
      <c r="J42" s="132"/>
      <c r="K42" s="132"/>
      <c r="L42" s="6"/>
      <c r="M42" s="6"/>
      <c r="N42" s="6"/>
      <c r="O42" s="29"/>
      <c r="P42" s="29"/>
      <c r="Q42" s="6"/>
      <c r="R42" s="6"/>
      <c r="S42" s="6"/>
      <c r="T42" s="29"/>
      <c r="U42" s="29"/>
      <c r="V42" s="29"/>
      <c r="W42" s="6"/>
      <c r="X42" s="6"/>
      <c r="Y42" s="6"/>
    </row>
    <row r="43" spans="3:27">
      <c r="C43" s="151" t="s">
        <v>454</v>
      </c>
      <c r="D43" s="130"/>
      <c r="E43" s="130"/>
      <c r="F43" s="130"/>
      <c r="G43" s="130"/>
      <c r="H43" s="130"/>
      <c r="I43" s="130"/>
      <c r="J43" s="130"/>
      <c r="K43" s="130"/>
    </row>
    <row r="44" spans="3:27">
      <c r="C44" s="151" t="s">
        <v>455</v>
      </c>
      <c r="D44" s="130"/>
      <c r="E44" s="130"/>
      <c r="F44" s="130"/>
      <c r="G44" s="130"/>
      <c r="H44" s="130"/>
      <c r="I44" s="130"/>
      <c r="J44" s="130"/>
      <c r="K44" s="130"/>
    </row>
    <row r="45" spans="3:27">
      <c r="C45" s="151" t="s">
        <v>456</v>
      </c>
      <c r="D45" s="130"/>
      <c r="E45" s="130"/>
      <c r="F45" s="130"/>
      <c r="G45" s="130"/>
      <c r="H45" s="130"/>
      <c r="I45" s="130"/>
      <c r="J45" s="130"/>
      <c r="K45" s="130"/>
    </row>
    <row r="46" spans="3:27" s="111" customFormat="1">
      <c r="C46" s="151" t="s">
        <v>458</v>
      </c>
      <c r="D46" s="130"/>
      <c r="E46" s="130"/>
      <c r="F46" s="130"/>
      <c r="G46" s="130"/>
      <c r="H46" s="130"/>
      <c r="I46" s="130"/>
      <c r="J46" s="130"/>
      <c r="K46" s="130"/>
    </row>
    <row r="47" spans="3:27" ht="18">
      <c r="C47" s="151" t="s">
        <v>457</v>
      </c>
      <c r="D47" s="130"/>
      <c r="E47" s="130"/>
      <c r="F47" s="130"/>
      <c r="G47" s="130"/>
      <c r="H47" s="130"/>
      <c r="I47" s="130"/>
      <c r="J47" s="130"/>
      <c r="K47" s="130"/>
    </row>
    <row r="48" spans="3:27">
      <c r="C48" s="151" t="s">
        <v>478</v>
      </c>
      <c r="D48" s="130"/>
      <c r="E48" s="130"/>
      <c r="F48" s="130"/>
      <c r="G48" s="130"/>
      <c r="H48" s="130"/>
      <c r="I48" s="130"/>
      <c r="J48" s="130"/>
      <c r="K48" s="130"/>
    </row>
    <row r="49" spans="3:11">
      <c r="C49" s="151" t="s">
        <v>459</v>
      </c>
      <c r="D49" s="130"/>
      <c r="E49" s="130"/>
      <c r="F49" s="130"/>
      <c r="G49" s="130"/>
      <c r="H49" s="130"/>
      <c r="I49" s="130"/>
      <c r="J49" s="130"/>
      <c r="K49" s="130"/>
    </row>
    <row r="50" spans="3:11">
      <c r="C50" s="151" t="s">
        <v>460</v>
      </c>
      <c r="D50" s="130"/>
      <c r="E50" s="130"/>
      <c r="F50" s="130"/>
      <c r="G50" s="130"/>
      <c r="H50" s="130"/>
      <c r="I50" s="130"/>
      <c r="J50" s="130"/>
      <c r="K50" s="130"/>
    </row>
    <row r="51" spans="3:11">
      <c r="C51" s="151" t="s">
        <v>486</v>
      </c>
      <c r="D51" s="130"/>
      <c r="E51" s="130"/>
      <c r="F51" s="130"/>
      <c r="G51" s="130"/>
      <c r="H51" s="130"/>
      <c r="I51" s="130"/>
      <c r="J51" s="130"/>
      <c r="K51" s="130"/>
    </row>
    <row r="52" spans="3:11">
      <c r="C52" s="151" t="s">
        <v>461</v>
      </c>
      <c r="D52" s="130"/>
      <c r="E52" s="130"/>
      <c r="F52" s="130"/>
      <c r="G52" s="130"/>
      <c r="H52" s="130"/>
      <c r="I52" s="130"/>
      <c r="J52" s="130"/>
      <c r="K52" s="130"/>
    </row>
    <row r="53" spans="3:11">
      <c r="C53" s="151" t="s">
        <v>596</v>
      </c>
      <c r="D53" s="130"/>
      <c r="E53" s="130"/>
      <c r="F53" s="130"/>
      <c r="G53" s="130"/>
      <c r="H53" s="130"/>
      <c r="I53" s="130"/>
      <c r="J53" s="130"/>
      <c r="K53" s="130"/>
    </row>
    <row r="54" spans="3:11">
      <c r="C54" s="151" t="s">
        <v>597</v>
      </c>
      <c r="D54" s="130"/>
      <c r="E54" s="130"/>
      <c r="F54" s="130"/>
      <c r="G54" s="130"/>
      <c r="H54" s="130"/>
      <c r="I54" s="130"/>
      <c r="J54" s="130"/>
      <c r="K54" s="130"/>
    </row>
    <row r="55" spans="3:11" ht="18">
      <c r="C55" s="151" t="s">
        <v>483</v>
      </c>
      <c r="D55" s="130"/>
      <c r="E55" s="130"/>
      <c r="F55" s="130"/>
      <c r="G55" s="130"/>
      <c r="H55" s="130"/>
      <c r="I55" s="130"/>
      <c r="J55" s="130"/>
      <c r="K55" s="130"/>
    </row>
    <row r="56" spans="3:11" ht="18">
      <c r="C56" s="152" t="s">
        <v>477</v>
      </c>
      <c r="D56" s="130"/>
      <c r="E56" s="130"/>
      <c r="F56" s="130"/>
      <c r="G56" s="130"/>
      <c r="H56" s="130"/>
      <c r="I56" s="130"/>
      <c r="J56" s="130"/>
      <c r="K56" s="130"/>
    </row>
  </sheetData>
  <phoneticPr fontId="1"/>
  <pageMargins left="0.7" right="0.7" top="0.75" bottom="0.75" header="0.3" footer="0.3"/>
  <pageSetup paperSize="8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L26"/>
  <sheetViews>
    <sheetView workbookViewId="0">
      <selection activeCell="G2" sqref="G2"/>
    </sheetView>
  </sheetViews>
  <sheetFormatPr defaultRowHeight="13.5"/>
  <cols>
    <col min="3" max="3" width="13" customWidth="1"/>
    <col min="5" max="5" width="22.75" customWidth="1"/>
    <col min="6" max="7" width="11.625" customWidth="1"/>
    <col min="8" max="11" width="10.75" customWidth="1"/>
  </cols>
  <sheetData>
    <row r="5" spans="3:12">
      <c r="C5" s="153" t="s">
        <v>557</v>
      </c>
      <c r="D5" s="1"/>
      <c r="E5" s="1"/>
      <c r="F5" s="1"/>
      <c r="G5" s="1"/>
      <c r="H5" s="1"/>
      <c r="I5" s="1"/>
      <c r="J5" s="1"/>
      <c r="K5" s="1"/>
      <c r="L5" s="6"/>
    </row>
    <row r="6" spans="3:12" ht="18">
      <c r="E6" s="127"/>
      <c r="F6" s="3"/>
      <c r="G6" s="3"/>
      <c r="H6" s="3"/>
      <c r="I6" s="3"/>
      <c r="J6" s="3"/>
      <c r="K6" s="3"/>
    </row>
    <row r="7" spans="3:12" ht="18">
      <c r="C7" s="1" t="s">
        <v>78</v>
      </c>
      <c r="D7" s="113" t="s">
        <v>76</v>
      </c>
      <c r="E7" s="113" t="s">
        <v>496</v>
      </c>
      <c r="F7" s="61" t="s">
        <v>277</v>
      </c>
      <c r="G7" s="61" t="s">
        <v>278</v>
      </c>
      <c r="H7" s="61" t="s">
        <v>71</v>
      </c>
      <c r="I7" s="61" t="s">
        <v>72</v>
      </c>
      <c r="J7" s="61" t="s">
        <v>279</v>
      </c>
      <c r="K7" s="61" t="s">
        <v>332</v>
      </c>
    </row>
    <row r="8" spans="3:12">
      <c r="C8" t="s">
        <v>0</v>
      </c>
      <c r="D8" s="112" t="s">
        <v>73</v>
      </c>
      <c r="E8" s="106" t="s">
        <v>365</v>
      </c>
      <c r="F8" s="40">
        <v>0.37708000000000003</v>
      </c>
      <c r="G8" s="40">
        <v>0.92593000000000003</v>
      </c>
      <c r="H8" s="40">
        <v>0.84186000000000005</v>
      </c>
      <c r="I8" s="40">
        <v>0.58701999999999999</v>
      </c>
      <c r="J8" s="40">
        <v>0.6273082904760624</v>
      </c>
      <c r="K8" s="40">
        <v>0.30301</v>
      </c>
    </row>
    <row r="9" spans="3:12">
      <c r="C9" t="s">
        <v>590</v>
      </c>
      <c r="D9" s="112"/>
      <c r="E9" s="106" t="s">
        <v>366</v>
      </c>
      <c r="F9" s="40">
        <v>0.1875</v>
      </c>
      <c r="G9" s="40">
        <v>0.98692999999999997</v>
      </c>
      <c r="H9" s="40">
        <v>0.9375</v>
      </c>
      <c r="I9" s="40">
        <v>0.53737000000000001</v>
      </c>
      <c r="J9" s="40">
        <v>0.81260511621574227</v>
      </c>
      <c r="K9" s="40">
        <v>0.17443</v>
      </c>
    </row>
    <row r="10" spans="3:12">
      <c r="D10" s="112"/>
      <c r="E10" s="106" t="s">
        <v>367</v>
      </c>
      <c r="F10" s="40">
        <v>4.3749999999999997E-2</v>
      </c>
      <c r="G10" s="40">
        <v>1</v>
      </c>
      <c r="H10" s="40">
        <v>1</v>
      </c>
      <c r="I10" s="40">
        <v>0.5</v>
      </c>
      <c r="J10" s="40">
        <v>0.95625000000000004</v>
      </c>
      <c r="K10" s="40">
        <v>4.3749999999999956E-2</v>
      </c>
    </row>
    <row r="11" spans="3:12">
      <c r="D11" s="112"/>
      <c r="E11" s="106" t="s">
        <v>368</v>
      </c>
      <c r="F11" s="40">
        <v>2.0833330000000001E-3</v>
      </c>
      <c r="G11" s="40">
        <v>1</v>
      </c>
      <c r="H11" s="40">
        <v>1</v>
      </c>
      <c r="I11" s="40">
        <v>0.48933901899999999</v>
      </c>
      <c r="J11" s="40">
        <v>0.99791666700000003</v>
      </c>
      <c r="K11" s="40">
        <v>2.0833330000000799E-3</v>
      </c>
    </row>
    <row r="12" spans="3:12" ht="18">
      <c r="D12" s="112"/>
      <c r="E12" s="106"/>
      <c r="F12" s="40"/>
      <c r="G12" s="40"/>
      <c r="H12" s="40"/>
      <c r="I12" s="40"/>
      <c r="J12" s="40"/>
      <c r="K12" s="40"/>
    </row>
    <row r="13" spans="3:12">
      <c r="C13" t="s">
        <v>0</v>
      </c>
      <c r="D13" s="112" t="s">
        <v>74</v>
      </c>
      <c r="E13" s="106" t="s">
        <v>369</v>
      </c>
      <c r="F13" s="40">
        <v>0.37209302300000002</v>
      </c>
      <c r="G13" s="40">
        <v>0.94082840199999995</v>
      </c>
      <c r="H13" s="40">
        <v>0.84848484800000001</v>
      </c>
      <c r="I13" s="40">
        <v>0.62721893500000003</v>
      </c>
      <c r="J13" s="40">
        <v>0.63068886923359613</v>
      </c>
      <c r="K13" s="40">
        <v>0.31292142499999986</v>
      </c>
    </row>
    <row r="14" spans="3:12">
      <c r="C14" t="s">
        <v>591</v>
      </c>
      <c r="D14" s="112"/>
      <c r="E14" s="106" t="s">
        <v>370</v>
      </c>
      <c r="F14" s="40">
        <v>0.19269103000000001</v>
      </c>
      <c r="G14" s="40">
        <v>0.99112425999999998</v>
      </c>
      <c r="H14" s="40">
        <v>0.95081967199999995</v>
      </c>
      <c r="I14" s="40">
        <v>0.57958477500000005</v>
      </c>
      <c r="J14" s="40">
        <v>0.80735775948646737</v>
      </c>
      <c r="K14" s="40">
        <v>0.18381529000000008</v>
      </c>
    </row>
    <row r="15" spans="3:12">
      <c r="D15" s="112"/>
      <c r="E15" s="106" t="s">
        <v>371</v>
      </c>
      <c r="F15" s="40">
        <v>3.3222591000000003E-2</v>
      </c>
      <c r="G15" s="40">
        <v>1</v>
      </c>
      <c r="H15" s="40">
        <v>1</v>
      </c>
      <c r="I15" s="40">
        <v>0.53736088999999998</v>
      </c>
      <c r="J15" s="40">
        <v>0.96677740899999998</v>
      </c>
      <c r="K15" s="40">
        <v>3.3222590999999912E-2</v>
      </c>
    </row>
    <row r="16" spans="3:12" ht="18">
      <c r="D16" s="112"/>
      <c r="E16" s="106"/>
      <c r="F16" s="40"/>
      <c r="G16" s="40"/>
      <c r="H16" s="40"/>
      <c r="I16" s="40"/>
      <c r="J16" s="40"/>
      <c r="K16" s="40"/>
    </row>
    <row r="17" spans="3:11">
      <c r="C17" t="s">
        <v>0</v>
      </c>
      <c r="D17" s="112" t="s">
        <v>75</v>
      </c>
      <c r="E17" s="106" t="s">
        <v>365</v>
      </c>
      <c r="F17" s="40">
        <v>0.38547485999999997</v>
      </c>
      <c r="G17" s="40">
        <v>0.88429752100000003</v>
      </c>
      <c r="H17" s="40">
        <v>0.83132530100000002</v>
      </c>
      <c r="I17" s="40">
        <v>0.49308755799999998</v>
      </c>
      <c r="J17" s="40">
        <v>0.62532248587330119</v>
      </c>
      <c r="K17" s="40">
        <v>0.26977238100000012</v>
      </c>
    </row>
    <row r="18" spans="3:11">
      <c r="C18" t="s">
        <v>592</v>
      </c>
      <c r="D18" s="112"/>
      <c r="E18" s="106" t="s">
        <v>366</v>
      </c>
      <c r="F18" s="40">
        <v>0.17877095000000001</v>
      </c>
      <c r="G18" s="40">
        <v>0.97520661200000003</v>
      </c>
      <c r="H18" s="40">
        <v>0.91428571400000003</v>
      </c>
      <c r="I18" s="40">
        <v>0.445283019</v>
      </c>
      <c r="J18" s="40">
        <v>0.82160322823880205</v>
      </c>
      <c r="K18" s="40">
        <v>0.15397756200000012</v>
      </c>
    </row>
    <row r="19" spans="3:11">
      <c r="D19" s="112"/>
      <c r="E19" s="106" t="s">
        <v>367</v>
      </c>
      <c r="F19" s="40">
        <v>6.1452513966480445E-2</v>
      </c>
      <c r="G19" s="40">
        <v>1</v>
      </c>
      <c r="H19" s="40">
        <v>1</v>
      </c>
      <c r="I19" s="40">
        <v>0.41868512110726641</v>
      </c>
      <c r="J19" s="40">
        <v>0.93854748603351956</v>
      </c>
      <c r="K19" s="40">
        <v>6.1452513966480549E-2</v>
      </c>
    </row>
    <row r="20" spans="3:11">
      <c r="D20" s="112"/>
      <c r="E20" s="106" t="s">
        <v>368</v>
      </c>
      <c r="F20" s="40">
        <v>5.5865919999999996E-3</v>
      </c>
      <c r="G20" s="40">
        <v>1</v>
      </c>
      <c r="H20" s="40">
        <v>1</v>
      </c>
      <c r="I20" s="40">
        <v>0.40468227400000001</v>
      </c>
      <c r="J20" s="40">
        <v>0.994413408</v>
      </c>
      <c r="K20" s="40">
        <v>5.5865920000000013E-3</v>
      </c>
    </row>
    <row r="21" spans="3:11" ht="18">
      <c r="D21" s="112"/>
      <c r="E21" s="106"/>
      <c r="F21" s="40"/>
      <c r="G21" s="40"/>
      <c r="H21" s="40"/>
      <c r="I21" s="40"/>
      <c r="J21" s="40"/>
      <c r="K21" s="40"/>
    </row>
    <row r="22" spans="3:11">
      <c r="C22" t="s">
        <v>1</v>
      </c>
      <c r="D22" s="112" t="s">
        <v>73</v>
      </c>
      <c r="E22" s="106" t="s">
        <v>369</v>
      </c>
      <c r="F22" s="40">
        <v>0.33766233766233766</v>
      </c>
      <c r="G22" s="40">
        <v>0.95679012345679015</v>
      </c>
      <c r="H22" s="40">
        <v>0.91764705882352937</v>
      </c>
      <c r="I22" s="40">
        <v>0.50324675324675328</v>
      </c>
      <c r="J22" s="40">
        <v>0.66374563831470756</v>
      </c>
      <c r="K22" s="40">
        <f>F22+G22-1</f>
        <v>0.29445246111912793</v>
      </c>
    </row>
    <row r="23" spans="3:11">
      <c r="C23" t="s">
        <v>593</v>
      </c>
      <c r="D23" s="112"/>
      <c r="E23" s="106" t="s">
        <v>370</v>
      </c>
      <c r="F23" s="40">
        <v>0.16017316017316016</v>
      </c>
      <c r="G23" s="40">
        <v>0.99382716049382713</v>
      </c>
      <c r="H23" s="40">
        <v>0.97368421052631582</v>
      </c>
      <c r="I23" s="40">
        <v>0.45352112676056339</v>
      </c>
      <c r="J23" s="40">
        <v>0.8398495251181044</v>
      </c>
      <c r="K23" s="40">
        <f>F23+G23-1</f>
        <v>0.15400032066698732</v>
      </c>
    </row>
    <row r="24" spans="3:11">
      <c r="C24" s="103"/>
      <c r="D24" s="113"/>
      <c r="E24" s="107" t="s">
        <v>371</v>
      </c>
      <c r="F24" s="115">
        <v>1.7316017316017316E-2</v>
      </c>
      <c r="G24" s="115">
        <v>1</v>
      </c>
      <c r="H24" s="115">
        <v>1</v>
      </c>
      <c r="I24" s="115">
        <v>0.41645244215938304</v>
      </c>
      <c r="J24" s="115">
        <v>0.98268398268398272</v>
      </c>
      <c r="K24" s="115">
        <f>F24+G24-1</f>
        <v>1.7316017316017396E-2</v>
      </c>
    </row>
    <row r="25" spans="3:11" ht="18">
      <c r="C25" t="s">
        <v>579</v>
      </c>
    </row>
    <row r="26" spans="3:11" ht="18">
      <c r="C26" t="s">
        <v>578</v>
      </c>
    </row>
  </sheetData>
  <phoneticPr fontId="1"/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Q34"/>
  <sheetViews>
    <sheetView workbookViewId="0">
      <selection activeCell="B24" sqref="B24"/>
    </sheetView>
  </sheetViews>
  <sheetFormatPr defaultColWidth="8.75" defaultRowHeight="13.5"/>
  <cols>
    <col min="3" max="3" width="13.75" customWidth="1"/>
    <col min="5" max="5" width="18.875" customWidth="1"/>
    <col min="6" max="6" width="10.125" style="111" customWidth="1"/>
    <col min="7" max="9" width="10.75" customWidth="1"/>
    <col min="10" max="10" width="13.75" customWidth="1"/>
    <col min="11" max="12" width="11.625" customWidth="1"/>
    <col min="13" max="16" width="10.75" customWidth="1"/>
  </cols>
  <sheetData>
    <row r="3" spans="3:17" ht="18">
      <c r="I3" s="112"/>
    </row>
    <row r="5" spans="3:17">
      <c r="C5" s="153" t="s">
        <v>565</v>
      </c>
      <c r="D5" s="1"/>
      <c r="E5" s="1"/>
      <c r="F5" s="103"/>
      <c r="G5" s="1"/>
      <c r="H5" s="1"/>
      <c r="I5" s="1"/>
      <c r="J5" s="1"/>
      <c r="K5" s="1"/>
      <c r="L5" s="1"/>
      <c r="M5" s="1"/>
      <c r="N5" s="1"/>
      <c r="O5" s="1"/>
      <c r="P5" s="1"/>
      <c r="Q5" s="6"/>
    </row>
    <row r="6" spans="3:17" ht="18">
      <c r="J6" s="3" t="s">
        <v>334</v>
      </c>
      <c r="K6" s="3"/>
      <c r="L6" s="3"/>
      <c r="M6" s="112"/>
      <c r="N6" s="112"/>
      <c r="O6" s="112"/>
      <c r="P6" s="112"/>
      <c r="Q6" s="3"/>
    </row>
    <row r="7" spans="3:17" ht="18">
      <c r="C7" s="1" t="s">
        <v>89</v>
      </c>
      <c r="D7" s="1" t="s">
        <v>76</v>
      </c>
      <c r="E7" s="1" t="s">
        <v>495</v>
      </c>
      <c r="F7" s="113" t="s">
        <v>552</v>
      </c>
      <c r="G7" s="113" t="s">
        <v>79</v>
      </c>
      <c r="H7" s="113" t="s">
        <v>80</v>
      </c>
      <c r="I7" s="8" t="s">
        <v>88</v>
      </c>
      <c r="J7" s="180" t="s">
        <v>208</v>
      </c>
      <c r="K7" s="8" t="s">
        <v>277</v>
      </c>
      <c r="L7" s="8" t="s">
        <v>278</v>
      </c>
      <c r="M7" s="113" t="s">
        <v>71</v>
      </c>
      <c r="N7" s="113" t="s">
        <v>72</v>
      </c>
      <c r="O7" s="113" t="s">
        <v>279</v>
      </c>
      <c r="P7" s="113" t="s">
        <v>332</v>
      </c>
      <c r="Q7" s="29"/>
    </row>
    <row r="8" spans="3:17" ht="18">
      <c r="C8" t="s">
        <v>0</v>
      </c>
      <c r="D8" t="s">
        <v>77</v>
      </c>
      <c r="E8" t="s">
        <v>36</v>
      </c>
      <c r="F8" s="112">
        <v>724</v>
      </c>
      <c r="G8" s="114">
        <v>0.81694275034428476</v>
      </c>
      <c r="H8" s="114">
        <v>1.7028910207910506E-2</v>
      </c>
      <c r="I8" s="112" t="s">
        <v>328</v>
      </c>
      <c r="J8" s="14">
        <v>7.0000000000000007E-2</v>
      </c>
      <c r="K8" s="40">
        <v>0.70903010033444813</v>
      </c>
      <c r="L8" s="40">
        <v>0.82588235294117651</v>
      </c>
      <c r="M8" s="114">
        <v>0.74125874125874125</v>
      </c>
      <c r="N8" s="114">
        <v>0.80136986301369861</v>
      </c>
      <c r="O8" s="114">
        <v>0.33908765463915425</v>
      </c>
      <c r="P8" s="114">
        <v>0.53491245327562464</v>
      </c>
      <c r="Q8" s="40"/>
    </row>
    <row r="9" spans="3:17">
      <c r="E9" t="s">
        <v>81</v>
      </c>
      <c r="F9" s="112">
        <v>843</v>
      </c>
      <c r="G9" s="114">
        <v>0.83888322861832754</v>
      </c>
      <c r="H9" s="114">
        <v>1.4337603879699203E-2</v>
      </c>
      <c r="I9" s="112" t="s">
        <v>328</v>
      </c>
      <c r="J9" s="14">
        <v>7.0000000000000007E-2</v>
      </c>
      <c r="K9" s="40">
        <v>0.77179487179487183</v>
      </c>
      <c r="L9" s="40">
        <v>0.79690949227373065</v>
      </c>
      <c r="M9" s="114">
        <v>0.76590330788804073</v>
      </c>
      <c r="N9" s="114">
        <v>0.80222222222222217</v>
      </c>
      <c r="O9" s="114">
        <v>0.30548868206143553</v>
      </c>
      <c r="P9" s="114">
        <v>0.56870436406860247</v>
      </c>
      <c r="Q9" s="40"/>
    </row>
    <row r="10" spans="3:17">
      <c r="E10" t="s">
        <v>82</v>
      </c>
      <c r="F10" s="112">
        <v>918</v>
      </c>
      <c r="G10" s="114">
        <v>0.85667668180804168</v>
      </c>
      <c r="H10" s="114">
        <v>1.278100577359923E-2</v>
      </c>
      <c r="I10" s="112" t="s">
        <v>328</v>
      </c>
      <c r="J10" s="14">
        <v>7.0000000000000007E-2</v>
      </c>
      <c r="K10" s="40">
        <v>0.8061002178649237</v>
      </c>
      <c r="L10" s="40">
        <v>0.78867102396514155</v>
      </c>
      <c r="M10" s="114">
        <v>0.79229122055674517</v>
      </c>
      <c r="N10" s="114">
        <v>0.80266075388026603</v>
      </c>
      <c r="O10" s="114">
        <v>0.28680491910699824</v>
      </c>
      <c r="P10" s="114">
        <v>0.59477124183006524</v>
      </c>
      <c r="Q10" s="40"/>
    </row>
    <row r="11" spans="3:17" ht="18">
      <c r="F11" s="112"/>
      <c r="G11" s="114"/>
      <c r="H11" s="114"/>
      <c r="I11" s="3"/>
      <c r="J11" s="14">
        <v>0.09</v>
      </c>
      <c r="K11" s="40">
        <v>0.70588235294117652</v>
      </c>
      <c r="L11" s="40">
        <v>0.89106753812636164</v>
      </c>
      <c r="M11" s="114">
        <v>0.86631016042780751</v>
      </c>
      <c r="N11" s="114">
        <v>0.75183823529411764</v>
      </c>
      <c r="O11" s="114">
        <v>0.31364226686030428</v>
      </c>
      <c r="P11" s="114">
        <v>0.59694989106753815</v>
      </c>
      <c r="Q11" s="40"/>
    </row>
    <row r="12" spans="3:17">
      <c r="E12" t="s">
        <v>83</v>
      </c>
      <c r="F12" s="112">
        <v>939</v>
      </c>
      <c r="G12" s="114">
        <v>0.86294253812636146</v>
      </c>
      <c r="H12" s="114">
        <v>1.2295116066830298E-2</v>
      </c>
      <c r="I12" s="112" t="s">
        <v>328</v>
      </c>
      <c r="J12" s="14">
        <v>7.0000000000000007E-2</v>
      </c>
      <c r="K12" s="40">
        <v>0.81458333333333333</v>
      </c>
      <c r="L12" s="40">
        <v>0.78867102396514155</v>
      </c>
      <c r="M12" s="114">
        <v>0.80122950819672134</v>
      </c>
      <c r="N12" s="114">
        <v>0.80266075388026603</v>
      </c>
      <c r="O12" s="114">
        <v>0.2811392473307836</v>
      </c>
      <c r="P12" s="114">
        <v>0.60325435729847499</v>
      </c>
      <c r="Q12" s="40"/>
    </row>
    <row r="13" spans="3:17" ht="18">
      <c r="F13" s="112"/>
      <c r="G13" s="114"/>
      <c r="H13" s="114"/>
      <c r="I13" s="3"/>
      <c r="J13" s="14">
        <v>0.09</v>
      </c>
      <c r="K13" s="40">
        <v>0.71875</v>
      </c>
      <c r="L13" s="40">
        <v>0.89106753812636164</v>
      </c>
      <c r="M13" s="114">
        <v>0.87341772151898733</v>
      </c>
      <c r="N13" s="114">
        <v>0.75183823529411764</v>
      </c>
      <c r="O13" s="114">
        <v>0.30160875940504722</v>
      </c>
      <c r="P13" s="114">
        <v>0.60981753812636175</v>
      </c>
      <c r="Q13" s="40"/>
    </row>
    <row r="14" spans="3:17" ht="18">
      <c r="F14" s="112"/>
      <c r="G14" s="114"/>
      <c r="H14" s="114"/>
      <c r="I14" s="3"/>
      <c r="J14" s="14"/>
      <c r="K14" s="40"/>
      <c r="L14" s="40"/>
      <c r="M14" s="114"/>
      <c r="N14" s="114"/>
      <c r="O14" s="114"/>
      <c r="P14" s="114"/>
      <c r="Q14" s="40"/>
    </row>
    <row r="15" spans="3:17" ht="18">
      <c r="C15" t="s">
        <v>0</v>
      </c>
      <c r="D15" t="s">
        <v>84</v>
      </c>
      <c r="E15" t="s">
        <v>36</v>
      </c>
      <c r="F15" s="112">
        <v>507</v>
      </c>
      <c r="G15" s="114">
        <v>0.79484875711290803</v>
      </c>
      <c r="H15" s="114">
        <v>2.2480378490512678E-2</v>
      </c>
      <c r="I15" s="112" t="s">
        <v>328</v>
      </c>
      <c r="J15" s="14">
        <v>0.06</v>
      </c>
      <c r="K15" s="40">
        <v>0.7407407407407407</v>
      </c>
      <c r="L15" s="40">
        <v>0.75471698113207553</v>
      </c>
      <c r="M15" s="114">
        <v>0.64220183486238536</v>
      </c>
      <c r="N15" s="114">
        <v>0.83044982698961933</v>
      </c>
      <c r="O15" s="114">
        <v>0.35690211943419786</v>
      </c>
      <c r="P15" s="114">
        <v>0.49545772187281623</v>
      </c>
      <c r="Q15" s="40"/>
    </row>
    <row r="16" spans="3:17" ht="18">
      <c r="F16" s="112"/>
      <c r="G16" s="114"/>
      <c r="H16" s="114"/>
      <c r="I16" s="3"/>
      <c r="J16" s="14">
        <v>7.0000000000000007E-2</v>
      </c>
      <c r="K16" s="40">
        <v>0.67724867724867721</v>
      </c>
      <c r="L16" s="40">
        <v>0.84276729559748431</v>
      </c>
      <c r="M16" s="114">
        <v>0.7191011235955056</v>
      </c>
      <c r="N16" s="114">
        <v>0.81458966565349544</v>
      </c>
      <c r="O16" s="114">
        <v>0.35901328620464373</v>
      </c>
      <c r="P16" s="114">
        <v>0.52001597284616152</v>
      </c>
      <c r="Q16" s="40"/>
    </row>
    <row r="17" spans="3:17">
      <c r="E17" t="s">
        <v>81</v>
      </c>
      <c r="F17" s="112">
        <v>578</v>
      </c>
      <c r="G17" s="114">
        <v>0.82021374608439301</v>
      </c>
      <c r="H17" s="114">
        <v>1.8949149477715612E-2</v>
      </c>
      <c r="I17" s="112" t="s">
        <v>328</v>
      </c>
      <c r="J17" s="14">
        <v>7.0000000000000007E-2</v>
      </c>
      <c r="K17" s="40">
        <v>0.7407407407407407</v>
      </c>
      <c r="L17" s="40">
        <v>0.82089552238805974</v>
      </c>
      <c r="M17" s="114">
        <v>0.75</v>
      </c>
      <c r="N17" s="114">
        <v>0.81360946745562135</v>
      </c>
      <c r="O17" s="114">
        <v>0.31510915158450392</v>
      </c>
      <c r="P17" s="114">
        <v>0.56163626312880055</v>
      </c>
      <c r="Q17" s="40"/>
    </row>
    <row r="18" spans="3:17">
      <c r="E18" t="s">
        <v>82</v>
      </c>
      <c r="F18" s="112">
        <v>629</v>
      </c>
      <c r="G18" s="114">
        <v>0.84334777038980036</v>
      </c>
      <c r="H18" s="114">
        <v>1.663115070206498E-2</v>
      </c>
      <c r="I18" s="112" t="s">
        <v>328</v>
      </c>
      <c r="J18" s="14">
        <v>7.0000000000000007E-2</v>
      </c>
      <c r="K18" s="40">
        <v>0.78350515463917525</v>
      </c>
      <c r="L18" s="40">
        <v>0.81656804733727806</v>
      </c>
      <c r="M18" s="114">
        <v>0.78620689655172415</v>
      </c>
      <c r="N18" s="114">
        <v>0.81415929203539827</v>
      </c>
      <c r="O18" s="114">
        <v>0.28375570359988617</v>
      </c>
      <c r="P18" s="114">
        <v>0.60007320197645342</v>
      </c>
      <c r="Q18" s="40"/>
    </row>
    <row r="19" spans="3:17">
      <c r="E19" t="s">
        <v>85</v>
      </c>
      <c r="F19" s="112">
        <v>639</v>
      </c>
      <c r="G19" s="114">
        <v>0.84854233423106418</v>
      </c>
      <c r="H19" s="114">
        <v>1.6160465903462568E-2</v>
      </c>
      <c r="I19" s="112" t="s">
        <v>328</v>
      </c>
      <c r="J19" s="14">
        <v>7.0000000000000007E-2</v>
      </c>
      <c r="K19" s="40">
        <v>0.79069767441860461</v>
      </c>
      <c r="L19" s="40">
        <v>0.81656804733727806</v>
      </c>
      <c r="M19" s="114">
        <v>0.79333333333333333</v>
      </c>
      <c r="N19" s="114">
        <v>0.81415929203539827</v>
      </c>
      <c r="O19" s="114">
        <v>0.27830692544642055</v>
      </c>
      <c r="P19" s="114">
        <v>0.60726572175588256</v>
      </c>
      <c r="Q19" s="40"/>
    </row>
    <row r="20" spans="3:17" ht="18">
      <c r="F20" s="112"/>
      <c r="G20" s="114"/>
      <c r="H20" s="114"/>
      <c r="I20" s="3"/>
      <c r="J20" s="14"/>
      <c r="K20" s="40"/>
      <c r="L20" s="40"/>
      <c r="M20" s="114"/>
      <c r="N20" s="114"/>
      <c r="O20" s="114"/>
      <c r="P20" s="114"/>
      <c r="Q20" s="40"/>
    </row>
    <row r="21" spans="3:17" ht="18">
      <c r="C21" t="s">
        <v>0</v>
      </c>
      <c r="D21" t="s">
        <v>86</v>
      </c>
      <c r="E21" t="s">
        <v>36</v>
      </c>
      <c r="F21" s="112">
        <v>217</v>
      </c>
      <c r="G21" s="114">
        <v>0.84694137638062883</v>
      </c>
      <c r="H21" s="114">
        <v>2.6480370062529696E-2</v>
      </c>
      <c r="I21" s="112" t="s">
        <v>328</v>
      </c>
      <c r="J21" s="14">
        <v>7.0000000000000007E-2</v>
      </c>
      <c r="K21" s="40">
        <v>0.76363636363636367</v>
      </c>
      <c r="L21" s="40">
        <v>0.77570093457943923</v>
      </c>
      <c r="M21" s="114">
        <v>0.77777777777777779</v>
      </c>
      <c r="N21" s="114">
        <v>0.76146788990825687</v>
      </c>
      <c r="O21" s="114">
        <v>0.32584941206572449</v>
      </c>
      <c r="P21" s="114">
        <v>0.5393372982158029</v>
      </c>
      <c r="Q21" s="40"/>
    </row>
    <row r="22" spans="3:17" ht="18">
      <c r="F22" s="112"/>
      <c r="G22" s="114"/>
      <c r="H22" s="114"/>
      <c r="I22" s="3"/>
      <c r="J22" s="14">
        <v>0.1</v>
      </c>
      <c r="K22" s="40">
        <v>0.63636363636363635</v>
      </c>
      <c r="L22" s="40">
        <v>0.90654205607476634</v>
      </c>
      <c r="M22" s="114">
        <v>0.875</v>
      </c>
      <c r="N22" s="114">
        <v>0.70802919708029199</v>
      </c>
      <c r="O22" s="114">
        <v>0.37545411469500478</v>
      </c>
      <c r="P22" s="114">
        <v>0.54290569243840281</v>
      </c>
      <c r="Q22" s="40"/>
    </row>
    <row r="23" spans="3:17">
      <c r="E23" t="s">
        <v>81</v>
      </c>
      <c r="F23" s="112">
        <v>265</v>
      </c>
      <c r="G23" s="114">
        <v>0.86374380260578787</v>
      </c>
      <c r="H23" s="114">
        <v>2.2377857940014709E-2</v>
      </c>
      <c r="I23" s="112" t="s">
        <v>328</v>
      </c>
      <c r="J23" s="14">
        <v>0.09</v>
      </c>
      <c r="K23" s="40">
        <v>0.73469387755102045</v>
      </c>
      <c r="L23" s="40">
        <v>0.86440677966101698</v>
      </c>
      <c r="M23" s="114">
        <v>0.87096774193548387</v>
      </c>
      <c r="N23" s="114">
        <v>0.72340425531914898</v>
      </c>
      <c r="O23" s="114">
        <v>0.29794774711484046</v>
      </c>
      <c r="P23" s="114">
        <v>0.59910065721203742</v>
      </c>
      <c r="Q23" s="40"/>
    </row>
    <row r="24" spans="3:17" ht="18">
      <c r="F24" s="112"/>
      <c r="G24" s="114"/>
      <c r="H24" s="114"/>
      <c r="I24" s="3"/>
      <c r="J24" s="14">
        <v>0.1</v>
      </c>
      <c r="K24" s="40">
        <v>0.72108843537414968</v>
      </c>
      <c r="L24" s="40">
        <v>0.88135593220338981</v>
      </c>
      <c r="M24" s="114">
        <v>0.8833333333333333</v>
      </c>
      <c r="N24" s="114">
        <v>0.71724137931034482</v>
      </c>
      <c r="O24" s="114">
        <v>0.30309746898541812</v>
      </c>
      <c r="P24" s="114">
        <v>0.6024443675775395</v>
      </c>
      <c r="Q24" s="40"/>
    </row>
    <row r="25" spans="3:17">
      <c r="E25" t="s">
        <v>82</v>
      </c>
      <c r="F25" s="112">
        <v>289</v>
      </c>
      <c r="G25" s="114">
        <v>0.87527056277056281</v>
      </c>
      <c r="H25" s="114">
        <v>2.0307312156003902E-2</v>
      </c>
      <c r="I25" s="112" t="s">
        <v>328</v>
      </c>
      <c r="J25" s="14">
        <v>0.1</v>
      </c>
      <c r="K25" s="40">
        <v>0.75595238095238093</v>
      </c>
      <c r="L25" s="40">
        <v>0.87603305785123964</v>
      </c>
      <c r="M25" s="114">
        <v>0.89436619718309862</v>
      </c>
      <c r="N25" s="114">
        <v>0.72108843537414968</v>
      </c>
      <c r="O25" s="114">
        <v>0.27372804589322941</v>
      </c>
      <c r="P25" s="114">
        <v>0.63198543880362057</v>
      </c>
      <c r="Q25" s="40"/>
    </row>
    <row r="26" spans="3:17">
      <c r="E26" t="s">
        <v>83</v>
      </c>
      <c r="F26" s="112">
        <v>300</v>
      </c>
      <c r="G26" s="114">
        <v>0.88293550025393608</v>
      </c>
      <c r="H26" s="114">
        <v>1.9189189859583886E-2</v>
      </c>
      <c r="I26" s="112" t="s">
        <v>328</v>
      </c>
      <c r="J26" s="14">
        <v>0.1</v>
      </c>
      <c r="K26" s="40">
        <v>0.77094972067039103</v>
      </c>
      <c r="L26" s="40">
        <v>0.87603305785123964</v>
      </c>
      <c r="M26" s="114">
        <v>0.90196078431372551</v>
      </c>
      <c r="N26" s="114">
        <v>0.72108843537414968</v>
      </c>
      <c r="O26" s="114">
        <v>0.26044545149932258</v>
      </c>
      <c r="P26" s="114">
        <v>0.64698277852163066</v>
      </c>
      <c r="Q26" s="40"/>
    </row>
    <row r="27" spans="3:17" ht="18">
      <c r="F27" s="112"/>
      <c r="G27" s="112"/>
      <c r="H27" s="112"/>
      <c r="I27" s="3"/>
      <c r="J27" s="3"/>
      <c r="K27" s="3"/>
      <c r="L27" s="3"/>
      <c r="M27" s="112"/>
      <c r="N27" s="112"/>
      <c r="O27" s="112"/>
      <c r="P27" s="112"/>
      <c r="Q27" s="3"/>
    </row>
    <row r="28" spans="3:17" ht="18">
      <c r="C28" t="s">
        <v>1</v>
      </c>
      <c r="D28" t="s">
        <v>77</v>
      </c>
      <c r="E28" t="s">
        <v>36</v>
      </c>
      <c r="F28" s="112">
        <v>308</v>
      </c>
      <c r="G28" s="34">
        <v>0.86010963525195017</v>
      </c>
      <c r="H28" s="34">
        <v>2.218971226411608E-2</v>
      </c>
      <c r="I28" s="112" t="s">
        <v>328</v>
      </c>
      <c r="J28" s="3">
        <v>7.0000000000000007E-2</v>
      </c>
      <c r="K28" s="114">
        <v>0.74509803921568629</v>
      </c>
      <c r="L28" s="114">
        <v>0.86451612903225805</v>
      </c>
      <c r="M28" s="114">
        <v>0.84444444444444444</v>
      </c>
      <c r="N28" s="114">
        <v>0.77456647398843925</v>
      </c>
      <c r="O28" s="114">
        <v>0.2886709006881219</v>
      </c>
      <c r="P28" s="114">
        <f t="shared" ref="P28:P31" si="0">K28+L28-1</f>
        <v>0.60961416824794434</v>
      </c>
      <c r="Q28" s="10"/>
    </row>
    <row r="29" spans="3:17">
      <c r="E29" t="s">
        <v>81</v>
      </c>
      <c r="F29" s="112">
        <v>355</v>
      </c>
      <c r="G29" s="34">
        <v>0.87262278286482675</v>
      </c>
      <c r="H29" s="34">
        <v>1.9241074580979844E-2</v>
      </c>
      <c r="I29" s="112" t="s">
        <v>328</v>
      </c>
      <c r="J29" s="3">
        <v>7.0000000000000007E-2</v>
      </c>
      <c r="K29" s="114">
        <v>0.79381443298969068</v>
      </c>
      <c r="L29" s="114">
        <v>0.83850931677018636</v>
      </c>
      <c r="M29" s="114">
        <v>0.85555555555555551</v>
      </c>
      <c r="N29" s="114">
        <v>0.77142857142857146</v>
      </c>
      <c r="O29" s="114">
        <v>0.26190022682959779</v>
      </c>
      <c r="P29" s="114">
        <f t="shared" si="0"/>
        <v>0.63232374975987704</v>
      </c>
      <c r="Q29" s="10"/>
    </row>
    <row r="30" spans="3:17">
      <c r="E30" t="s">
        <v>82</v>
      </c>
      <c r="F30" s="112">
        <v>389</v>
      </c>
      <c r="G30" s="34">
        <v>0.88872573013542189</v>
      </c>
      <c r="H30" s="34">
        <v>1.6957074556963107E-2</v>
      </c>
      <c r="I30" s="112" t="s">
        <v>328</v>
      </c>
      <c r="J30" s="3">
        <v>7.0000000000000007E-2</v>
      </c>
      <c r="K30" s="114">
        <v>0.82378854625550657</v>
      </c>
      <c r="L30" s="114">
        <v>0.83333333333333337</v>
      </c>
      <c r="M30" s="114">
        <v>0.87383177570093462</v>
      </c>
      <c r="N30" s="114">
        <v>0.77142857142857146</v>
      </c>
      <c r="O30" s="114">
        <v>0.24254536525880166</v>
      </c>
      <c r="P30" s="114">
        <f t="shared" si="0"/>
        <v>0.65712187958884005</v>
      </c>
      <c r="Q30" s="10"/>
    </row>
    <row r="31" spans="3:17">
      <c r="C31" s="103"/>
      <c r="D31" s="103"/>
      <c r="E31" s="103" t="s">
        <v>87</v>
      </c>
      <c r="F31" s="113">
        <v>393</v>
      </c>
      <c r="G31" s="75">
        <v>0.89065255731922399</v>
      </c>
      <c r="H31" s="75">
        <v>1.6690493306265503E-2</v>
      </c>
      <c r="I31" s="113" t="s">
        <v>328</v>
      </c>
      <c r="J31" s="113">
        <v>7.0000000000000007E-2</v>
      </c>
      <c r="K31" s="115">
        <v>0.82683982683982682</v>
      </c>
      <c r="L31" s="115">
        <v>0.83333333333333337</v>
      </c>
      <c r="M31" s="115">
        <v>0.87614678899082565</v>
      </c>
      <c r="N31" s="115">
        <v>0.77142857142857146</v>
      </c>
      <c r="O31" s="115">
        <v>0.24033772768052653</v>
      </c>
      <c r="P31" s="115">
        <f t="shared" si="0"/>
        <v>0.66017316017316019</v>
      </c>
      <c r="Q31" s="10"/>
    </row>
    <row r="32" spans="3:17" ht="18">
      <c r="C32" t="s">
        <v>508</v>
      </c>
    </row>
    <row r="33" spans="3:3" ht="18">
      <c r="C33" s="111" t="s">
        <v>509</v>
      </c>
    </row>
    <row r="34" spans="3:3">
      <c r="C34" s="111" t="s">
        <v>333</v>
      </c>
    </row>
  </sheetData>
  <phoneticPr fontId="1"/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0"/>
  <sheetViews>
    <sheetView topLeftCell="B1" workbookViewId="0">
      <selection activeCell="E2" sqref="E2"/>
    </sheetView>
  </sheetViews>
  <sheetFormatPr defaultRowHeight="13.5"/>
  <cols>
    <col min="1" max="1" width="10.625" customWidth="1"/>
    <col min="3" max="3" width="34.625" customWidth="1"/>
    <col min="4" max="7" width="10.75" customWidth="1"/>
    <col min="8" max="9" width="11.625" customWidth="1"/>
    <col min="10" max="13" width="10.75" customWidth="1"/>
    <col min="14" max="14" width="22.75" style="111" customWidth="1"/>
    <col min="15" max="16" width="22.75" customWidth="1"/>
  </cols>
  <sheetData>
    <row r="2" spans="3:16" ht="18">
      <c r="F2" s="112"/>
    </row>
    <row r="5" spans="3:16" ht="18">
      <c r="C5" s="140" t="s">
        <v>599</v>
      </c>
      <c r="D5" s="1"/>
      <c r="E5" s="1"/>
      <c r="F5" s="1"/>
      <c r="G5" s="1"/>
      <c r="H5" s="1"/>
      <c r="I5" s="1"/>
      <c r="J5" s="1"/>
      <c r="K5" s="1"/>
      <c r="L5" s="1"/>
      <c r="M5" s="1"/>
      <c r="N5" s="103"/>
      <c r="O5" s="1"/>
      <c r="P5" s="1"/>
    </row>
    <row r="6" spans="3:16">
      <c r="C6" s="6"/>
      <c r="D6" s="29"/>
      <c r="E6" s="29"/>
      <c r="F6" s="29"/>
      <c r="G6" s="29"/>
      <c r="H6" s="6"/>
      <c r="I6" s="6"/>
      <c r="J6" s="6"/>
      <c r="K6" s="6"/>
      <c r="L6" s="6"/>
      <c r="M6" s="6"/>
      <c r="N6" s="29" t="s">
        <v>442</v>
      </c>
      <c r="O6" s="29" t="s">
        <v>100</v>
      </c>
      <c r="P6" s="29" t="s">
        <v>100</v>
      </c>
    </row>
    <row r="7" spans="3:16">
      <c r="C7" s="1"/>
      <c r="D7" s="8" t="s">
        <v>79</v>
      </c>
      <c r="E7" s="8" t="s">
        <v>80</v>
      </c>
      <c r="F7" s="8" t="s">
        <v>88</v>
      </c>
      <c r="G7" s="8" t="s">
        <v>335</v>
      </c>
      <c r="H7" s="8" t="s">
        <v>277</v>
      </c>
      <c r="I7" s="8" t="s">
        <v>278</v>
      </c>
      <c r="J7" s="113" t="s">
        <v>71</v>
      </c>
      <c r="K7" s="113" t="s">
        <v>72</v>
      </c>
      <c r="L7" s="8" t="s">
        <v>279</v>
      </c>
      <c r="M7" s="8" t="s">
        <v>332</v>
      </c>
      <c r="N7" s="136" t="s">
        <v>443</v>
      </c>
      <c r="O7" s="113" t="s">
        <v>446</v>
      </c>
      <c r="P7" s="28" t="s">
        <v>102</v>
      </c>
    </row>
    <row r="8" spans="3:16" ht="18">
      <c r="C8" s="2" t="s">
        <v>489</v>
      </c>
      <c r="D8" s="40">
        <v>0.64207839934667221</v>
      </c>
      <c r="E8" s="40">
        <v>2.3581001967376482E-2</v>
      </c>
      <c r="F8" s="112" t="s">
        <v>328</v>
      </c>
      <c r="G8" s="21" t="s">
        <v>336</v>
      </c>
      <c r="H8" s="40">
        <v>0.3935483870967742</v>
      </c>
      <c r="I8" s="40">
        <v>0.879746835443038</v>
      </c>
      <c r="J8" s="114">
        <v>0.76249999999999996</v>
      </c>
      <c r="K8" s="114">
        <v>0.59656652360515017</v>
      </c>
      <c r="L8" s="40">
        <v>0.61825915470689785</v>
      </c>
      <c r="M8" s="40">
        <v>0.2732952225398122</v>
      </c>
      <c r="N8" s="104">
        <v>1.5349999999999999E-3</v>
      </c>
      <c r="O8" s="82">
        <v>3.2810000000000001E-4</v>
      </c>
      <c r="P8" s="3" t="s">
        <v>329</v>
      </c>
    </row>
    <row r="9" spans="3:16" ht="18">
      <c r="C9" s="2" t="s">
        <v>490</v>
      </c>
      <c r="D9" s="40">
        <v>0.64703960800326665</v>
      </c>
      <c r="E9" s="40">
        <v>2.1430715889388604E-2</v>
      </c>
      <c r="F9" s="112" t="s">
        <v>328</v>
      </c>
      <c r="G9" s="21">
        <v>0.5</v>
      </c>
      <c r="H9" s="40">
        <v>0.34838709677419355</v>
      </c>
      <c r="I9" s="40">
        <v>0.93670886075949367</v>
      </c>
      <c r="J9" s="114">
        <v>0.84375</v>
      </c>
      <c r="K9" s="114">
        <v>0.59437751004016059</v>
      </c>
      <c r="L9" s="40">
        <v>0.65467942075242092</v>
      </c>
      <c r="M9" s="40">
        <v>0.28509595753368711</v>
      </c>
      <c r="N9" s="104">
        <v>2.2889999999999998E-3</v>
      </c>
      <c r="O9" s="82">
        <v>3.9259999999999998E-3</v>
      </c>
      <c r="P9" s="3" t="s">
        <v>92</v>
      </c>
    </row>
    <row r="10" spans="3:16" ht="18">
      <c r="C10" s="2" t="s">
        <v>491</v>
      </c>
      <c r="D10" s="40">
        <v>0.64271131073907706</v>
      </c>
      <c r="E10" s="40">
        <v>2.248875649291757E-2</v>
      </c>
      <c r="F10" s="112" t="s">
        <v>328</v>
      </c>
      <c r="G10" s="21">
        <v>0.5</v>
      </c>
      <c r="H10" s="40">
        <v>0.36774193548387096</v>
      </c>
      <c r="I10" s="40">
        <v>0.91139240506329111</v>
      </c>
      <c r="J10" s="114">
        <v>0.80281690140845074</v>
      </c>
      <c r="K10" s="114">
        <v>0.5950413223140496</v>
      </c>
      <c r="L10" s="40">
        <v>0.63843681443518707</v>
      </c>
      <c r="M10" s="40">
        <v>0.27913434054716202</v>
      </c>
      <c r="N10" s="104">
        <v>1.2750000000000001E-3</v>
      </c>
      <c r="O10" s="82">
        <v>1.098E-3</v>
      </c>
      <c r="P10" s="3" t="s">
        <v>98</v>
      </c>
    </row>
    <row r="11" spans="3:16">
      <c r="C11" s="2" t="s">
        <v>444</v>
      </c>
      <c r="D11" s="40">
        <v>0.64250714577378509</v>
      </c>
      <c r="E11" s="40">
        <v>2.1540387739303373E-2</v>
      </c>
      <c r="F11" s="112" t="s">
        <v>328</v>
      </c>
      <c r="G11" s="34">
        <v>0.65025425242903634</v>
      </c>
      <c r="H11" s="40">
        <v>0.34193548387096773</v>
      </c>
      <c r="I11" s="40">
        <v>0.930379746835443</v>
      </c>
      <c r="J11" s="114">
        <v>0.828125</v>
      </c>
      <c r="K11" s="114">
        <v>0.59036144578313254</v>
      </c>
      <c r="L11" s="40">
        <v>0.66173702256926381</v>
      </c>
      <c r="M11" s="40">
        <v>0.27231523070641073</v>
      </c>
      <c r="N11" s="104">
        <v>3.2239999999999999E-3</v>
      </c>
      <c r="O11" s="82">
        <v>8.1800000000000004E-4</v>
      </c>
      <c r="P11" s="3" t="s">
        <v>329</v>
      </c>
    </row>
    <row r="12" spans="3:16">
      <c r="C12" s="2" t="s">
        <v>445</v>
      </c>
      <c r="D12" s="40">
        <v>0.70091874234381379</v>
      </c>
      <c r="E12" s="40">
        <v>2.5536375463241286E-2</v>
      </c>
      <c r="F12" s="112" t="s">
        <v>328</v>
      </c>
      <c r="G12" s="34">
        <v>0.53224482603950063</v>
      </c>
      <c r="H12" s="40">
        <v>0.55483870967741933</v>
      </c>
      <c r="I12" s="40">
        <v>0.79746835443037978</v>
      </c>
      <c r="J12" s="114">
        <v>0.72881355932203384</v>
      </c>
      <c r="K12" s="114">
        <v>0.64615384615384619</v>
      </c>
      <c r="L12" s="40">
        <v>0.48906813621294448</v>
      </c>
      <c r="M12" s="40">
        <v>0.35230706410779922</v>
      </c>
      <c r="N12" s="114" t="s">
        <v>441</v>
      </c>
      <c r="O12" s="40">
        <v>0.80100000000000005</v>
      </c>
      <c r="P12" s="3" t="s">
        <v>92</v>
      </c>
    </row>
    <row r="13" spans="3:16">
      <c r="C13" t="s">
        <v>264</v>
      </c>
      <c r="D13" s="40">
        <v>0.70191915067374433</v>
      </c>
      <c r="E13" s="40">
        <v>2.5418985593083778E-2</v>
      </c>
      <c r="F13" s="112" t="s">
        <v>328</v>
      </c>
      <c r="G13" s="3">
        <v>0.5</v>
      </c>
      <c r="H13" s="40">
        <v>0.554838709677419</v>
      </c>
      <c r="I13" s="40">
        <v>0.79746835443038</v>
      </c>
      <c r="J13" s="114">
        <v>0.72881355932203384</v>
      </c>
      <c r="K13" s="114">
        <v>0.64615384615384619</v>
      </c>
      <c r="L13" s="40">
        <v>0.48906813621294448</v>
      </c>
      <c r="M13" s="40">
        <v>0.35230706410779922</v>
      </c>
      <c r="N13" s="112">
        <v>0.80100000000000005</v>
      </c>
      <c r="O13" s="3" t="s">
        <v>99</v>
      </c>
      <c r="P13" s="3" t="s">
        <v>92</v>
      </c>
    </row>
    <row r="14" spans="3:16" ht="18">
      <c r="D14" s="40"/>
      <c r="E14" s="40"/>
      <c r="F14" s="3"/>
      <c r="G14" s="3"/>
      <c r="H14" s="3"/>
      <c r="I14" s="3"/>
      <c r="J14" s="112"/>
      <c r="K14" s="112"/>
      <c r="N14" s="112"/>
    </row>
    <row r="15" spans="3:16" ht="18">
      <c r="C15" s="2" t="s">
        <v>280</v>
      </c>
      <c r="D15" s="40">
        <v>0.82599020008166602</v>
      </c>
      <c r="E15" s="40">
        <v>2.3275624850320035E-2</v>
      </c>
      <c r="F15" s="112" t="s">
        <v>328</v>
      </c>
      <c r="G15" s="14">
        <v>0.08</v>
      </c>
      <c r="H15" s="40">
        <v>0.7290322580645161</v>
      </c>
      <c r="I15" s="40">
        <v>0.74683544303797467</v>
      </c>
      <c r="J15" s="114">
        <v>0.73856209150326801</v>
      </c>
      <c r="K15" s="114">
        <v>0.73750000000000004</v>
      </c>
      <c r="L15" s="40">
        <v>0.37083124203792966</v>
      </c>
      <c r="M15" s="40">
        <v>0.47586770110249077</v>
      </c>
      <c r="N15" s="112" t="s">
        <v>440</v>
      </c>
      <c r="O15" s="3" t="s">
        <v>329</v>
      </c>
      <c r="P15" s="3" t="s">
        <v>92</v>
      </c>
    </row>
    <row r="16" spans="3:16" ht="18">
      <c r="D16" s="40"/>
      <c r="E16" s="40"/>
      <c r="F16" s="3"/>
      <c r="G16" s="14">
        <v>0.1</v>
      </c>
      <c r="H16" s="40">
        <v>0.65806451612903227</v>
      </c>
      <c r="I16" s="40">
        <v>0.84177215189873422</v>
      </c>
      <c r="J16" s="114">
        <v>0.80314960629921262</v>
      </c>
      <c r="K16" s="114">
        <v>0.71505376344086025</v>
      </c>
      <c r="L16" s="40">
        <v>0.37677039035044946</v>
      </c>
      <c r="M16" s="40">
        <v>0.49983666802776661</v>
      </c>
      <c r="N16" s="114"/>
      <c r="O16" s="3"/>
      <c r="P16" s="3"/>
    </row>
    <row r="17" spans="1:16" ht="18">
      <c r="C17" s="2" t="s">
        <v>281</v>
      </c>
      <c r="D17" s="40">
        <v>0.86737443854634533</v>
      </c>
      <c r="E17" s="40">
        <v>2.0211085722954557E-2</v>
      </c>
      <c r="F17" s="112" t="s">
        <v>328</v>
      </c>
      <c r="G17" s="14">
        <v>7.0000000000000007E-2</v>
      </c>
      <c r="H17" s="40">
        <v>0.79354838709677422</v>
      </c>
      <c r="I17" s="40">
        <v>0.80379746835443044</v>
      </c>
      <c r="J17" s="114">
        <v>0.79870129870129869</v>
      </c>
      <c r="K17" s="114">
        <v>0.79874213836477992</v>
      </c>
      <c r="L17" s="40">
        <v>0.28481169550156138</v>
      </c>
      <c r="M17" s="40">
        <v>0.59734585545120478</v>
      </c>
      <c r="N17" s="112" t="s">
        <v>92</v>
      </c>
      <c r="O17" s="3" t="s">
        <v>92</v>
      </c>
      <c r="P17" s="34">
        <v>3.4160000000000003E-2</v>
      </c>
    </row>
    <row r="18" spans="1:16" ht="18">
      <c r="C18" s="2" t="s">
        <v>282</v>
      </c>
      <c r="D18" s="40">
        <v>0.8310126582278482</v>
      </c>
      <c r="E18" s="40">
        <v>2.3751949189556365E-2</v>
      </c>
      <c r="F18" s="112" t="s">
        <v>328</v>
      </c>
      <c r="G18" s="14">
        <v>7.0000000000000007E-2</v>
      </c>
      <c r="H18" s="40">
        <v>0.79354838709677422</v>
      </c>
      <c r="I18" s="40">
        <v>0.740506329113924</v>
      </c>
      <c r="J18" s="114">
        <v>0.75</v>
      </c>
      <c r="K18" s="114">
        <v>0.78523489932885904</v>
      </c>
      <c r="L18" s="40">
        <v>0.33160101583118606</v>
      </c>
      <c r="M18" s="40">
        <v>0.53405471621069811</v>
      </c>
      <c r="N18" s="112" t="s">
        <v>92</v>
      </c>
      <c r="O18" s="3"/>
      <c r="P18" s="83">
        <v>1.8369999999999999E-4</v>
      </c>
    </row>
    <row r="19" spans="1:16" ht="18">
      <c r="D19" s="40"/>
      <c r="E19" s="40"/>
      <c r="F19" s="3"/>
      <c r="G19" s="14">
        <v>0.09</v>
      </c>
      <c r="H19" s="40">
        <v>0.67741935483870963</v>
      </c>
      <c r="I19" s="40">
        <v>0.87341772151898733</v>
      </c>
      <c r="J19" s="114">
        <v>0.84</v>
      </c>
      <c r="K19" s="114">
        <v>0.73404255319148937</v>
      </c>
      <c r="L19" s="40">
        <v>0.34652755425524095</v>
      </c>
      <c r="M19" s="40">
        <v>0.55083707635769708</v>
      </c>
      <c r="N19" s="114"/>
      <c r="O19" s="3" t="s">
        <v>92</v>
      </c>
      <c r="P19" s="3"/>
    </row>
    <row r="20" spans="1:16">
      <c r="C20" s="2" t="s">
        <v>463</v>
      </c>
      <c r="D20" s="40">
        <v>0.89789710085749297</v>
      </c>
      <c r="E20" s="40">
        <v>1.7360283218417996E-2</v>
      </c>
      <c r="F20" s="112" t="s">
        <v>328</v>
      </c>
      <c r="G20" s="14">
        <v>0.22999999999999998</v>
      </c>
      <c r="H20" s="40">
        <v>0.83225806451612905</v>
      </c>
      <c r="I20" s="40">
        <v>0.84810126582278478</v>
      </c>
      <c r="J20" s="114">
        <v>0.84313725490196079</v>
      </c>
      <c r="K20" s="114">
        <v>0.83750000000000002</v>
      </c>
      <c r="L20" s="40">
        <v>0.22629755271437521</v>
      </c>
      <c r="M20" s="40">
        <v>0.68035933033891371</v>
      </c>
      <c r="N20" s="112" t="s">
        <v>92</v>
      </c>
      <c r="O20" s="3" t="s">
        <v>92</v>
      </c>
      <c r="P20" s="3" t="s">
        <v>99</v>
      </c>
    </row>
    <row r="21" spans="1:16">
      <c r="C21" s="2" t="s">
        <v>464</v>
      </c>
      <c r="D21" s="114">
        <v>0.89971416904859125</v>
      </c>
      <c r="E21" s="40">
        <v>1.7278218963266166E-2</v>
      </c>
      <c r="F21" s="112" t="s">
        <v>328</v>
      </c>
      <c r="G21" s="34">
        <v>0.43789853811606627</v>
      </c>
      <c r="H21" s="40">
        <v>0.80645161290322576</v>
      </c>
      <c r="I21" s="40">
        <v>0.879746835443038</v>
      </c>
      <c r="J21" s="114">
        <v>0.86805555555555558</v>
      </c>
      <c r="K21" s="114">
        <v>0.8224852071005917</v>
      </c>
      <c r="L21" s="40">
        <v>0.2278635594686578</v>
      </c>
      <c r="M21" s="40">
        <v>0.68619844834626376</v>
      </c>
      <c r="N21" s="112" t="s">
        <v>92</v>
      </c>
      <c r="O21" s="3" t="s">
        <v>92</v>
      </c>
      <c r="P21" s="34">
        <v>0.46970000000000001</v>
      </c>
    </row>
    <row r="22" spans="1:16" ht="18">
      <c r="D22" s="40"/>
      <c r="E22" s="40"/>
      <c r="F22" s="3"/>
      <c r="G22" s="14"/>
      <c r="H22" s="3"/>
      <c r="I22" s="10"/>
      <c r="J22" s="112"/>
      <c r="K22" s="112"/>
      <c r="N22" s="112"/>
    </row>
    <row r="23" spans="1:16" ht="18">
      <c r="C23" t="s">
        <v>283</v>
      </c>
      <c r="D23" s="40">
        <v>0.93233973050224506</v>
      </c>
      <c r="E23" s="40">
        <v>1.4071940915366562E-2</v>
      </c>
      <c r="F23" s="112" t="s">
        <v>328</v>
      </c>
      <c r="G23" s="3">
        <v>30</v>
      </c>
      <c r="H23" s="40">
        <v>0.92258064516129035</v>
      </c>
      <c r="I23" s="40">
        <v>0.86708860759493667</v>
      </c>
      <c r="J23" s="114">
        <v>0.87195121951219512</v>
      </c>
      <c r="K23" s="114">
        <v>0.91946308724832215</v>
      </c>
      <c r="L23" s="40">
        <v>0.15381545674832151</v>
      </c>
      <c r="M23" s="40">
        <v>0.78966925275622701</v>
      </c>
      <c r="N23" s="112" t="s">
        <v>92</v>
      </c>
      <c r="O23" s="3" t="s">
        <v>92</v>
      </c>
      <c r="P23" s="34">
        <v>9.0889999999999999E-2</v>
      </c>
    </row>
    <row r="24" spans="1:16" ht="18">
      <c r="C24" t="s">
        <v>284</v>
      </c>
      <c r="D24" s="40">
        <v>0.94579420171498574</v>
      </c>
      <c r="E24" s="40">
        <v>1.1799855364369841E-2</v>
      </c>
      <c r="F24" s="112" t="s">
        <v>328</v>
      </c>
      <c r="G24" s="3">
        <v>30</v>
      </c>
      <c r="H24" s="40">
        <v>0.92258064516129035</v>
      </c>
      <c r="I24" s="40">
        <v>0.85443037974683544</v>
      </c>
      <c r="J24" s="114">
        <v>0.86144578313253017</v>
      </c>
      <c r="K24" s="114">
        <v>0.91836734693877553</v>
      </c>
      <c r="L24" s="40">
        <v>0.16487653212113776</v>
      </c>
      <c r="M24" s="40">
        <v>0.77701102490812568</v>
      </c>
      <c r="N24" s="112" t="s">
        <v>92</v>
      </c>
      <c r="O24" s="3" t="s">
        <v>92</v>
      </c>
      <c r="P24" s="10">
        <v>9.3670000000000003E-3</v>
      </c>
    </row>
    <row r="25" spans="1:16" ht="18">
      <c r="C25" t="s">
        <v>285</v>
      </c>
      <c r="D25" s="40">
        <v>0.91482237648019604</v>
      </c>
      <c r="E25" s="40">
        <v>1.6663961675131019E-2</v>
      </c>
      <c r="F25" s="112" t="s">
        <v>328</v>
      </c>
      <c r="G25" s="3">
        <v>30</v>
      </c>
      <c r="H25" s="40">
        <v>0.84516129032258069</v>
      </c>
      <c r="I25" s="40">
        <v>0.879746835443038</v>
      </c>
      <c r="J25" s="114">
        <v>0.87333333333333329</v>
      </c>
      <c r="K25" s="114">
        <v>0.85276073619631898</v>
      </c>
      <c r="L25" s="40">
        <v>0.1960506301967222</v>
      </c>
      <c r="M25" s="40">
        <v>0.72490812576561869</v>
      </c>
      <c r="N25" s="112" t="s">
        <v>92</v>
      </c>
      <c r="O25" s="3" t="s">
        <v>92</v>
      </c>
      <c r="P25" s="34">
        <v>0.40949999999999998</v>
      </c>
    </row>
    <row r="26" spans="1:16" ht="18">
      <c r="C26" s="1"/>
      <c r="D26" s="61"/>
      <c r="E26" s="61"/>
      <c r="F26" s="8"/>
      <c r="G26" s="8">
        <v>31</v>
      </c>
      <c r="H26" s="61">
        <v>0.82580645161290323</v>
      </c>
      <c r="I26" s="61">
        <v>0.90506329113924044</v>
      </c>
      <c r="J26" s="150">
        <v>0.89510489510489499</v>
      </c>
      <c r="K26" s="150">
        <v>0.8411764705882353</v>
      </c>
      <c r="L26" s="61">
        <v>0.19838440208091071</v>
      </c>
      <c r="M26" s="61">
        <v>0.73086974275214356</v>
      </c>
      <c r="N26" s="115"/>
      <c r="O26" s="8"/>
      <c r="P26" s="11"/>
    </row>
    <row r="27" spans="1:16">
      <c r="C27" s="151" t="s">
        <v>585</v>
      </c>
      <c r="D27" s="137"/>
    </row>
    <row r="28" spans="1:16" s="111" customFormat="1">
      <c r="A28"/>
      <c r="C28" s="151" t="s">
        <v>586</v>
      </c>
    </row>
    <row r="29" spans="1:16" s="111" customFormat="1">
      <c r="A29"/>
      <c r="C29" s="151" t="s">
        <v>550</v>
      </c>
    </row>
    <row r="30" spans="1:16" s="111" customFormat="1">
      <c r="A30"/>
      <c r="C30" s="151" t="s">
        <v>465</v>
      </c>
    </row>
    <row r="31" spans="1:16" s="111" customFormat="1">
      <c r="A31"/>
      <c r="C31" s="151" t="s">
        <v>584</v>
      </c>
    </row>
    <row r="32" spans="1:16">
      <c r="C32" s="151" t="s">
        <v>337</v>
      </c>
    </row>
    <row r="33" spans="3:14" ht="18">
      <c r="C33" s="151" t="s">
        <v>462</v>
      </c>
    </row>
    <row r="34" spans="3:14" ht="18">
      <c r="C34" s="111" t="s">
        <v>510</v>
      </c>
    </row>
    <row r="37" spans="3:14" ht="18">
      <c r="G37" s="111"/>
      <c r="M37" s="111"/>
      <c r="N37"/>
    </row>
    <row r="38" spans="3:14" ht="18">
      <c r="G38" s="111"/>
      <c r="M38" s="111"/>
      <c r="N38"/>
    </row>
    <row r="39" spans="3:14" ht="18">
      <c r="G39" s="111"/>
      <c r="M39" s="111"/>
      <c r="N39"/>
    </row>
    <row r="40" spans="3:14" ht="18">
      <c r="G40" s="111"/>
      <c r="M40" s="111"/>
      <c r="N40"/>
    </row>
  </sheetData>
  <phoneticPr fontId="1"/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9"/>
  <sheetViews>
    <sheetView workbookViewId="0">
      <selection activeCell="C6" sqref="C6"/>
    </sheetView>
  </sheetViews>
  <sheetFormatPr defaultRowHeight="13.5"/>
  <cols>
    <col min="3" max="3" width="31.75" customWidth="1"/>
    <col min="4" max="7" width="10.75" customWidth="1"/>
    <col min="8" max="9" width="11.625" customWidth="1"/>
    <col min="10" max="11" width="10.875" style="111" customWidth="1"/>
    <col min="13" max="13" width="9.75" customWidth="1"/>
    <col min="14" max="15" width="22.75" customWidth="1"/>
  </cols>
  <sheetData>
    <row r="2" spans="1:15" ht="18">
      <c r="F2" s="112"/>
    </row>
    <row r="4" spans="1:15" ht="18">
      <c r="G4" s="111"/>
      <c r="I4" s="111"/>
      <c r="K4"/>
    </row>
    <row r="5" spans="1:15" ht="18">
      <c r="C5" s="144" t="s">
        <v>600</v>
      </c>
      <c r="D5" s="1"/>
      <c r="E5" s="1"/>
      <c r="F5" s="1"/>
      <c r="G5" s="1"/>
      <c r="H5" s="1"/>
      <c r="I5" s="1"/>
      <c r="J5" s="103"/>
      <c r="K5" s="103"/>
      <c r="L5" s="1"/>
      <c r="M5" s="1"/>
      <c r="N5" s="1"/>
      <c r="O5" s="1"/>
    </row>
    <row r="6" spans="1:15" ht="18">
      <c r="C6" s="6"/>
      <c r="D6" s="3"/>
      <c r="E6" s="3"/>
      <c r="F6" s="3"/>
      <c r="G6" s="3"/>
      <c r="H6" s="40"/>
      <c r="I6" s="40"/>
      <c r="J6" s="12"/>
      <c r="K6" s="5"/>
      <c r="L6" s="40"/>
      <c r="M6" s="40"/>
      <c r="N6" s="158" t="s">
        <v>101</v>
      </c>
      <c r="O6" s="158" t="s">
        <v>101</v>
      </c>
    </row>
    <row r="7" spans="1:15">
      <c r="C7" s="1"/>
      <c r="D7" s="8" t="s">
        <v>79</v>
      </c>
      <c r="E7" s="8" t="s">
        <v>80</v>
      </c>
      <c r="F7" s="8" t="s">
        <v>88</v>
      </c>
      <c r="G7" s="8" t="s">
        <v>469</v>
      </c>
      <c r="H7" s="61" t="s">
        <v>277</v>
      </c>
      <c r="I7" s="61" t="s">
        <v>278</v>
      </c>
      <c r="J7" s="120" t="s">
        <v>71</v>
      </c>
      <c r="K7" s="115" t="s">
        <v>72</v>
      </c>
      <c r="L7" s="61" t="s">
        <v>279</v>
      </c>
      <c r="M7" s="115" t="s">
        <v>332</v>
      </c>
      <c r="N7" s="128" t="s">
        <v>533</v>
      </c>
      <c r="O7" s="128" t="s">
        <v>102</v>
      </c>
    </row>
    <row r="8" spans="1:15">
      <c r="C8" s="2" t="s">
        <v>489</v>
      </c>
      <c r="D8" s="40">
        <v>0.65548340548340567</v>
      </c>
      <c r="E8" s="40">
        <v>3.168470691282204E-2</v>
      </c>
      <c r="F8" s="112" t="s">
        <v>328</v>
      </c>
      <c r="G8" s="3" t="s">
        <v>470</v>
      </c>
      <c r="H8" s="40">
        <v>0.36363636363636365</v>
      </c>
      <c r="I8" s="40">
        <v>0.94444444444444442</v>
      </c>
      <c r="J8" s="114">
        <v>0.90322580645161288</v>
      </c>
      <c r="K8" s="114">
        <v>0.51</v>
      </c>
      <c r="L8" s="114">
        <v>0.63878407732115305</v>
      </c>
      <c r="M8" s="114">
        <v>0.30808080808080796</v>
      </c>
      <c r="N8" s="117">
        <v>8.252E-4</v>
      </c>
      <c r="O8" s="56" t="s">
        <v>92</v>
      </c>
    </row>
    <row r="9" spans="1:15" ht="18">
      <c r="C9" s="2" t="s">
        <v>490</v>
      </c>
      <c r="D9" s="40">
        <v>0.63203463203463206</v>
      </c>
      <c r="E9" s="40">
        <v>3.040946854380237E-2</v>
      </c>
      <c r="F9" s="112" t="s">
        <v>328</v>
      </c>
      <c r="G9" s="3">
        <v>0.5</v>
      </c>
      <c r="H9" s="40">
        <v>0.31168831168831168</v>
      </c>
      <c r="I9" s="40">
        <v>0.94444444444444442</v>
      </c>
      <c r="J9" s="114">
        <v>0.88888888888888884</v>
      </c>
      <c r="K9" s="114">
        <v>0.49038461538461536</v>
      </c>
      <c r="L9" s="114">
        <v>0.69055007061007045</v>
      </c>
      <c r="M9" s="114">
        <v>0.25613275613275599</v>
      </c>
      <c r="N9" s="56" t="s">
        <v>92</v>
      </c>
      <c r="O9" s="56" t="s">
        <v>92</v>
      </c>
    </row>
    <row r="10" spans="1:15" ht="18">
      <c r="A10" s="111"/>
      <c r="C10" s="2" t="s">
        <v>491</v>
      </c>
      <c r="D10" s="40">
        <v>0.67532467532467533</v>
      </c>
      <c r="E10" s="40">
        <v>2.7367767221542924E-2</v>
      </c>
      <c r="F10" s="112" t="s">
        <v>328</v>
      </c>
      <c r="G10" s="3">
        <v>0.5</v>
      </c>
      <c r="H10" s="40">
        <v>0.35064935064935066</v>
      </c>
      <c r="I10" s="40">
        <v>1</v>
      </c>
      <c r="J10" s="114">
        <v>1</v>
      </c>
      <c r="K10" s="114">
        <v>0.51923076923076927</v>
      </c>
      <c r="L10" s="114">
        <v>0.64935064935064934</v>
      </c>
      <c r="M10" s="114">
        <v>0.35064935064935066</v>
      </c>
      <c r="N10" s="118">
        <v>3.3989999999999999E-2</v>
      </c>
      <c r="O10" s="56" t="s">
        <v>92</v>
      </c>
    </row>
    <row r="11" spans="1:15" ht="18">
      <c r="C11" t="s">
        <v>361</v>
      </c>
      <c r="D11" s="40">
        <v>0.73208273208273211</v>
      </c>
      <c r="E11" s="40">
        <v>3.3654056948029858E-2</v>
      </c>
      <c r="F11" s="112" t="s">
        <v>328</v>
      </c>
      <c r="G11" s="3">
        <v>0.5</v>
      </c>
      <c r="H11" s="40">
        <v>0.53246753246753242</v>
      </c>
      <c r="I11" s="40">
        <v>0.90740740740740744</v>
      </c>
      <c r="J11" s="114">
        <v>0.89130434782608692</v>
      </c>
      <c r="K11" s="114">
        <v>0.57647058823529407</v>
      </c>
      <c r="L11" s="114">
        <v>0.47661304682101985</v>
      </c>
      <c r="M11" s="114">
        <v>0.43987493987493975</v>
      </c>
      <c r="N11" s="56" t="s">
        <v>99</v>
      </c>
      <c r="O11" s="56" t="s">
        <v>92</v>
      </c>
    </row>
    <row r="12" spans="1:15" ht="18">
      <c r="D12" s="40"/>
      <c r="E12" s="40"/>
      <c r="F12" s="3"/>
      <c r="G12" s="3"/>
      <c r="H12" s="40"/>
      <c r="I12" s="40"/>
      <c r="J12" s="114"/>
      <c r="K12" s="114"/>
      <c r="L12" s="114"/>
      <c r="M12" s="114"/>
      <c r="N12" s="56"/>
      <c r="O12" s="56"/>
    </row>
    <row r="13" spans="1:15" ht="18">
      <c r="C13" t="s">
        <v>280</v>
      </c>
      <c r="D13" s="40">
        <v>0.82299182299182305</v>
      </c>
      <c r="E13" s="40">
        <v>3.7647232531795499E-2</v>
      </c>
      <c r="F13" s="112" t="s">
        <v>328</v>
      </c>
      <c r="G13" s="3">
        <v>7.0000000000000007E-2</v>
      </c>
      <c r="H13" s="40">
        <v>0.77922077922077926</v>
      </c>
      <c r="I13" s="40">
        <v>0.7407407407407407</v>
      </c>
      <c r="J13" s="114">
        <v>0.81081081081081086</v>
      </c>
      <c r="K13" s="114">
        <v>0.70175438596491224</v>
      </c>
      <c r="L13" s="114">
        <v>0.34052727914153919</v>
      </c>
      <c r="M13" s="114">
        <v>0.51996151996151996</v>
      </c>
      <c r="N13" s="118">
        <v>2.647E-2</v>
      </c>
      <c r="O13" s="119">
        <v>3.2339999999999999E-3</v>
      </c>
    </row>
    <row r="14" spans="1:15" ht="18">
      <c r="D14" s="40"/>
      <c r="E14" s="40"/>
      <c r="F14" s="3"/>
      <c r="G14" s="3">
        <v>0.09</v>
      </c>
      <c r="H14" s="40">
        <v>0.70129870129870131</v>
      </c>
      <c r="I14" s="40">
        <v>0.83333333333333337</v>
      </c>
      <c r="J14" s="114">
        <v>0.8571428571428571</v>
      </c>
      <c r="K14" s="114">
        <v>0.66176470588235292</v>
      </c>
      <c r="L14" s="114">
        <v>0.34205298364963904</v>
      </c>
      <c r="M14" s="114">
        <v>0.53463203463203479</v>
      </c>
      <c r="N14" s="56"/>
      <c r="O14" s="56"/>
    </row>
    <row r="15" spans="1:15" ht="18">
      <c r="C15" t="s">
        <v>281</v>
      </c>
      <c r="D15" s="40">
        <v>0.83790283790283793</v>
      </c>
      <c r="E15" s="40">
        <v>3.4500535481599329E-2</v>
      </c>
      <c r="F15" s="112" t="s">
        <v>328</v>
      </c>
      <c r="G15" s="3">
        <v>7.0000000000000007E-2</v>
      </c>
      <c r="H15" s="40">
        <v>0.80519480519480524</v>
      </c>
      <c r="I15" s="40">
        <v>0.72222222222222221</v>
      </c>
      <c r="J15" s="114">
        <v>0.80519480519480524</v>
      </c>
      <c r="K15" s="114">
        <v>0.72222222222222221</v>
      </c>
      <c r="L15" s="114">
        <v>0.33927799479225057</v>
      </c>
      <c r="M15" s="114">
        <v>0.52741702741702756</v>
      </c>
      <c r="N15" s="119">
        <v>7.2049999999999996E-3</v>
      </c>
      <c r="O15" s="119">
        <v>1.119E-3</v>
      </c>
    </row>
    <row r="16" spans="1:15" ht="18">
      <c r="D16" s="40"/>
      <c r="E16" s="40"/>
      <c r="F16" s="3"/>
      <c r="G16" s="3">
        <v>0.06</v>
      </c>
      <c r="H16" s="40">
        <v>0.87012987012987009</v>
      </c>
      <c r="I16" s="40">
        <v>0.68518518518518512</v>
      </c>
      <c r="J16" s="114">
        <v>0.79761904761904767</v>
      </c>
      <c r="K16" s="114">
        <v>0.78723404255319152</v>
      </c>
      <c r="L16" s="114">
        <v>0.3405504636017555</v>
      </c>
      <c r="M16" s="114">
        <v>0.55531505531505521</v>
      </c>
      <c r="N16" s="56"/>
      <c r="O16" s="56"/>
    </row>
    <row r="17" spans="1:15" ht="18">
      <c r="C17" t="s">
        <v>282</v>
      </c>
      <c r="D17" s="40">
        <v>0.8749398749398748</v>
      </c>
      <c r="E17" s="40">
        <v>3.1491504504495518E-2</v>
      </c>
      <c r="F17" s="112" t="s">
        <v>328</v>
      </c>
      <c r="G17" s="3">
        <v>0.06</v>
      </c>
      <c r="H17" s="40">
        <v>0.88311688311688308</v>
      </c>
      <c r="I17" s="40">
        <v>0.7592592592592593</v>
      </c>
      <c r="J17" s="114">
        <v>0.83950617283950613</v>
      </c>
      <c r="K17" s="114">
        <v>0.82</v>
      </c>
      <c r="L17" s="114">
        <v>0.2676149608387261</v>
      </c>
      <c r="M17" s="114">
        <v>0.64237614237614249</v>
      </c>
      <c r="N17" s="117">
        <v>1.593E-4</v>
      </c>
      <c r="O17" s="118">
        <v>0.32479999999999998</v>
      </c>
    </row>
    <row r="18" spans="1:15">
      <c r="C18" t="s">
        <v>467</v>
      </c>
      <c r="D18" s="40">
        <v>0.9033189033189033</v>
      </c>
      <c r="E18" s="40">
        <v>2.6729877333024558E-2</v>
      </c>
      <c r="F18" s="112" t="s">
        <v>328</v>
      </c>
      <c r="G18" s="3">
        <v>0.26</v>
      </c>
      <c r="H18" s="40">
        <v>0.79220779220779225</v>
      </c>
      <c r="I18" s="40">
        <v>0.88888888888888884</v>
      </c>
      <c r="J18" s="114">
        <v>0.91044776119402981</v>
      </c>
      <c r="K18" s="114">
        <v>0.75</v>
      </c>
      <c r="L18" s="114">
        <v>0.23563378499592486</v>
      </c>
      <c r="M18" s="114">
        <v>0.68109668109668098</v>
      </c>
      <c r="N18" s="56" t="s">
        <v>92</v>
      </c>
      <c r="O18" s="118" t="s">
        <v>99</v>
      </c>
    </row>
    <row r="19" spans="1:15" ht="18">
      <c r="D19" s="40"/>
      <c r="E19" s="40"/>
      <c r="F19" s="3"/>
      <c r="G19" s="3">
        <v>0.28000000000000003</v>
      </c>
      <c r="H19" s="40">
        <v>0.77922077922077926</v>
      </c>
      <c r="I19" s="40">
        <v>0.90740740740740744</v>
      </c>
      <c r="J19" s="114">
        <v>0.92307692307692313</v>
      </c>
      <c r="K19" s="114">
        <v>0.74242424242424243</v>
      </c>
      <c r="L19" s="114">
        <v>0.23940938271274526</v>
      </c>
      <c r="M19" s="114">
        <v>0.6866281866281867</v>
      </c>
      <c r="N19" s="56"/>
      <c r="O19" s="118"/>
    </row>
    <row r="20" spans="1:15">
      <c r="C20" s="2" t="s">
        <v>466</v>
      </c>
      <c r="D20" s="40">
        <v>0.91017316017316019</v>
      </c>
      <c r="E20" s="40">
        <v>2.5336414287869483E-2</v>
      </c>
      <c r="F20" s="112" t="s">
        <v>328</v>
      </c>
      <c r="G20" s="34">
        <v>0.46413124155345997</v>
      </c>
      <c r="H20" s="40">
        <v>0.87012987012986998</v>
      </c>
      <c r="I20" s="121">
        <v>0.81481481481481488</v>
      </c>
      <c r="J20" s="121">
        <v>0.87012987012987009</v>
      </c>
      <c r="K20" s="121">
        <v>0.81481481481481477</v>
      </c>
      <c r="L20" s="121">
        <v>0.22618532986150039</v>
      </c>
      <c r="M20" s="121">
        <v>0.68494468494468475</v>
      </c>
      <c r="N20" s="56" t="s">
        <v>92</v>
      </c>
      <c r="O20" s="118">
        <v>0.35339999999999999</v>
      </c>
    </row>
    <row r="21" spans="1:15" ht="18">
      <c r="D21" s="40"/>
      <c r="E21" s="40"/>
      <c r="F21" s="3"/>
      <c r="G21" s="34">
        <v>0.66753595780438801</v>
      </c>
      <c r="H21" s="40">
        <v>0.79220779220779225</v>
      </c>
      <c r="I21" s="121">
        <v>0.90740740740740744</v>
      </c>
      <c r="J21" s="121">
        <v>0.9242424242424242</v>
      </c>
      <c r="K21" s="121">
        <v>0.75384615384615383</v>
      </c>
      <c r="L21" s="121">
        <v>0.22748843887586434</v>
      </c>
      <c r="M21" s="121">
        <v>0.69961519961519958</v>
      </c>
      <c r="N21" s="56"/>
      <c r="O21" s="118"/>
    </row>
    <row r="22" spans="1:15" ht="18">
      <c r="D22" s="40"/>
      <c r="E22" s="40"/>
      <c r="F22" s="3"/>
      <c r="G22" s="3"/>
      <c r="H22" s="40"/>
      <c r="I22" s="40"/>
      <c r="J22" s="114"/>
      <c r="K22" s="114"/>
      <c r="L22" s="114"/>
      <c r="M22" s="114"/>
      <c r="N22" s="56"/>
      <c r="O22" s="118"/>
    </row>
    <row r="23" spans="1:15" ht="18">
      <c r="C23" t="s">
        <v>283</v>
      </c>
      <c r="D23" s="40">
        <v>0.8929773929773932</v>
      </c>
      <c r="E23" s="40">
        <v>2.8232777697786298E-2</v>
      </c>
      <c r="F23" s="112" t="s">
        <v>328</v>
      </c>
      <c r="G23" s="3">
        <v>34</v>
      </c>
      <c r="H23" s="40">
        <v>0.81818181818181823</v>
      </c>
      <c r="I23" s="40">
        <v>0.83333333333333337</v>
      </c>
      <c r="J23" s="114">
        <v>0.875</v>
      </c>
      <c r="K23" s="114">
        <v>0.76271186440677963</v>
      </c>
      <c r="L23" s="114">
        <v>0.24664879691060154</v>
      </c>
      <c r="M23" s="114">
        <v>0.6515151515151516</v>
      </c>
      <c r="N23" s="29" t="s">
        <v>92</v>
      </c>
      <c r="O23" s="53">
        <v>0.74980000000000002</v>
      </c>
    </row>
    <row r="24" spans="1:15" ht="18">
      <c r="D24" s="40"/>
      <c r="E24" s="40"/>
      <c r="F24" s="3"/>
      <c r="G24" s="3">
        <v>29</v>
      </c>
      <c r="H24" s="40">
        <v>0.8571428571428571</v>
      </c>
      <c r="I24" s="40">
        <v>0.79629629629629628</v>
      </c>
      <c r="J24" s="114">
        <v>0.8571428571428571</v>
      </c>
      <c r="K24" s="114">
        <v>0.79629629629629628</v>
      </c>
      <c r="L24" s="114">
        <v>0.24880386284765044</v>
      </c>
      <c r="M24" s="114">
        <v>0.65343915343915349</v>
      </c>
      <c r="N24" s="29"/>
      <c r="O24" s="53"/>
    </row>
    <row r="25" spans="1:15" ht="18">
      <c r="C25" t="s">
        <v>284</v>
      </c>
      <c r="D25" s="40">
        <v>0.94721019721019728</v>
      </c>
      <c r="E25" s="40">
        <v>2.0742786545521016E-2</v>
      </c>
      <c r="F25" s="112" t="s">
        <v>328</v>
      </c>
      <c r="G25" s="3">
        <v>37</v>
      </c>
      <c r="H25" s="40">
        <v>0.88311688311688308</v>
      </c>
      <c r="I25" s="40">
        <v>0.88888888888888884</v>
      </c>
      <c r="J25" s="114">
        <v>0.91891891891891897</v>
      </c>
      <c r="K25" s="114">
        <v>0.84210526315789469</v>
      </c>
      <c r="L25" s="114">
        <v>0.16126792001094967</v>
      </c>
      <c r="M25" s="114">
        <v>0.77200577200577181</v>
      </c>
      <c r="N25" s="3" t="s">
        <v>92</v>
      </c>
      <c r="O25" s="34">
        <v>0.16819999999999999</v>
      </c>
    </row>
    <row r="26" spans="1:15" ht="18">
      <c r="D26" s="40"/>
      <c r="E26" s="40"/>
      <c r="F26" s="3"/>
      <c r="G26" s="3">
        <v>30</v>
      </c>
      <c r="H26" s="40">
        <v>0.98701298701298701</v>
      </c>
      <c r="I26" s="40">
        <v>0.83333333333333337</v>
      </c>
      <c r="J26" s="114">
        <v>0.89411764705882357</v>
      </c>
      <c r="K26" s="114">
        <v>0.97826086956521741</v>
      </c>
      <c r="L26" s="114">
        <v>0.16717188843852487</v>
      </c>
      <c r="M26" s="114">
        <v>0.82034632034632038</v>
      </c>
      <c r="N26" s="3"/>
      <c r="O26" s="34"/>
    </row>
    <row r="27" spans="1:15" ht="18">
      <c r="C27" s="103" t="s">
        <v>285</v>
      </c>
      <c r="D27" s="115">
        <v>0.94745069745069765</v>
      </c>
      <c r="E27" s="115">
        <v>1.9583962535758313E-2</v>
      </c>
      <c r="F27" s="113" t="s">
        <v>328</v>
      </c>
      <c r="G27" s="113">
        <v>27</v>
      </c>
      <c r="H27" s="115">
        <v>0.89610389610389607</v>
      </c>
      <c r="I27" s="115">
        <v>0.88888888888888884</v>
      </c>
      <c r="J27" s="115">
        <v>0.92</v>
      </c>
      <c r="K27" s="115">
        <v>0.8571428571428571</v>
      </c>
      <c r="L27" s="115">
        <v>0.15211863599551409</v>
      </c>
      <c r="M27" s="115">
        <v>0.78499278499278491</v>
      </c>
      <c r="N27" s="113" t="s">
        <v>92</v>
      </c>
      <c r="O27" s="75">
        <v>0.1709</v>
      </c>
    </row>
    <row r="28" spans="1:15">
      <c r="C28" s="141" t="s">
        <v>551</v>
      </c>
      <c r="G28" s="111"/>
      <c r="I28" s="111"/>
      <c r="K28"/>
    </row>
    <row r="29" spans="1:15">
      <c r="C29" s="149" t="s">
        <v>468</v>
      </c>
      <c r="J29"/>
      <c r="K29"/>
    </row>
    <row r="30" spans="1:15" s="111" customFormat="1">
      <c r="A30"/>
      <c r="C30" s="149" t="s">
        <v>587</v>
      </c>
    </row>
    <row r="31" spans="1:15">
      <c r="C31" s="149" t="s">
        <v>346</v>
      </c>
      <c r="G31" s="111"/>
      <c r="I31" s="111"/>
      <c r="K31"/>
    </row>
    <row r="32" spans="1:15">
      <c r="C32" s="149" t="s">
        <v>471</v>
      </c>
      <c r="G32" s="111"/>
      <c r="I32" s="111"/>
      <c r="K32"/>
    </row>
    <row r="33" spans="3:11" ht="18">
      <c r="C33" s="111" t="s">
        <v>510</v>
      </c>
      <c r="G33" s="111"/>
      <c r="I33" s="111"/>
      <c r="K33"/>
    </row>
    <row r="34" spans="3:11" ht="18">
      <c r="G34" s="111"/>
      <c r="I34" s="111"/>
      <c r="K34"/>
    </row>
    <row r="35" spans="3:11" ht="18">
      <c r="G35" s="111"/>
      <c r="I35" s="111"/>
      <c r="K35"/>
    </row>
    <row r="36" spans="3:11" ht="18">
      <c r="E36" s="111"/>
      <c r="F36" s="111"/>
      <c r="G36" s="111"/>
      <c r="H36" s="111"/>
      <c r="J36"/>
      <c r="K36"/>
    </row>
    <row r="37" spans="3:11" ht="18">
      <c r="E37" s="111"/>
      <c r="F37" s="111"/>
      <c r="G37" s="111"/>
      <c r="H37" s="111"/>
      <c r="J37"/>
      <c r="K37"/>
    </row>
    <row r="38" spans="3:11" ht="18">
      <c r="E38" s="111"/>
      <c r="F38" s="111"/>
      <c r="G38" s="111"/>
      <c r="H38" s="111"/>
      <c r="J38"/>
      <c r="K38"/>
    </row>
    <row r="39" spans="3:11" ht="18">
      <c r="F39" s="111"/>
      <c r="G39" s="111"/>
      <c r="H39" s="111"/>
      <c r="I39" s="111"/>
      <c r="J39"/>
      <c r="K39"/>
    </row>
  </sheetData>
  <phoneticPr fontId="1"/>
  <pageMargins left="0.7" right="0.7" top="0.75" bottom="0.75" header="0.3" footer="0.3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P21"/>
  <sheetViews>
    <sheetView topLeftCell="A4" workbookViewId="0">
      <selection activeCell="D31" sqref="D31"/>
    </sheetView>
  </sheetViews>
  <sheetFormatPr defaultRowHeight="13.5"/>
  <cols>
    <col min="4" max="4" width="27.625" customWidth="1"/>
    <col min="5" max="5" width="22.625" customWidth="1"/>
    <col min="6" max="6" width="10.75" customWidth="1"/>
    <col min="7" max="7" width="14.75" customWidth="1"/>
    <col min="8" max="8" width="9.75" customWidth="1"/>
  </cols>
  <sheetData>
    <row r="2" spans="3:16" s="111" customFormat="1" ht="18"/>
    <row r="3" spans="3:16" ht="18">
      <c r="C3" s="148"/>
    </row>
    <row r="5" spans="3:16" ht="18">
      <c r="C5" s="148" t="s">
        <v>588</v>
      </c>
    </row>
    <row r="6" spans="3:16" ht="18">
      <c r="C6" s="149" t="s">
        <v>601</v>
      </c>
      <c r="D6" s="142"/>
      <c r="E6" s="142"/>
      <c r="F6" s="1"/>
      <c r="G6" s="1"/>
      <c r="H6" s="1"/>
    </row>
    <row r="7" spans="3:16" s="111" customFormat="1" ht="18">
      <c r="C7" s="13"/>
      <c r="D7" s="122"/>
      <c r="E7" s="13"/>
      <c r="F7" s="35" t="s">
        <v>338</v>
      </c>
      <c r="G7" s="35" t="s">
        <v>339</v>
      </c>
      <c r="H7" s="35" t="s">
        <v>340</v>
      </c>
    </row>
    <row r="8" spans="3:16" ht="18">
      <c r="C8" t="s">
        <v>438</v>
      </c>
      <c r="D8" s="32" t="s">
        <v>163</v>
      </c>
      <c r="E8" t="s">
        <v>494</v>
      </c>
      <c r="F8" s="112">
        <v>4.88</v>
      </c>
      <c r="G8" s="112" t="s">
        <v>196</v>
      </c>
      <c r="H8" s="104">
        <v>2.4401264571423426E-3</v>
      </c>
    </row>
    <row r="9" spans="3:16">
      <c r="E9" t="s">
        <v>492</v>
      </c>
      <c r="F9" s="112" t="s">
        <v>262</v>
      </c>
      <c r="G9" s="112"/>
      <c r="H9" s="112"/>
    </row>
    <row r="10" spans="3:16" ht="18">
      <c r="D10" s="32" t="s">
        <v>164</v>
      </c>
      <c r="E10" s="111" t="s">
        <v>494</v>
      </c>
      <c r="F10" s="112">
        <v>10.63</v>
      </c>
      <c r="G10" s="112" t="s">
        <v>197</v>
      </c>
      <c r="H10" s="80">
        <v>2.100472903820053E-3</v>
      </c>
    </row>
    <row r="11" spans="3:16">
      <c r="E11" t="s">
        <v>492</v>
      </c>
      <c r="F11" s="112" t="s">
        <v>262</v>
      </c>
      <c r="G11" s="112"/>
      <c r="H11" s="112"/>
    </row>
    <row r="12" spans="3:16" ht="18">
      <c r="D12" s="32" t="s">
        <v>165</v>
      </c>
      <c r="E12" s="111" t="s">
        <v>494</v>
      </c>
      <c r="F12" s="112">
        <v>2.71</v>
      </c>
      <c r="G12" s="112" t="s">
        <v>198</v>
      </c>
      <c r="H12" s="81">
        <v>0.11219384235610186</v>
      </c>
    </row>
    <row r="13" spans="3:16">
      <c r="C13" s="103"/>
      <c r="D13" s="103"/>
      <c r="E13" s="103" t="s">
        <v>492</v>
      </c>
      <c r="F13" s="113" t="s">
        <v>262</v>
      </c>
      <c r="G13" s="113"/>
      <c r="H13" s="113"/>
    </row>
    <row r="14" spans="3:16" ht="18">
      <c r="C14" s="103"/>
      <c r="D14" s="103"/>
      <c r="E14" s="103"/>
      <c r="F14" s="113"/>
      <c r="G14" s="113"/>
      <c r="H14" s="113"/>
    </row>
    <row r="15" spans="3:16">
      <c r="C15" t="s">
        <v>439</v>
      </c>
      <c r="D15" s="32" t="s">
        <v>163</v>
      </c>
      <c r="E15" s="127" t="s">
        <v>493</v>
      </c>
      <c r="F15" s="158">
        <v>2.09</v>
      </c>
      <c r="G15" s="158" t="s">
        <v>201</v>
      </c>
      <c r="H15" s="159">
        <v>3.1181283587921198E-2</v>
      </c>
      <c r="I15" s="127"/>
      <c r="J15" s="127"/>
      <c r="K15" s="127"/>
      <c r="L15" s="127"/>
      <c r="M15" s="127"/>
      <c r="N15" s="127"/>
      <c r="O15" s="127"/>
      <c r="P15" s="127"/>
    </row>
    <row r="16" spans="3:16" ht="18">
      <c r="E16" s="127" t="s">
        <v>36</v>
      </c>
      <c r="F16" s="158" t="s">
        <v>262</v>
      </c>
      <c r="G16" s="158"/>
      <c r="H16" s="158"/>
      <c r="I16" s="127"/>
      <c r="J16" s="127"/>
      <c r="K16" s="127"/>
      <c r="L16" s="127"/>
      <c r="M16" s="127"/>
      <c r="N16" s="127"/>
      <c r="O16" s="127"/>
      <c r="P16" s="127"/>
    </row>
    <row r="17" spans="3:16">
      <c r="D17" s="32" t="s">
        <v>164</v>
      </c>
      <c r="E17" s="127" t="s">
        <v>493</v>
      </c>
      <c r="F17" s="158">
        <v>3.69</v>
      </c>
      <c r="G17" s="158" t="s">
        <v>202</v>
      </c>
      <c r="H17" s="160">
        <v>1.5199048153510793E-3</v>
      </c>
      <c r="I17" s="127"/>
      <c r="J17" s="127"/>
      <c r="K17" s="127"/>
      <c r="L17" s="127"/>
      <c r="M17" s="127"/>
      <c r="N17" s="127"/>
      <c r="O17" s="127"/>
      <c r="P17" s="127"/>
    </row>
    <row r="18" spans="3:16" ht="18">
      <c r="E18" s="127" t="s">
        <v>36</v>
      </c>
      <c r="F18" s="158" t="s">
        <v>262</v>
      </c>
      <c r="G18" s="158"/>
      <c r="H18" s="158"/>
      <c r="I18" s="127"/>
      <c r="J18" s="127"/>
      <c r="K18" s="127"/>
      <c r="L18" s="127"/>
      <c r="M18" s="127"/>
      <c r="N18" s="127"/>
      <c r="O18" s="127"/>
      <c r="P18" s="127"/>
    </row>
    <row r="19" spans="3:16">
      <c r="D19" s="32" t="s">
        <v>165</v>
      </c>
      <c r="E19" s="127" t="s">
        <v>493</v>
      </c>
      <c r="F19" s="158">
        <v>1.29</v>
      </c>
      <c r="G19" s="158" t="s">
        <v>203</v>
      </c>
      <c r="H19" s="160">
        <v>8.2325078336235192E-3</v>
      </c>
      <c r="I19" s="127"/>
      <c r="J19" s="127"/>
      <c r="K19" s="127"/>
      <c r="L19" s="127"/>
      <c r="M19" s="127"/>
      <c r="N19" s="127"/>
      <c r="O19" s="127"/>
      <c r="P19" s="127"/>
    </row>
    <row r="20" spans="3:16" ht="18">
      <c r="C20" s="1"/>
      <c r="D20" s="1"/>
      <c r="E20" s="157" t="s">
        <v>36</v>
      </c>
      <c r="F20" s="128" t="s">
        <v>262</v>
      </c>
      <c r="G20" s="128"/>
      <c r="H20" s="128"/>
      <c r="I20" s="127"/>
      <c r="J20" s="127"/>
      <c r="K20" s="127"/>
      <c r="L20" s="127"/>
      <c r="M20" s="127"/>
      <c r="N20" s="127"/>
      <c r="O20" s="127"/>
      <c r="P20" s="127"/>
    </row>
    <row r="21" spans="3:16" ht="18">
      <c r="C21" t="s">
        <v>511</v>
      </c>
    </row>
  </sheetData>
  <phoneticPr fontId="1"/>
  <pageMargins left="0.7" right="0.7" top="0.75" bottom="0.75" header="0.3" footer="0.3"/>
  <pageSetup paperSize="9"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M16"/>
  <sheetViews>
    <sheetView tabSelected="1" topLeftCell="A2" workbookViewId="0">
      <selection activeCell="J40" sqref="J40"/>
    </sheetView>
  </sheetViews>
  <sheetFormatPr defaultRowHeight="13.5"/>
  <cols>
    <col min="1" max="2" width="8.75" style="111"/>
    <col min="3" max="3" width="43.625" customWidth="1"/>
    <col min="4" max="6" width="10.75" customWidth="1"/>
    <col min="7" max="7" width="10.75" style="111" customWidth="1"/>
    <col min="8" max="9" width="11.625" customWidth="1"/>
    <col min="10" max="11" width="10.75" style="111" customWidth="1"/>
    <col min="12" max="13" width="10.75" customWidth="1"/>
  </cols>
  <sheetData>
    <row r="5" spans="3:13" ht="18">
      <c r="C5" s="140" t="s">
        <v>602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6" spans="3:13" ht="18">
      <c r="C6" s="6"/>
      <c r="D6" s="6"/>
      <c r="E6" s="6"/>
      <c r="F6" s="6"/>
      <c r="G6" s="29" t="s">
        <v>341</v>
      </c>
      <c r="H6" s="6"/>
      <c r="I6" s="6"/>
      <c r="J6" s="6"/>
      <c r="K6" s="6"/>
      <c r="L6" s="6"/>
      <c r="M6" s="6"/>
    </row>
    <row r="7" spans="3:13" ht="18">
      <c r="C7" s="103"/>
      <c r="D7" s="113" t="s">
        <v>265</v>
      </c>
      <c r="E7" s="113" t="s">
        <v>266</v>
      </c>
      <c r="F7" s="113" t="s">
        <v>267</v>
      </c>
      <c r="G7" s="115" t="s">
        <v>235</v>
      </c>
      <c r="H7" s="115" t="s">
        <v>277</v>
      </c>
      <c r="I7" s="115" t="s">
        <v>278</v>
      </c>
      <c r="J7" s="113" t="s">
        <v>322</v>
      </c>
      <c r="K7" s="113" t="s">
        <v>324</v>
      </c>
      <c r="L7" s="115" t="s">
        <v>279</v>
      </c>
      <c r="M7" s="115" t="s">
        <v>332</v>
      </c>
    </row>
    <row r="8" spans="3:13" ht="18">
      <c r="C8" s="164" t="s">
        <v>575</v>
      </c>
      <c r="D8" s="58">
        <v>0</v>
      </c>
      <c r="E8" s="58">
        <v>0</v>
      </c>
      <c r="F8" s="58">
        <v>0</v>
      </c>
      <c r="G8" s="40">
        <v>0.35249999999999998</v>
      </c>
      <c r="H8" s="40">
        <v>1</v>
      </c>
      <c r="I8" s="40">
        <v>0</v>
      </c>
      <c r="J8" s="114">
        <v>0.49520766773162939</v>
      </c>
      <c r="K8" s="114" t="s">
        <v>323</v>
      </c>
      <c r="L8" s="66">
        <v>1</v>
      </c>
      <c r="M8" s="40">
        <v>0</v>
      </c>
    </row>
    <row r="9" spans="3:13">
      <c r="C9" t="s">
        <v>497</v>
      </c>
      <c r="D9" s="58">
        <v>1</v>
      </c>
      <c r="E9" s="58">
        <v>0</v>
      </c>
      <c r="F9" s="58">
        <v>0</v>
      </c>
      <c r="G9" s="40">
        <v>0.53220000000000001</v>
      </c>
      <c r="H9" s="40">
        <v>0.55483870967741933</v>
      </c>
      <c r="I9" s="40">
        <v>0.79746835443037978</v>
      </c>
      <c r="J9" s="114">
        <v>0.72881355932203384</v>
      </c>
      <c r="K9" s="114">
        <v>0.64615384615384619</v>
      </c>
      <c r="L9" s="66">
        <v>0.48906813621294448</v>
      </c>
      <c r="M9" s="40">
        <v>0.35230706410779922</v>
      </c>
    </row>
    <row r="10" spans="3:13" ht="18">
      <c r="C10" t="s">
        <v>498</v>
      </c>
      <c r="D10" s="58">
        <v>0</v>
      </c>
      <c r="E10" s="58">
        <v>1</v>
      </c>
      <c r="F10" s="58">
        <v>0</v>
      </c>
      <c r="G10" s="40">
        <v>0.66790000000000005</v>
      </c>
      <c r="H10" s="40">
        <v>0.40645161290322579</v>
      </c>
      <c r="I10" s="40">
        <v>0.92405063291139244</v>
      </c>
      <c r="J10" s="114">
        <v>0.84</v>
      </c>
      <c r="K10" s="114">
        <v>0.61344537815126055</v>
      </c>
      <c r="L10" s="66">
        <v>0.5983878292431607</v>
      </c>
      <c r="M10" s="40">
        <v>0.33050224581461829</v>
      </c>
    </row>
    <row r="11" spans="3:13" ht="18">
      <c r="D11" s="58">
        <v>0</v>
      </c>
      <c r="E11" s="58">
        <v>0</v>
      </c>
      <c r="F11" s="58">
        <v>1</v>
      </c>
      <c r="G11" s="40">
        <v>0.59299999999999997</v>
      </c>
      <c r="H11" s="40">
        <v>0.46451612903225808</v>
      </c>
      <c r="I11" s="40">
        <v>0.86708860759493667</v>
      </c>
      <c r="J11" s="114">
        <v>0.77419354838709675</v>
      </c>
      <c r="K11" s="114">
        <v>0.62272727272727268</v>
      </c>
      <c r="L11" s="66">
        <v>0.55173219436394128</v>
      </c>
      <c r="M11" s="40">
        <v>0.33160473662719481</v>
      </c>
    </row>
    <row r="12" spans="3:13" ht="18">
      <c r="D12" s="58">
        <v>1</v>
      </c>
      <c r="E12" s="58">
        <v>1</v>
      </c>
      <c r="F12" s="58">
        <v>0</v>
      </c>
      <c r="G12" s="40">
        <v>0.80779999999999996</v>
      </c>
      <c r="H12" s="40">
        <v>0.28387096774193549</v>
      </c>
      <c r="I12" s="40">
        <v>0.95569620253164556</v>
      </c>
      <c r="J12" s="114">
        <v>0.86274509803921573</v>
      </c>
      <c r="K12" s="114">
        <v>0.57633587786259544</v>
      </c>
      <c r="L12" s="66">
        <v>0.71749816537255962</v>
      </c>
      <c r="M12" s="40">
        <v>0.2395671702735811</v>
      </c>
    </row>
    <row r="13" spans="3:13" ht="18">
      <c r="D13" s="58">
        <v>1</v>
      </c>
      <c r="E13" s="58">
        <v>0</v>
      </c>
      <c r="F13" s="58">
        <v>1</v>
      </c>
      <c r="G13" s="40">
        <v>0.75280000000000002</v>
      </c>
      <c r="H13" s="40">
        <v>0.34193548387096773</v>
      </c>
      <c r="I13" s="40">
        <v>0.94303797468354433</v>
      </c>
      <c r="J13" s="114">
        <v>0.85483870967741937</v>
      </c>
      <c r="K13" s="114">
        <v>0.59362549800796816</v>
      </c>
      <c r="L13" s="66">
        <v>0.6605252301890443</v>
      </c>
      <c r="M13" s="40">
        <v>0.28497345855451206</v>
      </c>
    </row>
    <row r="14" spans="3:13" ht="18">
      <c r="D14" s="58">
        <v>0</v>
      </c>
      <c r="E14" s="58">
        <v>1</v>
      </c>
      <c r="F14" s="58">
        <v>1</v>
      </c>
      <c r="G14" s="40">
        <v>0.84330000000000005</v>
      </c>
      <c r="H14" s="40">
        <v>0.25161290322580643</v>
      </c>
      <c r="I14" s="40">
        <v>0.98101265822784811</v>
      </c>
      <c r="J14" s="114">
        <v>0.9285714285714286</v>
      </c>
      <c r="K14" s="114">
        <v>0.5719557195571956</v>
      </c>
      <c r="L14" s="66">
        <v>0.74862792211196527</v>
      </c>
      <c r="M14" s="40">
        <v>0.23262556145365454</v>
      </c>
    </row>
    <row r="15" spans="3:13" ht="18">
      <c r="C15" s="1"/>
      <c r="D15" s="59">
        <v>1</v>
      </c>
      <c r="E15" s="59">
        <v>1</v>
      </c>
      <c r="F15" s="59">
        <v>1</v>
      </c>
      <c r="G15" s="61">
        <v>0.91839999999999999</v>
      </c>
      <c r="H15" s="61">
        <v>0.2129032258064516</v>
      </c>
      <c r="I15" s="61">
        <v>0.98734177215189878</v>
      </c>
      <c r="J15" s="115">
        <v>0.94285714285714284</v>
      </c>
      <c r="K15" s="115">
        <v>0.5611510791366906</v>
      </c>
      <c r="L15" s="175">
        <v>0.78719855352899637</v>
      </c>
      <c r="M15" s="61">
        <v>0.20024499795835027</v>
      </c>
    </row>
    <row r="16" spans="3:13" ht="18">
      <c r="C16" s="111" t="s">
        <v>512</v>
      </c>
    </row>
  </sheetData>
  <phoneticPr fontId="1"/>
  <pageMargins left="0.7" right="0.7" top="0.75" bottom="0.75" header="0.3" footer="0.3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:G21"/>
  <sheetViews>
    <sheetView workbookViewId="0">
      <selection activeCell="L14" sqref="L14"/>
    </sheetView>
  </sheetViews>
  <sheetFormatPr defaultRowHeight="13.5"/>
  <cols>
    <col min="3" max="3" width="17.75" customWidth="1"/>
    <col min="4" max="7" width="11.625" customWidth="1"/>
  </cols>
  <sheetData>
    <row r="5" spans="3:7">
      <c r="C5" s="129" t="s">
        <v>589</v>
      </c>
    </row>
    <row r="6" spans="3:7">
      <c r="C6" s="111" t="s">
        <v>472</v>
      </c>
    </row>
    <row r="7" spans="3:7">
      <c r="C7" s="13"/>
      <c r="D7" s="35" t="s">
        <v>156</v>
      </c>
      <c r="E7" s="35" t="s">
        <v>157</v>
      </c>
      <c r="F7" s="35" t="s">
        <v>158</v>
      </c>
      <c r="G7" s="35" t="s">
        <v>88</v>
      </c>
    </row>
    <row r="8" spans="3:7">
      <c r="C8" t="s">
        <v>0</v>
      </c>
      <c r="D8" s="86" t="s">
        <v>159</v>
      </c>
      <c r="E8" s="87">
        <v>12.124112185153416</v>
      </c>
      <c r="F8" s="87">
        <v>3.1214186464173079</v>
      </c>
      <c r="G8" s="124">
        <v>1.026811960182927E-4</v>
      </c>
    </row>
    <row r="9" spans="3:7">
      <c r="C9" t="s">
        <v>594</v>
      </c>
      <c r="D9" s="86" t="s">
        <v>160</v>
      </c>
      <c r="E9" s="87">
        <v>16.068866937814892</v>
      </c>
      <c r="F9" s="87">
        <v>3.604844075039511</v>
      </c>
      <c r="G9" s="124">
        <v>8.2891598722088092E-6</v>
      </c>
    </row>
    <row r="10" spans="3:7">
      <c r="D10" s="86" t="s">
        <v>161</v>
      </c>
      <c r="E10" s="87">
        <v>9.4059892847873243</v>
      </c>
      <c r="F10" s="87">
        <v>3.0679445191043393</v>
      </c>
      <c r="G10" s="80">
        <v>2.1702104408328586E-3</v>
      </c>
    </row>
    <row r="11" spans="3:7">
      <c r="C11" s="103"/>
      <c r="D11" s="89" t="s">
        <v>162</v>
      </c>
      <c r="E11" s="90">
        <v>-3.1118388490768152</v>
      </c>
      <c r="F11" s="91">
        <v>0.36239255855569802</v>
      </c>
      <c r="G11" s="85">
        <v>8.9325485618489902E-18</v>
      </c>
    </row>
    <row r="12" spans="3:7">
      <c r="D12" s="86"/>
      <c r="E12" s="40"/>
      <c r="F12" s="40"/>
      <c r="G12" s="3"/>
    </row>
    <row r="13" spans="3:7">
      <c r="C13" t="s">
        <v>1</v>
      </c>
      <c r="D13" s="86" t="s">
        <v>159</v>
      </c>
      <c r="E13" s="87">
        <v>10.122132877468431</v>
      </c>
      <c r="F13" s="87">
        <v>4.8653822186474427</v>
      </c>
      <c r="G13" s="81">
        <v>3.7485248310414651E-2</v>
      </c>
    </row>
    <row r="14" spans="3:7">
      <c r="C14" t="s">
        <v>595</v>
      </c>
      <c r="D14" s="86" t="s">
        <v>160</v>
      </c>
      <c r="E14" s="87">
        <v>10.960542870587011</v>
      </c>
      <c r="F14" s="87">
        <v>4.6047939295586477</v>
      </c>
      <c r="G14" s="81">
        <v>1.7301078373650323E-2</v>
      </c>
    </row>
    <row r="15" spans="3:7">
      <c r="D15" s="86" t="s">
        <v>161</v>
      </c>
      <c r="E15" s="87">
        <v>21.765261954053148</v>
      </c>
      <c r="F15" s="87">
        <v>6.014053118661395</v>
      </c>
      <c r="G15" s="124">
        <v>2.9566694023819501E-4</v>
      </c>
    </row>
    <row r="16" spans="3:7">
      <c r="C16" s="1"/>
      <c r="D16" s="89" t="s">
        <v>162</v>
      </c>
      <c r="E16" s="90">
        <v>-3.1539852212829889</v>
      </c>
      <c r="F16" s="91">
        <v>0.60906493369060732</v>
      </c>
      <c r="G16" s="126">
        <v>2.2379034814168001E-7</v>
      </c>
    </row>
    <row r="17" spans="3:5">
      <c r="C17" t="s">
        <v>513</v>
      </c>
    </row>
    <row r="21" spans="3:5">
      <c r="E21" s="6"/>
    </row>
  </sheetData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Sheet1</vt:lpstr>
      <vt:lpstr>Sheet45</vt:lpstr>
      <vt:lpstr>Sheet2</vt:lpstr>
      <vt:lpstr>Sheet3</vt:lpstr>
      <vt:lpstr>Sheet11</vt:lpstr>
      <vt:lpstr>Sheet47</vt:lpstr>
      <vt:lpstr>Sheet44</vt:lpstr>
      <vt:lpstr>Sheet51</vt:lpstr>
      <vt:lpstr>Sheet35</vt:lpstr>
      <vt:lpstr>Sheet4</vt:lpstr>
      <vt:lpstr>Sheet6</vt:lpstr>
      <vt:lpstr>Sheet14</vt:lpstr>
      <vt:lpstr>Sheet18</vt:lpstr>
      <vt:lpstr>Sheet24</vt:lpstr>
      <vt:lpstr>Sheet31</vt:lpstr>
      <vt:lpstr>Sheet43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荻真</dc:creator>
  <cp:lastModifiedBy>Windows 7 Professional</cp:lastModifiedBy>
  <cp:lastPrinted>2022-04-03T07:24:55Z</cp:lastPrinted>
  <dcterms:created xsi:type="dcterms:W3CDTF">2021-12-03T08:08:36Z</dcterms:created>
  <dcterms:modified xsi:type="dcterms:W3CDTF">2022-04-20T08:24:06Z</dcterms:modified>
</cp:coreProperties>
</file>