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Other\Semsem\دكتور أمين 10-04-2022\"/>
    </mc:Choice>
  </mc:AlternateContent>
  <bookViews>
    <workbookView xWindow="0" yWindow="0" windowWidth="20490" windowHeight="7755" tabRatio="917"/>
  </bookViews>
  <sheets>
    <sheet name="Interpretation of changes" sheetId="2" r:id="rId1"/>
  </sheets>
  <definedNames>
    <definedName name="_xlnm.Print_Area" localSheetId="0">'Interpretation of changes'!$A$1:$K$14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  <c r="F10" i="2"/>
  <c r="F11" i="2"/>
  <c r="F12" i="2"/>
  <c r="F13" i="2"/>
  <c r="F14" i="2"/>
  <c r="F8" i="2"/>
  <c r="D9" i="2"/>
  <c r="D10" i="2"/>
  <c r="D11" i="2"/>
  <c r="D12" i="2"/>
  <c r="D13" i="2"/>
  <c r="D14" i="2"/>
  <c r="D8" i="2"/>
  <c r="G9" i="2" l="1"/>
  <c r="G10" i="2"/>
  <c r="G11" i="2"/>
  <c r="G12" i="2"/>
  <c r="G13" i="2"/>
  <c r="G14" i="2"/>
  <c r="G8" i="2"/>
  <c r="I9" i="2"/>
  <c r="I10" i="2"/>
  <c r="I11" i="2"/>
  <c r="I12" i="2"/>
  <c r="I13" i="2"/>
  <c r="I14" i="2"/>
  <c r="I8" i="2"/>
  <c r="J8" i="2" s="1"/>
  <c r="H9" i="2" l="1"/>
  <c r="J9" i="2"/>
  <c r="H10" i="2"/>
  <c r="J10" i="2"/>
  <c r="H11" i="2"/>
  <c r="J11" i="2"/>
  <c r="H12" i="2"/>
  <c r="J12" i="2"/>
  <c r="H13" i="2"/>
  <c r="J13" i="2"/>
  <c r="H14" i="2"/>
  <c r="J14" i="2"/>
  <c r="B3" i="2" l="1"/>
  <c r="H8" i="2" l="1"/>
  <c r="C8" i="2" l="1"/>
  <c r="K8" i="2" s="1"/>
  <c r="C9" i="2"/>
  <c r="K9" i="2" s="1"/>
  <c r="C10" i="2"/>
  <c r="K10" i="2" s="1"/>
  <c r="C11" i="2"/>
  <c r="K11" i="2" s="1"/>
  <c r="C12" i="2"/>
  <c r="K12" i="2" s="1"/>
  <c r="C13" i="2"/>
  <c r="K13" i="2" s="1"/>
  <c r="C14" i="2"/>
  <c r="K14" i="2" s="1"/>
</calcChain>
</file>

<file path=xl/sharedStrings.xml><?xml version="1.0" encoding="utf-8"?>
<sst xmlns="http://schemas.openxmlformats.org/spreadsheetml/2006/main" count="20" uniqueCount="20">
  <si>
    <r>
      <t>N</t>
    </r>
    <r>
      <rPr>
        <b/>
        <vertAlign val="subscript"/>
        <sz val="28"/>
        <color theme="1"/>
        <rFont val="Calibri"/>
        <family val="2"/>
        <scheme val="minor"/>
      </rPr>
      <t xml:space="preserve">a </t>
    </r>
    <r>
      <rPr>
        <b/>
        <sz val="28"/>
        <color theme="1"/>
        <rFont val="Calibri"/>
        <family val="2"/>
        <scheme val="minor"/>
      </rPr>
      <t>( mol</t>
    </r>
    <r>
      <rPr>
        <b/>
        <vertAlign val="superscript"/>
        <sz val="28"/>
        <color theme="1"/>
        <rFont val="Calibri"/>
        <family val="2"/>
        <scheme val="minor"/>
      </rPr>
      <t>-1</t>
    </r>
    <r>
      <rPr>
        <b/>
        <sz val="28"/>
        <color theme="1"/>
        <rFont val="Calibri"/>
        <family val="2"/>
        <scheme val="minor"/>
      </rPr>
      <t xml:space="preserve"> )</t>
    </r>
  </si>
  <si>
    <t xml:space="preserve">Bulk modulus ( K ) ( GPa ) </t>
  </si>
  <si>
    <r>
      <t>n</t>
    </r>
    <r>
      <rPr>
        <b/>
        <vertAlign val="subscript"/>
        <sz val="26"/>
        <color theme="1"/>
        <rFont val="Calibri"/>
        <family val="2"/>
        <scheme val="minor"/>
      </rPr>
      <t>b</t>
    </r>
  </si>
  <si>
    <r>
      <t>n</t>
    </r>
    <r>
      <rPr>
        <b/>
        <vertAlign val="superscript"/>
        <sz val="26"/>
        <color theme="1"/>
        <rFont val="Calibri"/>
        <family val="2"/>
        <scheme val="minor"/>
      </rPr>
      <t>\</t>
    </r>
    <r>
      <rPr>
        <b/>
        <vertAlign val="subscript"/>
        <sz val="26"/>
        <color theme="1"/>
        <rFont val="Calibri"/>
        <family val="2"/>
        <scheme val="minor"/>
      </rPr>
      <t>C</t>
    </r>
  </si>
  <si>
    <r>
      <t>µ</t>
    </r>
    <r>
      <rPr>
        <b/>
        <vertAlign val="subscript"/>
        <sz val="26"/>
        <color theme="1"/>
        <rFont val="Calibri"/>
        <family val="2"/>
      </rPr>
      <t>bc</t>
    </r>
  </si>
  <si>
    <r>
      <t>V</t>
    </r>
    <r>
      <rPr>
        <b/>
        <vertAlign val="subscript"/>
        <sz val="26"/>
        <color theme="1"/>
        <rFont val="Calibri"/>
        <family val="2"/>
        <scheme val="minor"/>
      </rPr>
      <t xml:space="preserve">M  </t>
    </r>
    <r>
      <rPr>
        <b/>
        <sz val="26"/>
        <color theme="1"/>
        <rFont val="Calibri"/>
        <family val="2"/>
        <scheme val="minor"/>
      </rPr>
      <t>( m</t>
    </r>
    <r>
      <rPr>
        <b/>
        <vertAlign val="superscript"/>
        <sz val="26"/>
        <color theme="1"/>
        <rFont val="Calibri"/>
        <family val="2"/>
        <scheme val="minor"/>
      </rPr>
      <t>3</t>
    </r>
    <r>
      <rPr>
        <b/>
        <sz val="26"/>
        <color theme="1"/>
        <rFont val="Calibri"/>
        <family val="2"/>
        <scheme val="minor"/>
      </rPr>
      <t>/mole )</t>
    </r>
  </si>
  <si>
    <r>
      <t>V</t>
    </r>
    <r>
      <rPr>
        <b/>
        <vertAlign val="subscript"/>
        <sz val="26"/>
        <color theme="1"/>
        <rFont val="Calibri"/>
        <family val="2"/>
        <scheme val="minor"/>
      </rPr>
      <t xml:space="preserve">M  </t>
    </r>
    <r>
      <rPr>
        <b/>
        <sz val="26"/>
        <color theme="1"/>
        <rFont val="Calibri"/>
        <family val="2"/>
        <scheme val="minor"/>
      </rPr>
      <t>( cm</t>
    </r>
    <r>
      <rPr>
        <b/>
        <vertAlign val="superscript"/>
        <sz val="26"/>
        <color theme="1"/>
        <rFont val="Calibri"/>
        <family val="2"/>
        <scheme val="minor"/>
      </rPr>
      <t>3</t>
    </r>
    <r>
      <rPr>
        <b/>
        <sz val="26"/>
        <color theme="1"/>
        <rFont val="Calibri"/>
        <family val="2"/>
        <scheme val="minor"/>
      </rPr>
      <t>/mole )</t>
    </r>
  </si>
  <si>
    <r>
      <t>K</t>
    </r>
    <r>
      <rPr>
        <b/>
        <vertAlign val="subscript"/>
        <sz val="26"/>
        <color theme="1"/>
        <rFont val="Calibri"/>
        <family val="2"/>
        <scheme val="minor"/>
      </rPr>
      <t xml:space="preserve">bc </t>
    </r>
    <r>
      <rPr>
        <b/>
        <sz val="26"/>
        <color theme="1"/>
        <rFont val="Calibri"/>
        <family val="2"/>
        <scheme val="minor"/>
      </rPr>
      <t>( GPa )</t>
    </r>
  </si>
  <si>
    <t>ℓ ( m )</t>
  </si>
  <si>
    <r>
      <t>F</t>
    </r>
    <r>
      <rPr>
        <b/>
        <vertAlign val="superscript"/>
        <sz val="26"/>
        <color theme="1"/>
        <rFont val="Calibri"/>
        <family val="2"/>
        <scheme val="minor"/>
      </rPr>
      <t xml:space="preserve">\ </t>
    </r>
    <r>
      <rPr>
        <b/>
        <sz val="26"/>
        <color theme="1"/>
        <rFont val="Calibri"/>
        <family val="2"/>
        <scheme val="minor"/>
      </rPr>
      <t>( N/m )</t>
    </r>
  </si>
  <si>
    <t>Oxide</t>
  </si>
  <si>
    <t>pbo</t>
  </si>
  <si>
    <t>Interpretation of changes in the ultrasonic properties in terms of the most significant compositional and structural parameters
(100-x)TeO2-xV2O5</t>
  </si>
  <si>
    <r>
      <t>TeO</t>
    </r>
    <r>
      <rPr>
        <b/>
        <vertAlign val="subscript"/>
        <sz val="28"/>
        <color theme="1"/>
        <rFont val="Calibri"/>
        <family val="2"/>
        <scheme val="minor"/>
      </rPr>
      <t>2</t>
    </r>
  </si>
  <si>
    <r>
      <t>V</t>
    </r>
    <r>
      <rPr>
        <b/>
        <vertAlign val="subscript"/>
        <sz val="28"/>
        <color theme="1"/>
        <rFont val="Calibri"/>
        <family val="2"/>
        <scheme val="minor"/>
      </rPr>
      <t>2</t>
    </r>
    <r>
      <rPr>
        <b/>
        <sz val="28"/>
        <color theme="1"/>
        <rFont val="Calibri"/>
        <family val="2"/>
        <scheme val="minor"/>
      </rPr>
      <t>O</t>
    </r>
    <r>
      <rPr>
        <b/>
        <vertAlign val="subscript"/>
        <sz val="28"/>
        <color theme="1"/>
        <rFont val="Calibri"/>
        <family val="2"/>
        <scheme val="minor"/>
      </rPr>
      <t>5</t>
    </r>
  </si>
  <si>
    <r>
      <t>B</t>
    </r>
    <r>
      <rPr>
        <b/>
        <vertAlign val="subscript"/>
        <sz val="28"/>
        <color theme="1"/>
        <rFont val="Calibri"/>
        <family val="2"/>
        <scheme val="minor"/>
      </rPr>
      <t>2</t>
    </r>
    <r>
      <rPr>
        <b/>
        <sz val="28"/>
        <color theme="1"/>
        <rFont val="Calibri"/>
        <family val="2"/>
        <scheme val="minor"/>
      </rPr>
      <t>O</t>
    </r>
    <r>
      <rPr>
        <b/>
        <vertAlign val="subscript"/>
        <sz val="28"/>
        <color theme="1"/>
        <rFont val="Calibri"/>
        <family val="2"/>
        <scheme val="minor"/>
      </rPr>
      <t>3</t>
    </r>
  </si>
  <si>
    <r>
      <t>n</t>
    </r>
    <r>
      <rPr>
        <b/>
        <vertAlign val="subscript"/>
        <sz val="28"/>
        <color theme="1"/>
        <rFont val="Calibri"/>
        <family val="2"/>
        <scheme val="minor"/>
      </rPr>
      <t>i</t>
    </r>
    <r>
      <rPr>
        <b/>
        <vertAlign val="subscript"/>
        <sz val="18"/>
        <color theme="1"/>
        <rFont val="Calibri"/>
        <family val="2"/>
        <scheme val="minor"/>
      </rPr>
      <t/>
    </r>
  </si>
  <si>
    <r>
      <t xml:space="preserve"> ( f</t>
    </r>
    <r>
      <rPr>
        <b/>
        <vertAlign val="subscript"/>
        <sz val="28"/>
        <color theme="1"/>
        <rFont val="Calibri"/>
        <family val="2"/>
        <scheme val="minor"/>
      </rPr>
      <t xml:space="preserve">i </t>
    </r>
    <r>
      <rPr>
        <b/>
        <sz val="28"/>
        <color theme="1"/>
        <rFont val="Calibri"/>
        <family val="2"/>
        <scheme val="minor"/>
      </rPr>
      <t>)</t>
    </r>
    <r>
      <rPr>
        <b/>
        <sz val="28"/>
        <color theme="1"/>
        <rFont val="Calibri"/>
        <family val="2"/>
        <scheme val="minor"/>
      </rPr>
      <t>(N/m)</t>
    </r>
  </si>
  <si>
    <r>
      <t>K</t>
    </r>
    <r>
      <rPr>
        <b/>
        <vertAlign val="subscript"/>
        <sz val="26"/>
        <color theme="1"/>
        <rFont val="Calibri"/>
        <family val="2"/>
      </rPr>
      <t xml:space="preserve">bc </t>
    </r>
    <r>
      <rPr>
        <b/>
        <sz val="26"/>
        <color theme="1"/>
        <rFont val="Calibri"/>
        <family val="2"/>
      </rPr>
      <t>/ K</t>
    </r>
    <r>
      <rPr>
        <b/>
        <vertAlign val="subscript"/>
        <sz val="26"/>
        <color theme="1"/>
        <rFont val="Calibri"/>
        <family val="2"/>
      </rPr>
      <t>e</t>
    </r>
  </si>
  <si>
    <t>X ( mol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</si>
</sst>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"/>
    <numFmt numFmtId="165" formatCode="#,##0.0000"/>
    <numFmt numFmtId="167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vertAlign val="subscript"/>
      <sz val="2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vertAlign val="superscript"/>
      <sz val="2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vertAlign val="subscript"/>
      <sz val="26"/>
      <color theme="1"/>
      <name val="Calibri"/>
      <family val="2"/>
      <scheme val="minor"/>
    </font>
    <font>
      <b/>
      <sz val="26"/>
      <color theme="1"/>
      <name val="Calibri"/>
      <family val="2"/>
    </font>
    <font>
      <b/>
      <vertAlign val="superscript"/>
      <sz val="26"/>
      <color theme="1"/>
      <name val="Calibri"/>
      <family val="2"/>
      <scheme val="minor"/>
    </font>
    <font>
      <b/>
      <vertAlign val="subscript"/>
      <sz val="26"/>
      <color theme="1"/>
      <name val="Calibri"/>
      <family val="2"/>
    </font>
    <font>
      <b/>
      <sz val="32"/>
      <color theme="1"/>
      <name val="Calibri"/>
      <family val="2"/>
      <scheme val="minor"/>
    </font>
    <font>
      <b/>
      <vertAlign val="subscript"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/>
    </xf>
    <xf numFmtId="2" fontId="3" fillId="2" borderId="5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11" fontId="3" fillId="2" borderId="5" xfId="0" applyNumberFormat="1" applyFont="1" applyFill="1" applyBorder="1" applyAlignment="1">
      <alignment horizontal="center" vertical="center"/>
    </xf>
    <xf numFmtId="167" fontId="4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abSelected="1" view="pageBreakPreview" zoomScale="40" zoomScaleNormal="50" zoomScaleSheetLayoutView="40" workbookViewId="0">
      <selection activeCell="K9" sqref="K9"/>
    </sheetView>
  </sheetViews>
  <sheetFormatPr defaultColWidth="20" defaultRowHeight="34.5" customHeight="1" x14ac:dyDescent="0.25"/>
  <cols>
    <col min="1" max="1" width="33.5703125" style="1" customWidth="1"/>
    <col min="2" max="3" width="36.7109375" style="1" customWidth="1"/>
    <col min="4" max="4" width="36.5703125" style="1" customWidth="1"/>
    <col min="5" max="5" width="40.85546875" style="1" customWidth="1"/>
    <col min="6" max="9" width="30" style="1" customWidth="1"/>
    <col min="10" max="10" width="23.28515625" style="1" customWidth="1"/>
    <col min="11" max="11" width="40.42578125" style="1" customWidth="1"/>
    <col min="12" max="16384" width="20" style="1"/>
  </cols>
  <sheetData>
    <row r="1" spans="1:11" ht="111" customHeight="1" thickBot="1" x14ac:dyDescent="0.3">
      <c r="A1" s="21" t="s">
        <v>12</v>
      </c>
      <c r="B1" s="22"/>
      <c r="C1" s="22"/>
      <c r="D1" s="22"/>
      <c r="E1" s="22"/>
      <c r="F1" s="22"/>
      <c r="G1" s="22"/>
      <c r="H1" s="22"/>
      <c r="I1" s="22"/>
      <c r="J1" s="22"/>
      <c r="K1" s="23"/>
    </row>
    <row r="2" spans="1:11" ht="27" customHeight="1" thickBot="1" x14ac:dyDescent="0.3">
      <c r="A2" s="29"/>
      <c r="B2" s="30"/>
      <c r="C2" s="30"/>
      <c r="D2" s="30"/>
      <c r="E2" s="30"/>
      <c r="F2" s="30"/>
      <c r="G2" s="30"/>
      <c r="H2" s="30"/>
      <c r="I2" s="30"/>
      <c r="J2" s="30"/>
      <c r="K2" s="31"/>
    </row>
    <row r="3" spans="1:11" ht="78" customHeight="1" thickBot="1" x14ac:dyDescent="0.3">
      <c r="A3" s="24" t="s">
        <v>0</v>
      </c>
      <c r="B3" s="25">
        <f>6.022*(10^23)</f>
        <v>6.0219999999999996E+23</v>
      </c>
      <c r="G3" s="26" t="s">
        <v>10</v>
      </c>
      <c r="H3" s="27"/>
      <c r="I3" s="28" t="s">
        <v>17</v>
      </c>
      <c r="J3" s="28" t="s">
        <v>16</v>
      </c>
      <c r="K3" s="2"/>
    </row>
    <row r="4" spans="1:11" ht="70.5" customHeight="1" thickBot="1" x14ac:dyDescent="0.3">
      <c r="G4" s="18" t="s">
        <v>13</v>
      </c>
      <c r="H4" s="19" t="s">
        <v>11</v>
      </c>
      <c r="I4" s="17">
        <v>216</v>
      </c>
      <c r="J4" s="17">
        <v>4</v>
      </c>
      <c r="K4" s="2"/>
    </row>
    <row r="5" spans="1:11" ht="70.5" customHeight="1" thickBot="1" x14ac:dyDescent="0.3">
      <c r="G5" s="18" t="s">
        <v>14</v>
      </c>
      <c r="H5" s="19" t="s">
        <v>15</v>
      </c>
      <c r="I5" s="17">
        <v>277.39</v>
      </c>
      <c r="J5" s="17">
        <v>5</v>
      </c>
      <c r="K5" s="2"/>
    </row>
    <row r="6" spans="1:11" ht="15.75" customHeight="1" thickBot="1" x14ac:dyDescent="0.3">
      <c r="A6" s="20"/>
      <c r="B6" s="20"/>
      <c r="C6" s="20"/>
      <c r="D6" s="20"/>
      <c r="E6" s="20"/>
      <c r="F6" s="20"/>
      <c r="G6" s="20"/>
      <c r="H6" s="20"/>
      <c r="I6" s="20"/>
      <c r="J6" s="20"/>
      <c r="K6" s="2"/>
    </row>
    <row r="7" spans="1:11" s="6" customFormat="1" ht="94.5" customHeight="1" thickBot="1" x14ac:dyDescent="0.3">
      <c r="A7" s="9" t="s">
        <v>19</v>
      </c>
      <c r="B7" s="10" t="s">
        <v>6</v>
      </c>
      <c r="C7" s="10" t="s">
        <v>5</v>
      </c>
      <c r="D7" s="10" t="s">
        <v>2</v>
      </c>
      <c r="E7" s="10" t="s">
        <v>1</v>
      </c>
      <c r="F7" s="10" t="s">
        <v>7</v>
      </c>
      <c r="G7" s="10" t="s">
        <v>3</v>
      </c>
      <c r="H7" s="11" t="s">
        <v>4</v>
      </c>
      <c r="I7" s="10" t="s">
        <v>9</v>
      </c>
      <c r="J7" s="11" t="s">
        <v>8</v>
      </c>
      <c r="K7" s="11" t="s">
        <v>18</v>
      </c>
    </row>
    <row r="8" spans="1:11" s="5" customFormat="1" ht="81" customHeight="1" thickBot="1" x14ac:dyDescent="0.3">
      <c r="A8" s="3">
        <v>0</v>
      </c>
      <c r="B8" s="15">
        <v>31</v>
      </c>
      <c r="C8" s="12">
        <f t="shared" ref="C8:C13" si="0">B8/1000000</f>
        <v>3.1000000000000001E-5</v>
      </c>
      <c r="D8" s="16">
        <f>($B$3/C8)*(((1-A8)*$J$4)+(A8*$J$5))</f>
        <v>7.7703225806451601E+28</v>
      </c>
      <c r="E8" s="13">
        <v>31.7</v>
      </c>
      <c r="F8" s="7">
        <f>((($B$3*(10^-20))/C8)*((515.36*A8)+(380.17*(1-A8))))/(10^9)</f>
        <v>73.851088387096752</v>
      </c>
      <c r="G8" s="14">
        <f>(4*A8+2)/(A8+1)</f>
        <v>2</v>
      </c>
      <c r="H8" s="8">
        <f t="shared" ref="H8" si="1">0.28/((G8^(0.25)))</f>
        <v>0.2354509962710401</v>
      </c>
      <c r="I8" s="7">
        <f>((1909.9*A8)+864)/(6*A8+4)</f>
        <v>216</v>
      </c>
      <c r="J8" s="4">
        <f>(((0.0106*I8))/E8)^(0.26)</f>
        <v>0.50496594719549026</v>
      </c>
      <c r="K8" s="7">
        <f>F8/E8</f>
        <v>2.3296873308232415</v>
      </c>
    </row>
    <row r="9" spans="1:11" s="5" customFormat="1" ht="81" customHeight="1" thickBot="1" x14ac:dyDescent="0.3">
      <c r="A9" s="3">
        <v>0.2</v>
      </c>
      <c r="B9" s="15">
        <v>33.479999999999997</v>
      </c>
      <c r="C9" s="12">
        <f t="shared" si="0"/>
        <v>3.3479999999999998E-5</v>
      </c>
      <c r="D9" s="16">
        <f t="shared" ref="D9:D14" si="2">($B$3/C9)*(((1-A9)*$J$4)+(A9*$J$5))</f>
        <v>7.5544802867383515E+28</v>
      </c>
      <c r="E9" s="13">
        <v>27.2</v>
      </c>
      <c r="F9" s="7">
        <f t="shared" ref="F9:F14" si="3">((($B$3*(10^-20))/C9)*((515.36*A9)+(380.17*(1-A9))))/(10^9)</f>
        <v>73.243924014336912</v>
      </c>
      <c r="G9" s="14">
        <f>(4*A9+2)/(A9+1)</f>
        <v>2.3333333333333335</v>
      </c>
      <c r="H9" s="8">
        <f t="shared" ref="H9:H14" si="4">0.28/((G9^(0.25)))</f>
        <v>0.22654987923966194</v>
      </c>
      <c r="I9" s="7">
        <f>((1909.9*A9)+864)/(6*A9+4)</f>
        <v>239.61153846153846</v>
      </c>
      <c r="J9" s="4">
        <f t="shared" ref="J9:J14" si="5">(((0.0106*I9))/E9)^(0.26)</f>
        <v>0.53983820779395197</v>
      </c>
      <c r="K9" s="7">
        <f t="shared" ref="K9:K14" si="6">F9/E9</f>
        <v>2.692791324056504</v>
      </c>
    </row>
    <row r="10" spans="1:11" s="5" customFormat="1" ht="81" customHeight="1" thickBot="1" x14ac:dyDescent="0.3">
      <c r="A10" s="7">
        <v>0.25</v>
      </c>
      <c r="B10" s="15">
        <v>35.479999999999997</v>
      </c>
      <c r="C10" s="12">
        <f t="shared" si="0"/>
        <v>3.5479999999999999E-5</v>
      </c>
      <c r="D10" s="16">
        <f t="shared" si="2"/>
        <v>7.2135005636978577E+28</v>
      </c>
      <c r="E10" s="13">
        <v>30.5</v>
      </c>
      <c r="F10" s="7">
        <f t="shared" si="3"/>
        <v>70.262465755355123</v>
      </c>
      <c r="G10" s="14">
        <f>(4*A10+2)/(A10+1)</f>
        <v>2.4</v>
      </c>
      <c r="H10" s="8">
        <f t="shared" si="4"/>
        <v>0.22495995730450249</v>
      </c>
      <c r="I10" s="7">
        <f>((1909.9*A10)+864)/(6*A10+4)</f>
        <v>243.90454545454543</v>
      </c>
      <c r="J10" s="4">
        <f t="shared" si="5"/>
        <v>0.52642770716275478</v>
      </c>
      <c r="K10" s="7">
        <f t="shared" si="6"/>
        <v>2.3036874018149223</v>
      </c>
    </row>
    <row r="11" spans="1:11" s="5" customFormat="1" ht="81" customHeight="1" thickBot="1" x14ac:dyDescent="0.3">
      <c r="A11" s="3">
        <v>0.3</v>
      </c>
      <c r="B11" s="15">
        <v>35.700000000000003</v>
      </c>
      <c r="C11" s="12">
        <f t="shared" si="0"/>
        <v>3.57E-5</v>
      </c>
      <c r="D11" s="16">
        <f t="shared" si="2"/>
        <v>7.2533893557422956E+28</v>
      </c>
      <c r="E11" s="13">
        <v>28.8</v>
      </c>
      <c r="F11" s="7">
        <f t="shared" si="3"/>
        <v>70.969691708683456</v>
      </c>
      <c r="G11" s="14">
        <f>(4*A11+2)/(A11+1)</f>
        <v>2.4615384615384617</v>
      </c>
      <c r="H11" s="8">
        <f t="shared" si="4"/>
        <v>0.22354058073023184</v>
      </c>
      <c r="I11" s="7">
        <f>((1909.9*A11)+864)/(6*A11+4)</f>
        <v>247.75344827586207</v>
      </c>
      <c r="J11" s="4">
        <f t="shared" si="5"/>
        <v>0.53651590627788504</v>
      </c>
      <c r="K11" s="7">
        <f t="shared" si="6"/>
        <v>2.4642254065515088</v>
      </c>
    </row>
    <row r="12" spans="1:11" s="5" customFormat="1" ht="81" customHeight="1" thickBot="1" x14ac:dyDescent="0.3">
      <c r="A12" s="3">
        <v>0.35</v>
      </c>
      <c r="B12" s="15">
        <v>38.659999999999997</v>
      </c>
      <c r="C12" s="12">
        <f t="shared" si="0"/>
        <v>3.8659999999999999E-5</v>
      </c>
      <c r="D12" s="16">
        <f t="shared" si="2"/>
        <v>6.7759182617692694E+28</v>
      </c>
      <c r="E12" s="13">
        <v>33.9</v>
      </c>
      <c r="F12" s="7">
        <f t="shared" si="3"/>
        <v>66.588817977237454</v>
      </c>
      <c r="G12" s="14">
        <f>(4*A12+2)/(A12+1)</f>
        <v>2.5185185185185182</v>
      </c>
      <c r="H12" s="8">
        <f t="shared" si="4"/>
        <v>0.22226533999818371</v>
      </c>
      <c r="I12" s="7">
        <f>((1909.9*A12)+864)/(6*A12+4)</f>
        <v>251.22377049180332</v>
      </c>
      <c r="J12" s="4">
        <f t="shared" si="5"/>
        <v>0.51611133001027765</v>
      </c>
      <c r="K12" s="7">
        <f t="shared" si="6"/>
        <v>1.9642719167326683</v>
      </c>
    </row>
    <row r="13" spans="1:11" s="5" customFormat="1" ht="81" customHeight="1" thickBot="1" x14ac:dyDescent="0.3">
      <c r="A13" s="3">
        <v>0.4</v>
      </c>
      <c r="B13" s="15">
        <v>39.880000000000003</v>
      </c>
      <c r="C13" s="12">
        <f t="shared" si="0"/>
        <v>3.9880000000000004E-5</v>
      </c>
      <c r="D13" s="16">
        <f t="shared" si="2"/>
        <v>6.6441323971915742E+28</v>
      </c>
      <c r="E13" s="13">
        <v>37.299999999999997</v>
      </c>
      <c r="F13" s="7">
        <f t="shared" si="3"/>
        <v>65.572452657973898</v>
      </c>
      <c r="G13" s="14">
        <f>(4*A13+2)/(A13+1)</f>
        <v>2.5714285714285716</v>
      </c>
      <c r="H13" s="8">
        <f t="shared" si="4"/>
        <v>0.22111307029175409</v>
      </c>
      <c r="I13" s="7">
        <f>((1909.9*A13)+864)/(6*A13+4)</f>
        <v>254.36875000000001</v>
      </c>
      <c r="J13" s="4">
        <f t="shared" si="5"/>
        <v>0.50507492173117763</v>
      </c>
      <c r="K13" s="7">
        <f t="shared" si="6"/>
        <v>1.7579746020904532</v>
      </c>
    </row>
    <row r="14" spans="1:11" s="5" customFormat="1" ht="81" customHeight="1" thickBot="1" x14ac:dyDescent="0.3">
      <c r="A14" s="7">
        <v>0.45</v>
      </c>
      <c r="B14" s="15">
        <v>42.7</v>
      </c>
      <c r="C14" s="12">
        <f>B14/1000000</f>
        <v>4.2700000000000001E-5</v>
      </c>
      <c r="D14" s="16">
        <f t="shared" si="2"/>
        <v>6.2758548009367679E+28</v>
      </c>
      <c r="E14" s="13">
        <v>39.4</v>
      </c>
      <c r="F14" s="7">
        <f t="shared" si="3"/>
        <v>62.195201896955496</v>
      </c>
      <c r="G14" s="14">
        <f>(4*A14+2)/(A14+1)</f>
        <v>2.6206896551724137</v>
      </c>
      <c r="H14" s="8">
        <f t="shared" si="4"/>
        <v>0.2200665995118597</v>
      </c>
      <c r="I14" s="7">
        <f>((1909.9*A14)+864)/(6*A14+4)</f>
        <v>257.23208955223879</v>
      </c>
      <c r="J14" s="4">
        <f t="shared" si="5"/>
        <v>0.49938448465110213</v>
      </c>
      <c r="K14" s="7">
        <f t="shared" si="6"/>
        <v>1.5785584237805963</v>
      </c>
    </row>
    <row r="15" spans="1:11" ht="18" customHeight="1" x14ac:dyDescent="0.25"/>
    <row r="18" ht="36.75" customHeight="1" x14ac:dyDescent="0.25"/>
    <row r="19" ht="36.75" customHeight="1" x14ac:dyDescent="0.25"/>
    <row r="20" ht="36.75" customHeight="1" x14ac:dyDescent="0.25"/>
    <row r="21" ht="36.75" customHeight="1" x14ac:dyDescent="0.25"/>
    <row r="22" ht="36.75" customHeight="1" x14ac:dyDescent="0.25"/>
    <row r="23" ht="36.75" customHeight="1" x14ac:dyDescent="0.25"/>
    <row r="24" ht="36.75" customHeight="1" x14ac:dyDescent="0.25"/>
    <row r="25" ht="36.75" customHeight="1" x14ac:dyDescent="0.25"/>
    <row r="26" ht="36.75" customHeight="1" x14ac:dyDescent="0.25"/>
    <row r="27" ht="36.75" customHeight="1" x14ac:dyDescent="0.25"/>
  </sheetData>
  <mergeCells count="6">
    <mergeCell ref="G5:H5"/>
    <mergeCell ref="A6:J6"/>
    <mergeCell ref="G3:H3"/>
    <mergeCell ref="G4:H4"/>
    <mergeCell ref="A1:K1"/>
    <mergeCell ref="A2:K2"/>
  </mergeCells>
  <printOptions horizontalCentered="1"/>
  <pageMargins left="0.25" right="0.25" top="0.5" bottom="0.75" header="0.3" footer="0.3"/>
  <pageSetup scale="3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Interpretation of changes</vt:lpstr>
      <vt:lpstr>'Interpretation of changes'!Print_Area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Maher</cp:lastModifiedBy>
  <cp:lastPrinted>2020-09-18T15:31:54Z</cp:lastPrinted>
  <dcterms:created xsi:type="dcterms:W3CDTF">2020-02-20T14:38:16Z</dcterms:created>
  <dcterms:modified xsi:type="dcterms:W3CDTF">2022-04-10T19:42:36Z</dcterms:modified>
</cp:coreProperties>
</file>