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harts/chartEx1.xml" ContentType="application/vnd.ms-office.chartex+xml"/>
  <Override PartName="/xl/charts/colors10.xml" ContentType="application/vnd.ms-office.chartcolorstyle+xml"/>
  <Override PartName="/xl/charts/style10.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89654\OneDrive - ibsalut\DGSanita_MJ_Gibert\CancerCervix\Autotoma\Prepilotatge_HCIN\"/>
    </mc:Choice>
  </mc:AlternateContent>
  <bookViews>
    <workbookView xWindow="-105" yWindow="-105" windowWidth="19425" windowHeight="10425"/>
  </bookViews>
  <sheets>
    <sheet name="Mat_ORIG_fitx_compl_&gt;34a" sheetId="16" r:id="rId1"/>
    <sheet name="Resultats" sheetId="4" r:id="rId2"/>
    <sheet name="Estratègia_cito+Mia" sheetId="10" r:id="rId3"/>
    <sheet name="Estratègia_cito+Viba-brush" sheetId="11" r:id="rId4"/>
    <sheet name="Estratègia_VPH_conv_Iune" sheetId="12" r:id="rId5"/>
    <sheet name="Estratègia_VPH_conv_viscosa" sheetId="13" r:id="rId6"/>
  </sheets>
  <definedNames>
    <definedName name="_xlnm._FilterDatabase" localSheetId="2" hidden="1">'Estratègia_cito+Mia'!$E$70:$F$70</definedName>
    <definedName name="_xlnm._FilterDatabase" localSheetId="3" hidden="1">'Estratègia_cito+Viba-brush'!$A$1:$F$64</definedName>
    <definedName name="_xlnm._FilterDatabase" localSheetId="4" hidden="1">Estratègia_VPH_conv_Iune!$A$1:$E$62</definedName>
    <definedName name="_xlnm._FilterDatabase" localSheetId="5" hidden="1">Estratègia_VPH_conv_viscosa!$A$1:$E$62</definedName>
    <definedName name="_xlnm._FilterDatabase" localSheetId="0" hidden="1">'Mat_ORIG_fitx_compl_&gt;34a'!$A$1:$AS$121</definedName>
    <definedName name="_xlchart.v1.0" hidden="1">Resultats!$H$15:$H$20</definedName>
    <definedName name="_xlchart.v1.1" hidden="1">Resultats!$I$15:$I$20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5" i="4" l="1"/>
  <c r="D111" i="4"/>
  <c r="D117" i="4"/>
  <c r="D123" i="4"/>
  <c r="C123" i="4"/>
  <c r="C117" i="4"/>
  <c r="C111" i="4"/>
  <c r="C105" i="4"/>
  <c r="E122" i="4"/>
  <c r="E121" i="4"/>
  <c r="E120" i="4"/>
  <c r="E119" i="4"/>
  <c r="E116" i="4"/>
  <c r="E115" i="4"/>
  <c r="E114" i="4"/>
  <c r="E113" i="4"/>
  <c r="E110" i="4"/>
  <c r="E109" i="4"/>
  <c r="E108" i="4"/>
  <c r="E107" i="4"/>
  <c r="E102" i="4"/>
  <c r="E103" i="4"/>
  <c r="E104" i="4"/>
  <c r="E101" i="4"/>
  <c r="L97" i="4"/>
  <c r="K97" i="4"/>
  <c r="J97" i="4"/>
  <c r="I97" i="4"/>
  <c r="M96" i="4"/>
  <c r="M95" i="4"/>
  <c r="M94" i="4"/>
  <c r="M93" i="4"/>
  <c r="D97" i="4"/>
  <c r="C97" i="4"/>
  <c r="B97" i="4"/>
  <c r="F96" i="4"/>
  <c r="F95" i="4"/>
  <c r="F94" i="4"/>
  <c r="F93" i="4"/>
  <c r="E105" i="4" l="1"/>
  <c r="F104" i="4"/>
  <c r="F103" i="4"/>
  <c r="F102" i="4"/>
  <c r="E111" i="4"/>
  <c r="F108" i="4"/>
  <c r="F109" i="4"/>
  <c r="F110" i="4"/>
  <c r="E117" i="4"/>
  <c r="F114" i="4"/>
  <c r="F115" i="4"/>
  <c r="F116" i="4"/>
  <c r="E123" i="4"/>
  <c r="F120" i="4"/>
  <c r="F121" i="4"/>
  <c r="F122" i="4"/>
  <c r="M97" i="4"/>
  <c r="F97" i="4"/>
  <c r="F123" i="4" l="1"/>
  <c r="F119" i="4"/>
  <c r="F117" i="4"/>
  <c r="F113" i="4"/>
  <c r="F111" i="4"/>
  <c r="F107" i="4"/>
  <c r="F105" i="4"/>
  <c r="F101" i="4"/>
  <c r="H50" i="4"/>
  <c r="I49" i="4" s="1"/>
  <c r="I48" i="4" l="1"/>
  <c r="I46" i="4"/>
  <c r="I47" i="4"/>
  <c r="I50" i="4"/>
  <c r="C321" i="4"/>
  <c r="B321" i="4"/>
  <c r="D320" i="4"/>
  <c r="D319" i="4"/>
  <c r="M279" i="4"/>
  <c r="L279" i="4"/>
  <c r="N278" i="4"/>
  <c r="N277" i="4"/>
  <c r="D285" i="4"/>
  <c r="D284" i="4"/>
  <c r="C286" i="4"/>
  <c r="B286" i="4"/>
  <c r="C412" i="4"/>
  <c r="B412" i="4"/>
  <c r="D411" i="4"/>
  <c r="D410" i="4"/>
  <c r="C388" i="4"/>
  <c r="B388" i="4"/>
  <c r="D387" i="4"/>
  <c r="D386" i="4"/>
  <c r="C365" i="4"/>
  <c r="B365" i="4"/>
  <c r="D364" i="4"/>
  <c r="D363" i="4"/>
  <c r="D342" i="4"/>
  <c r="D341" i="4"/>
  <c r="C343" i="4"/>
  <c r="B343" i="4"/>
  <c r="D343" i="4" s="1"/>
  <c r="D365" i="4" l="1"/>
  <c r="D388" i="4"/>
  <c r="D412" i="4"/>
  <c r="N279" i="4"/>
  <c r="D321" i="4"/>
  <c r="D286" i="4"/>
  <c r="D188" i="4"/>
  <c r="D187" i="4"/>
  <c r="C189" i="4"/>
  <c r="G188" i="4" s="1"/>
  <c r="B189" i="4"/>
  <c r="F189" i="4" s="1"/>
  <c r="G215" i="4"/>
  <c r="G216" i="4"/>
  <c r="F215" i="4"/>
  <c r="F216" i="4"/>
  <c r="G214" i="4"/>
  <c r="F214" i="4"/>
  <c r="C211" i="4"/>
  <c r="G209" i="4" s="1"/>
  <c r="B211" i="4"/>
  <c r="F210" i="4" s="1"/>
  <c r="D209" i="4"/>
  <c r="D211" i="4" s="1"/>
  <c r="G189" i="4" l="1"/>
  <c r="D189" i="4"/>
  <c r="F188" i="4"/>
  <c r="G211" i="4"/>
  <c r="G187" i="4"/>
  <c r="G210" i="4"/>
  <c r="F211" i="4"/>
  <c r="F209" i="4"/>
  <c r="F187" i="4"/>
  <c r="I256" i="4"/>
  <c r="H256" i="4"/>
  <c r="B476" i="4" l="1"/>
  <c r="C476" i="4"/>
  <c r="C475" i="4"/>
  <c r="B475" i="4"/>
  <c r="C458" i="4"/>
  <c r="E458" i="4" s="1"/>
  <c r="B458" i="4"/>
  <c r="D456" i="4" s="1"/>
  <c r="C470" i="4"/>
  <c r="E469" i="4" s="1"/>
  <c r="B470" i="4"/>
  <c r="D468" i="4" s="1"/>
  <c r="C464" i="4"/>
  <c r="E463" i="4" s="1"/>
  <c r="B464" i="4"/>
  <c r="D463" i="4" s="1"/>
  <c r="E457" i="4" l="1"/>
  <c r="E456" i="4"/>
  <c r="D458" i="4"/>
  <c r="D457" i="4"/>
  <c r="B477" i="4"/>
  <c r="D477" i="4" s="1"/>
  <c r="C477" i="4"/>
  <c r="E475" i="4" s="1"/>
  <c r="E462" i="4"/>
  <c r="E464" i="4"/>
  <c r="D462" i="4"/>
  <c r="D464" i="4"/>
  <c r="E470" i="4"/>
  <c r="E468" i="4"/>
  <c r="D470" i="4"/>
  <c r="D469" i="4"/>
  <c r="C452" i="4"/>
  <c r="E450" i="4" s="1"/>
  <c r="B452" i="4"/>
  <c r="D451" i="4" s="1"/>
  <c r="C446" i="4"/>
  <c r="E444" i="4" s="1"/>
  <c r="B446" i="4"/>
  <c r="D445" i="4" s="1"/>
  <c r="B441" i="4"/>
  <c r="C441" i="4" s="1"/>
  <c r="D476" i="4" l="1"/>
  <c r="D446" i="4"/>
  <c r="D450" i="4"/>
  <c r="E446" i="4"/>
  <c r="D452" i="4"/>
  <c r="E451" i="4"/>
  <c r="E476" i="4"/>
  <c r="E477" i="4"/>
  <c r="E445" i="4"/>
  <c r="D444" i="4"/>
  <c r="E452" i="4"/>
  <c r="D475" i="4"/>
  <c r="C440" i="4"/>
  <c r="C439" i="4"/>
  <c r="C437" i="4"/>
  <c r="C438" i="4"/>
  <c r="D222" i="4"/>
  <c r="D221" i="4"/>
  <c r="D249" i="4"/>
  <c r="D248" i="4"/>
  <c r="D243" i="4"/>
  <c r="D242" i="4"/>
  <c r="B255" i="4"/>
  <c r="B256" i="4"/>
  <c r="B254" i="4"/>
  <c r="C305" i="4"/>
  <c r="C304" i="4"/>
  <c r="B305" i="4"/>
  <c r="B304" i="4"/>
  <c r="B299" i="4"/>
  <c r="C298" i="4"/>
  <c r="B298" i="4"/>
  <c r="C299" i="4"/>
  <c r="D270" i="4"/>
  <c r="D269" i="4"/>
  <c r="C271" i="4"/>
  <c r="B271" i="4"/>
  <c r="D304" i="4" l="1"/>
  <c r="D244" i="4"/>
  <c r="D250" i="4"/>
  <c r="D440" i="4"/>
  <c r="D223" i="4"/>
  <c r="D255" i="4"/>
  <c r="D254" i="4"/>
  <c r="B257" i="4"/>
  <c r="D298" i="4"/>
  <c r="B306" i="4"/>
  <c r="D271" i="4"/>
  <c r="D305" i="4"/>
  <c r="C306" i="4"/>
  <c r="C300" i="4"/>
  <c r="D299" i="4"/>
  <c r="B300" i="4"/>
  <c r="D405" i="4"/>
  <c r="C405" i="4"/>
  <c r="B405" i="4"/>
  <c r="E404" i="4"/>
  <c r="E402" i="4"/>
  <c r="D381" i="4"/>
  <c r="C381" i="4"/>
  <c r="B381" i="4"/>
  <c r="E380" i="4"/>
  <c r="E378" i="4"/>
  <c r="D373" i="4"/>
  <c r="D372" i="4"/>
  <c r="C374" i="4"/>
  <c r="B374" i="4"/>
  <c r="E357" i="4"/>
  <c r="E355" i="4"/>
  <c r="D358" i="4"/>
  <c r="C358" i="4"/>
  <c r="B358" i="4"/>
  <c r="D350" i="4"/>
  <c r="D349" i="4"/>
  <c r="D328" i="4"/>
  <c r="D327" i="4"/>
  <c r="E335" i="4"/>
  <c r="E333" i="4"/>
  <c r="D336" i="4"/>
  <c r="C336" i="4"/>
  <c r="B336" i="4"/>
  <c r="E313" i="4"/>
  <c r="E312" i="4"/>
  <c r="E311" i="4"/>
  <c r="D314" i="4"/>
  <c r="C314" i="4"/>
  <c r="B314" i="4"/>
  <c r="C294" i="4"/>
  <c r="B294" i="4"/>
  <c r="E293" i="4"/>
  <c r="E292" i="4"/>
  <c r="E278" i="4"/>
  <c r="E277" i="4"/>
  <c r="E276" i="4"/>
  <c r="E263" i="4"/>
  <c r="E264" i="4"/>
  <c r="E262" i="4"/>
  <c r="D306" i="4" l="1"/>
  <c r="D300" i="4"/>
  <c r="D256" i="4"/>
  <c r="C257" i="4"/>
  <c r="C255" i="4"/>
  <c r="C254" i="4"/>
  <c r="C256" i="4"/>
  <c r="E336" i="4"/>
  <c r="D374" i="4"/>
  <c r="E379" i="4"/>
  <c r="E405" i="4"/>
  <c r="E381" i="4"/>
  <c r="E314" i="4"/>
  <c r="E294" i="4"/>
  <c r="E358" i="4"/>
  <c r="B251" i="4"/>
  <c r="B245" i="4"/>
  <c r="B233" i="4"/>
  <c r="C197" i="4"/>
  <c r="B197" i="4"/>
  <c r="D196" i="4"/>
  <c r="I196" i="4" s="1"/>
  <c r="D195" i="4"/>
  <c r="B131" i="4"/>
  <c r="C131" i="4" s="1"/>
  <c r="B162" i="4"/>
  <c r="C161" i="4" s="1"/>
  <c r="C242" i="4" l="1"/>
  <c r="C243" i="4"/>
  <c r="C244" i="4"/>
  <c r="C245" i="4"/>
  <c r="C248" i="4"/>
  <c r="C249" i="4"/>
  <c r="C250" i="4"/>
  <c r="C251" i="4"/>
  <c r="C228" i="4"/>
  <c r="C229" i="4"/>
  <c r="C230" i="4"/>
  <c r="C231" i="4"/>
  <c r="C232" i="4"/>
  <c r="C233" i="4"/>
  <c r="C227" i="4"/>
  <c r="D197" i="4"/>
  <c r="H196" i="4"/>
  <c r="C129" i="4"/>
  <c r="I195" i="4"/>
  <c r="C130" i="4"/>
  <c r="H195" i="4"/>
  <c r="C160" i="4"/>
  <c r="G196" i="4"/>
  <c r="G195" i="4"/>
  <c r="C162" i="4"/>
  <c r="Q153" i="4"/>
  <c r="R152" i="4" s="1"/>
  <c r="N153" i="4"/>
  <c r="O152" i="4" s="1"/>
  <c r="J153" i="4"/>
  <c r="K152" i="4" s="1"/>
  <c r="G153" i="4"/>
  <c r="H153" i="4" s="1"/>
  <c r="B153" i="4"/>
  <c r="C151" i="4" s="1"/>
  <c r="K142" i="4"/>
  <c r="K143" i="4"/>
  <c r="K144" i="4"/>
  <c r="K141" i="4"/>
  <c r="C148" i="4"/>
  <c r="B148" i="4"/>
  <c r="F142" i="4"/>
  <c r="F141" i="4"/>
  <c r="J145" i="4"/>
  <c r="B147" i="4"/>
  <c r="F146" i="4"/>
  <c r="F143" i="4"/>
  <c r="F144" i="4"/>
  <c r="F145" i="4"/>
  <c r="E148" i="4"/>
  <c r="D148" i="4"/>
  <c r="K145" i="4" l="1"/>
  <c r="O151" i="4"/>
  <c r="H152" i="4"/>
  <c r="O153" i="4"/>
  <c r="C153" i="4"/>
  <c r="K151" i="4"/>
  <c r="R151" i="4"/>
  <c r="C152" i="4"/>
  <c r="H151" i="4"/>
  <c r="K153" i="4"/>
  <c r="R153" i="4"/>
  <c r="J146" i="4"/>
  <c r="F148" i="4"/>
  <c r="G144" i="4" s="1"/>
  <c r="E425" i="4"/>
  <c r="D425" i="4"/>
  <c r="C425" i="4"/>
  <c r="B425" i="4"/>
  <c r="C397" i="4"/>
  <c r="B397" i="4"/>
  <c r="E403" i="4" s="1"/>
  <c r="D396" i="4"/>
  <c r="D395" i="4"/>
  <c r="F422" i="4"/>
  <c r="C351" i="4"/>
  <c r="B351" i="4"/>
  <c r="C329" i="4"/>
  <c r="B329" i="4"/>
  <c r="D279" i="4"/>
  <c r="C279" i="4"/>
  <c r="B279" i="4"/>
  <c r="C265" i="4"/>
  <c r="B265" i="4"/>
  <c r="B239" i="4"/>
  <c r="B224" i="4"/>
  <c r="B204" i="4"/>
  <c r="C202" i="4" s="1"/>
  <c r="B181" i="4"/>
  <c r="C180" i="4" s="1"/>
  <c r="B176" i="4"/>
  <c r="C175" i="4" s="1"/>
  <c r="E147" i="4"/>
  <c r="D147" i="4"/>
  <c r="C147" i="4"/>
  <c r="B137" i="4"/>
  <c r="C135" i="4" s="1"/>
  <c r="U88" i="4"/>
  <c r="K88" i="4"/>
  <c r="J88" i="4"/>
  <c r="G88" i="4"/>
  <c r="F88" i="4"/>
  <c r="C88" i="4"/>
  <c r="B88" i="4"/>
  <c r="U87" i="4"/>
  <c r="K87" i="4"/>
  <c r="J87" i="4"/>
  <c r="G87" i="4"/>
  <c r="F87" i="4"/>
  <c r="C87" i="4"/>
  <c r="B87" i="4"/>
  <c r="U86" i="4"/>
  <c r="K86" i="4"/>
  <c r="J86" i="4"/>
  <c r="G86" i="4"/>
  <c r="F86" i="4"/>
  <c r="C86" i="4"/>
  <c r="B86" i="4"/>
  <c r="U85" i="4"/>
  <c r="K85" i="4"/>
  <c r="J85" i="4"/>
  <c r="G85" i="4"/>
  <c r="F85" i="4"/>
  <c r="C85" i="4"/>
  <c r="B85" i="4"/>
  <c r="E81" i="4"/>
  <c r="D81" i="4"/>
  <c r="C81" i="4"/>
  <c r="B81" i="4"/>
  <c r="F80" i="4"/>
  <c r="I80" i="4" s="1"/>
  <c r="F79" i="4"/>
  <c r="K79" i="4" s="1"/>
  <c r="F78" i="4"/>
  <c r="I78" i="4" s="1"/>
  <c r="F77" i="4"/>
  <c r="B73" i="4"/>
  <c r="E69" i="4"/>
  <c r="E68" i="4"/>
  <c r="E67" i="4"/>
  <c r="E66" i="4"/>
  <c r="B64" i="4"/>
  <c r="C64" i="4" s="1"/>
  <c r="B56" i="4"/>
  <c r="L21" i="4"/>
  <c r="I21" i="4"/>
  <c r="J17" i="4" s="1"/>
  <c r="M17" i="4"/>
  <c r="L77" i="4" l="1"/>
  <c r="H77" i="4"/>
  <c r="C89" i="4"/>
  <c r="K89" i="4"/>
  <c r="S89" i="4" s="1"/>
  <c r="F89" i="4"/>
  <c r="N89" i="4" s="1"/>
  <c r="G89" i="4"/>
  <c r="O89" i="4" s="1"/>
  <c r="B89" i="4"/>
  <c r="J89" i="4"/>
  <c r="R89" i="4" s="1"/>
  <c r="E291" i="4"/>
  <c r="D351" i="4"/>
  <c r="E356" i="4"/>
  <c r="D329" i="4"/>
  <c r="E334" i="4"/>
  <c r="E265" i="4"/>
  <c r="E279" i="4"/>
  <c r="F421" i="4"/>
  <c r="C237" i="4"/>
  <c r="C238" i="4"/>
  <c r="C239" i="4"/>
  <c r="C236" i="4"/>
  <c r="C203" i="4"/>
  <c r="C224" i="4"/>
  <c r="C223" i="4"/>
  <c r="C222" i="4"/>
  <c r="C221" i="4"/>
  <c r="J78" i="4"/>
  <c r="C59" i="4"/>
  <c r="I77" i="4"/>
  <c r="C60" i="4"/>
  <c r="H79" i="4"/>
  <c r="J80" i="4"/>
  <c r="F424" i="4"/>
  <c r="C62" i="4"/>
  <c r="F81" i="4"/>
  <c r="I79" i="4"/>
  <c r="K80" i="4"/>
  <c r="C63" i="4"/>
  <c r="L79" i="4"/>
  <c r="C136" i="4"/>
  <c r="D397" i="4"/>
  <c r="O86" i="4"/>
  <c r="N88" i="4"/>
  <c r="S86" i="4"/>
  <c r="S87" i="4"/>
  <c r="S88" i="4"/>
  <c r="K78" i="4"/>
  <c r="S85" i="4"/>
  <c r="C181" i="4"/>
  <c r="J77" i="4"/>
  <c r="H78" i="4"/>
  <c r="L78" i="4"/>
  <c r="J79" i="4"/>
  <c r="H80" i="4"/>
  <c r="L80" i="4"/>
  <c r="N85" i="4"/>
  <c r="C134" i="4"/>
  <c r="C137" i="4"/>
  <c r="C174" i="4"/>
  <c r="C179" i="4"/>
  <c r="C201" i="4"/>
  <c r="C204" i="4"/>
  <c r="G141" i="4"/>
  <c r="E70" i="4"/>
  <c r="F69" i="4" s="1"/>
  <c r="C176" i="4"/>
  <c r="C61" i="4"/>
  <c r="K77" i="4"/>
  <c r="F147" i="4"/>
  <c r="G142" i="4"/>
  <c r="G143" i="4"/>
  <c r="G148" i="4"/>
  <c r="G145" i="4"/>
  <c r="N87" i="4" l="1"/>
  <c r="N86" i="4"/>
  <c r="O85" i="4"/>
  <c r="O88" i="4"/>
  <c r="O87" i="4"/>
  <c r="R88" i="4"/>
  <c r="R87" i="4"/>
  <c r="R86" i="4"/>
  <c r="R85" i="4"/>
  <c r="F423" i="4"/>
  <c r="F425" i="4" s="1"/>
  <c r="F67" i="4"/>
  <c r="F66" i="4"/>
  <c r="F68" i="4"/>
  <c r="F70" i="4" l="1"/>
</calcChain>
</file>

<file path=xl/comments1.xml><?xml version="1.0" encoding="utf-8"?>
<comments xmlns="http://schemas.openxmlformats.org/spreadsheetml/2006/main">
  <authors>
    <author>Maria Josep Gibert Castanyer</author>
    <author>s001431</author>
  </authors>
  <commentList>
    <comment ref="G25" authorId="0" shapeId="0">
      <text>
        <r>
          <rPr>
            <sz val="9"/>
            <color indexed="81"/>
            <rFont val="Tahoma"/>
            <family val="2"/>
          </rPr>
          <t>Numeració duplicada per error. Mostra núm. 40.</t>
        </r>
      </text>
    </comment>
    <comment ref="H25" authorId="0" shapeId="0">
      <text>
        <r>
          <rPr>
            <sz val="9"/>
            <color indexed="81"/>
            <rFont val="Tahoma"/>
            <family val="2"/>
          </rPr>
          <t>Numeració duplicada per error. Mostra núm. 40.</t>
        </r>
      </text>
    </comment>
    <comment ref="I25" authorId="0" shapeId="0">
      <text>
        <r>
          <rPr>
            <sz val="9"/>
            <color indexed="81"/>
            <rFont val="Tahoma"/>
            <family val="2"/>
          </rPr>
          <t>Numeració duplicada per error. Mostra núm. 40.</t>
        </r>
      </text>
    </comment>
    <comment ref="G27" authorId="0" shapeId="0">
      <text>
        <r>
          <rPr>
            <sz val="9"/>
            <color indexed="81"/>
            <rFont val="Tahoma"/>
            <family val="2"/>
          </rPr>
          <t>Numeració duplicada per error. Mostra núm. 40.</t>
        </r>
      </text>
    </comment>
    <comment ref="H27" authorId="0" shapeId="0">
      <text>
        <r>
          <rPr>
            <sz val="9"/>
            <color indexed="81"/>
            <rFont val="Tahoma"/>
            <family val="2"/>
          </rPr>
          <t>Numeració duplicada per error. Mostra núm. 40.</t>
        </r>
      </text>
    </comment>
    <comment ref="I27" authorId="0" shapeId="0">
      <text>
        <r>
          <rPr>
            <sz val="9"/>
            <color indexed="81"/>
            <rFont val="Tahoma"/>
            <family val="2"/>
          </rPr>
          <t>Numeració duplicada per error. Mostra núm. 40.</t>
        </r>
      </text>
    </comment>
    <comment ref="P43" authorId="1" shapeId="0">
      <text>
        <r>
          <rPr>
            <sz val="9"/>
            <color indexed="81"/>
            <rFont val="Tahoma"/>
            <family val="2"/>
          </rPr>
          <t>Ajuda, subsidi.</t>
        </r>
      </text>
    </comment>
    <comment ref="F52" authorId="1" shapeId="0">
      <text>
        <r>
          <rPr>
            <sz val="9"/>
            <color indexed="81"/>
            <rFont val="Tahoma"/>
            <family val="2"/>
          </rPr>
          <t xml:space="preserve">Auxiliar va etiquetar per error dues mostres amb el nom de Cynthia.
</t>
        </r>
      </text>
    </comment>
    <comment ref="G52" authorId="1" shapeId="0">
      <text>
        <r>
          <rPr>
            <sz val="9"/>
            <color indexed="81"/>
            <rFont val="Tahoma"/>
            <family val="2"/>
          </rPr>
          <t xml:space="preserve">Auxiliar va etiquetar per error dues mostres amb el nom de Cynthia. Na Cynthia devia ser la mostra 54 i no la 314.
</t>
        </r>
      </text>
    </comment>
    <comment ref="P65" authorId="1" shapeId="0">
      <text>
        <r>
          <rPr>
            <sz val="9"/>
            <color indexed="81"/>
            <rFont val="Tahoma"/>
            <family val="2"/>
          </rPr>
          <t xml:space="preserve">Rep paga mitjançant l'asistenta social.
</t>
        </r>
      </text>
    </comment>
  </commentList>
</comments>
</file>

<file path=xl/comments2.xml><?xml version="1.0" encoding="utf-8"?>
<comments xmlns="http://schemas.openxmlformats.org/spreadsheetml/2006/main">
  <authors>
    <author>Maria Josep Gibert Castanyer</author>
  </authors>
  <commentList>
    <comment ref="B135" authorId="0" shapeId="0">
      <text>
        <r>
          <rPr>
            <sz val="9"/>
            <color indexed="81"/>
            <rFont val="Tahoma"/>
            <family val="2"/>
          </rPr>
          <t xml:space="preserve">1 vol presa per professional, 2 por a fer-ho malament (1 tb por a fer-se mal i vol presa per professional).
</t>
        </r>
      </text>
    </comment>
    <comment ref="F145" authorId="0" shapeId="0">
      <text>
        <r>
          <rPr>
            <sz val="9"/>
            <color indexed="81"/>
            <rFont val="Tahoma"/>
            <family val="2"/>
          </rPr>
          <t xml:space="preserve">6 respostes amb altres:
a) HO CONSIDERA UN AVANTATGE PER A LA GENT QUE NO VA AL METGE HABITUALMENT. 
b) A ELLA LI ÉS IGUAL VENIR PER A CONTROLS, ELS VOL PER LA SEVA FAMÍLIA QUE SÓN MOLT XAPATS A L'ANTIGA I NO VOLEN VENIR, TOT I QUE TENEN ALGUNS AF DE CA. D'ÚTER.
c) AMB L'AUTOPRESA, NO HAURÀ D'ESPERAR TANT A QUE LI DONIN CITA AMB LA COMARE.
d) REDUIR COSTOS.
e) AFAVORIR CONTROL PER PART DE LES DONES.
f) DESPLAÇAMENT, INVASIU.
</t>
        </r>
      </text>
    </comment>
    <comment ref="C451" authorId="0" shapeId="0">
      <text>
        <r>
          <rPr>
            <sz val="9"/>
            <color indexed="81"/>
            <rFont val="Tahoma"/>
            <family val="2"/>
          </rPr>
          <t>Una citologia insatisfactòria tant amb el Iune com amb el Viba-brush</t>
        </r>
        <r>
          <rPr>
            <b/>
            <sz val="9"/>
            <color indexed="81"/>
            <rFont val="Tahoma"/>
            <family val="2"/>
          </rPr>
          <t>.</t>
        </r>
        <r>
          <rPr>
            <sz val="9"/>
            <color indexed="81"/>
            <rFont val="Tahoma"/>
            <family val="2"/>
          </rPr>
          <t xml:space="preserve">
</t>
        </r>
      </text>
    </comment>
  </commentList>
</comments>
</file>

<file path=xl/comments3.xml><?xml version="1.0" encoding="utf-8"?>
<comments xmlns="http://schemas.openxmlformats.org/spreadsheetml/2006/main">
  <authors>
    <author>s001431</author>
    <author>Consulta de la Dra. Gibert</author>
  </authors>
  <commentList>
    <comment ref="A25" authorId="0" shapeId="0">
      <text>
        <r>
          <rPr>
            <sz val="9"/>
            <color indexed="81"/>
            <rFont val="Tahoma"/>
            <family val="2"/>
          </rPr>
          <t xml:space="preserve">Auxiliar va etiquetar per error dues mostres amb el nom de Cynthia.
</t>
        </r>
      </text>
    </comment>
    <comment ref="B25" authorId="0" shapeId="0">
      <text>
        <r>
          <rPr>
            <sz val="9"/>
            <color indexed="81"/>
            <rFont val="Tahoma"/>
            <family val="2"/>
          </rPr>
          <t xml:space="preserve">Auxiliar va etiquetar per error dues mostres amb el nom de Cynthia. Na Cynthia devia ser la mostra 54 i no la 314.
</t>
        </r>
      </text>
    </comment>
    <comment ref="E42" authorId="1" shapeId="0">
      <text>
        <r>
          <rPr>
            <sz val="9"/>
            <color indexed="81"/>
            <rFont val="Tahoma"/>
            <family val="2"/>
          </rPr>
          <t>Pos manco feina xq probablement la cito sortirà malament i després haurem de citar per a colpo.</t>
        </r>
      </text>
    </comment>
  </commentList>
</comments>
</file>

<file path=xl/comments4.xml><?xml version="1.0" encoding="utf-8"?>
<comments xmlns="http://schemas.openxmlformats.org/spreadsheetml/2006/main">
  <authors>
    <author>s001431</author>
    <author>Consulta de la Dra. Gibert</author>
  </authors>
  <commentList>
    <comment ref="A25" authorId="0" shapeId="0">
      <text>
        <r>
          <rPr>
            <sz val="9"/>
            <color indexed="81"/>
            <rFont val="Tahoma"/>
            <family val="2"/>
          </rPr>
          <t xml:space="preserve">Auxiliar va etiquetar per error dues mostres amb el nom de Cynthia.
</t>
        </r>
      </text>
    </comment>
    <comment ref="B25" authorId="0" shapeId="0">
      <text>
        <r>
          <rPr>
            <sz val="9"/>
            <color indexed="81"/>
            <rFont val="Tahoma"/>
            <family val="2"/>
          </rPr>
          <t xml:space="preserve">Auxiliar va etiquetar per error dues mostres amb el nom de Cynthia. Na Cynthia devia ser la mostra 54 i no la 314.
</t>
        </r>
      </text>
    </comment>
    <comment ref="E42" authorId="1" shapeId="0">
      <text>
        <r>
          <rPr>
            <sz val="9"/>
            <color indexed="81"/>
            <rFont val="Tahoma"/>
            <family val="2"/>
          </rPr>
          <t>Pos manco feina xq probablement la cito sortirà malament i després haurem de citar per a colpo.</t>
        </r>
      </text>
    </comment>
  </commentList>
</comments>
</file>

<file path=xl/comments5.xml><?xml version="1.0" encoding="utf-8"?>
<comments xmlns="http://schemas.openxmlformats.org/spreadsheetml/2006/main">
  <authors>
    <author>Maria Josep Gibert Castanyer</author>
  </authors>
  <commentList>
    <comment ref="B15" authorId="0" shapeId="0">
      <text>
        <r>
          <rPr>
            <sz val="9"/>
            <color indexed="81"/>
            <rFont val="Tahoma"/>
            <family val="2"/>
          </rPr>
          <t>Numeració duplicada per error. Mostra núm. 40.</t>
        </r>
      </text>
    </comment>
    <comment ref="C15" authorId="0" shapeId="0">
      <text>
        <r>
          <rPr>
            <sz val="9"/>
            <color indexed="81"/>
            <rFont val="Tahoma"/>
            <family val="2"/>
          </rPr>
          <t>Numeració duplicada per error. Mostra núm. 40.</t>
        </r>
      </text>
    </comment>
    <comment ref="B16" authorId="0" shapeId="0">
      <text>
        <r>
          <rPr>
            <sz val="9"/>
            <color indexed="81"/>
            <rFont val="Tahoma"/>
            <family val="2"/>
          </rPr>
          <t>Numeració duplicada per error. Mostra núm. 40.</t>
        </r>
      </text>
    </comment>
    <comment ref="C16" authorId="0" shapeId="0">
      <text>
        <r>
          <rPr>
            <sz val="9"/>
            <color indexed="81"/>
            <rFont val="Tahoma"/>
            <family val="2"/>
          </rPr>
          <t>Numeració duplicada per error. Mostra núm. 40.</t>
        </r>
      </text>
    </comment>
  </commentList>
</comments>
</file>

<file path=xl/comments6.xml><?xml version="1.0" encoding="utf-8"?>
<comments xmlns="http://schemas.openxmlformats.org/spreadsheetml/2006/main">
  <authors>
    <author>Maria Josep Gibert Castanyer</author>
  </authors>
  <commentList>
    <comment ref="B15" authorId="0" shapeId="0">
      <text>
        <r>
          <rPr>
            <sz val="9"/>
            <color indexed="81"/>
            <rFont val="Tahoma"/>
            <family val="2"/>
          </rPr>
          <t>Numeració duplicada per error. Mostra núm. 40.</t>
        </r>
      </text>
    </comment>
    <comment ref="C15" authorId="0" shapeId="0">
      <text>
        <r>
          <rPr>
            <sz val="9"/>
            <color indexed="81"/>
            <rFont val="Tahoma"/>
            <family val="2"/>
          </rPr>
          <t>Numeració duplicada per error. Mostra núm. 40.</t>
        </r>
      </text>
    </comment>
    <comment ref="B16" authorId="0" shapeId="0">
      <text>
        <r>
          <rPr>
            <sz val="9"/>
            <color indexed="81"/>
            <rFont val="Tahoma"/>
            <family val="2"/>
          </rPr>
          <t>Numeració duplicada per error. Mostra núm. 40.</t>
        </r>
      </text>
    </comment>
    <comment ref="C16" authorId="0" shapeId="0">
      <text>
        <r>
          <rPr>
            <sz val="9"/>
            <color indexed="81"/>
            <rFont val="Tahoma"/>
            <family val="2"/>
          </rPr>
          <t>Numeració duplicada per error. Mostra núm. 40.</t>
        </r>
      </text>
    </comment>
  </commentList>
</comments>
</file>

<file path=xl/sharedStrings.xml><?xml version="1.0" encoding="utf-8"?>
<sst xmlns="http://schemas.openxmlformats.org/spreadsheetml/2006/main" count="6991" uniqueCount="993">
  <si>
    <t>NÚM. MOSTRA VÀLIDA</t>
  </si>
  <si>
    <t>EDAT</t>
  </si>
  <si>
    <t>DATA PRESA O ENTREVISTA</t>
  </si>
  <si>
    <t>CONITZACIÓ</t>
  </si>
  <si>
    <t>CITOLOGIA HCIN</t>
  </si>
  <si>
    <t>CITOLOGIA CONVENCIONAL</t>
  </si>
  <si>
    <t>VPH CONVENCIONAL</t>
  </si>
  <si>
    <t>VPH IUNE</t>
  </si>
  <si>
    <t>VPH VISCOSA</t>
  </si>
  <si>
    <t>CITOLOGIA VIBA-BRUSH</t>
  </si>
  <si>
    <t>VPH VIBA-BRUSH</t>
  </si>
  <si>
    <t>CITOLOGIA MIA</t>
  </si>
  <si>
    <t>VPH MIA</t>
  </si>
  <si>
    <t>NACIONALITAT AL NAIXEMENT</t>
  </si>
  <si>
    <t>ESTUDIS COMPLETATS</t>
  </si>
  <si>
    <t>OCUPACIÓ ACTUAL</t>
  </si>
  <si>
    <t>MOTIU NO PARTICIPACIÓ A L'ESTUDI</t>
  </si>
  <si>
    <t>CONDICIONS ADEQUADES MOSTRA</t>
  </si>
  <si>
    <t>CAUSES MOSTRA NO ADEQUADA</t>
  </si>
  <si>
    <t>DISPOSITIUS SUBMINISTRATS</t>
  </si>
  <si>
    <t xml:space="preserve">PREFERÈNCIA 1 DISP. </t>
  </si>
  <si>
    <t>PREFERÈNCIA 2 DISP.</t>
  </si>
  <si>
    <t>PREFERÈNCIA 3 DISP.</t>
  </si>
  <si>
    <t>PREFERÈNCIA 4 DISP.</t>
  </si>
  <si>
    <t>RENUNCIARIA A ALTRES PEL VIBA-BRUSH?</t>
  </si>
  <si>
    <t>SABIA AUTOPRESA DX. PRECOÇ CA. CX.?</t>
  </si>
  <si>
    <t>COM VALORA FER-SE AUTOPRESA?</t>
  </si>
  <si>
    <t>AVANTATGE 1</t>
  </si>
  <si>
    <t>AVANTATGE 2</t>
  </si>
  <si>
    <t>AVANTATGE 3</t>
  </si>
  <si>
    <t>AVANTATGE 4</t>
  </si>
  <si>
    <t>INCONVENIENT 1</t>
  </si>
  <si>
    <t>INCONVENIENT 2</t>
  </si>
  <si>
    <t>INCONVENIENT 3</t>
  </si>
  <si>
    <t>FAMILIARITZADA DISPOSITIUS ÍNTIMS?</t>
  </si>
  <si>
    <t>CITOLOGIA PRÈVIA?</t>
  </si>
  <si>
    <t>EMBARÀS PREVI?</t>
  </si>
  <si>
    <t>DIFICULTATS AUTOPRESA?</t>
  </si>
  <si>
    <t>MOLÈSTIES/MAL AUTOPRESA?</t>
  </si>
  <si>
    <t>RESOL·LICITARIA AUTOPRESA?</t>
  </si>
  <si>
    <t>CANVI INSTRUCCIONS?</t>
  </si>
  <si>
    <t>CANVI ENQUESTA?</t>
  </si>
  <si>
    <t>CANVI MATERIAL ENTREGAT?</t>
  </si>
  <si>
    <t>OBSERVACIONS PACIENT</t>
  </si>
  <si>
    <t>OBSERVACIONS INVESTIGADORA</t>
  </si>
  <si>
    <t>NEGATIVA, NO ENDOCX.</t>
  </si>
  <si>
    <t>VPH (-)</t>
  </si>
  <si>
    <t>VPH (+) ALTRES</t>
  </si>
  <si>
    <t>ESPANYOLA</t>
  </si>
  <si>
    <t>BATXILLER</t>
  </si>
  <si>
    <t>COMPTE PROPI</t>
  </si>
  <si>
    <t>NO PROCEDEIX</t>
  </si>
  <si>
    <t>SÍ</t>
  </si>
  <si>
    <t>VISCOSA + IUNE</t>
  </si>
  <si>
    <t>MIA XYTOTEST</t>
  </si>
  <si>
    <t>IUNE</t>
  </si>
  <si>
    <t>VISCOSA</t>
  </si>
  <si>
    <t>VIBA-BRUSH</t>
  </si>
  <si>
    <t>NO</t>
  </si>
  <si>
    <t>AVANTATGE</t>
  </si>
  <si>
    <t>HORARI</t>
  </si>
  <si>
    <t>NO ESPECIFICAT</t>
  </si>
  <si>
    <t>TAP MORAT IUNE</t>
  </si>
  <si>
    <t>TAP MORAT IUNE MAL DE MANEJAR</t>
  </si>
  <si>
    <t>LSIL, SÍ ENDOCX.</t>
  </si>
  <si>
    <t>LSIL, NO ENDOCX.</t>
  </si>
  <si>
    <t>VPH (+) 16 I ALTRES</t>
  </si>
  <si>
    <t>SECUNDÀRIA</t>
  </si>
  <si>
    <t>VIBA-BRUSH + MIA</t>
  </si>
  <si>
    <t>INTIMITAT</t>
  </si>
  <si>
    <t>MAL</t>
  </si>
  <si>
    <t>FACILITAT</t>
  </si>
  <si>
    <t xml:space="preserve">NO </t>
  </si>
  <si>
    <t>ATUR</t>
  </si>
  <si>
    <t>MARROQUINA</t>
  </si>
  <si>
    <t>SENSE ESTUDIS</t>
  </si>
  <si>
    <t>NEGATIVA, SÍ ENDOCX.</t>
  </si>
  <si>
    <t>ERTE</t>
  </si>
  <si>
    <t>NO VOL ESTALVIAR VISITES AL METGE, JA QUE CONSIDERA QUE ÉS MILLOR QUE LI FACI LA PRESA UN SANITARI PER NO HAVER-SE DE CARREGAR ELLA LA RESPONSABILITAT. PROPOSA UNA MODIFICACIÓ PEL IUNE: LA PART BLANCA TOCA LA VAGINA I PENSA QUE AIXÒ ÉS BRUT PER A LA PERSONA QUE EL MANIPULA.</t>
  </si>
  <si>
    <t>BRITÀNICA</t>
  </si>
  <si>
    <t>UNIVERSITÀRIA</t>
  </si>
  <si>
    <t>LSIL, NO DESCARTA HSIL, SÍ ENDOCX.</t>
  </si>
  <si>
    <t>PRIMÀRIA</t>
  </si>
  <si>
    <t>INDIFERENT</t>
  </si>
  <si>
    <t>EQUATORIANA</t>
  </si>
  <si>
    <t>COMPTE ALIÈ</t>
  </si>
  <si>
    <t>HA TENGUT DIFICULTATS PER FER-SE L'AUTOPRESA AMB EL MIA, JA QUE NO LI QUEDAVA CLAR A LES INSTRUCCIONS QUE L'HAVIA DE GUARDAR DINS EL POT, PER TANT, PROPOSA MILLORAR INSTRUCCIONS DEL MIA XQ ES VEGI MILLOR QUE S'HA DE FICAR AL POT. LI HA MOLESTAT UNA MICA EL VIBA-BRUSH EN ENTRAR A VAGINA.</t>
  </si>
  <si>
    <t>DOMÈSTIC NO REMUNERAT</t>
  </si>
  <si>
    <t>NI AVANTATGE NI INCONVENIENT</t>
  </si>
  <si>
    <t>NO VOL CANVIAR ELS ALTRES DISPOSITIUS PEL VIBA-BRUSH JA QUE ES SENT INSEGURA DE FER LA PRESA BÉ</t>
  </si>
  <si>
    <t>ASCUS, SÍ ENDOCX.</t>
  </si>
  <si>
    <t>PENSIONISTA</t>
  </si>
  <si>
    <t>FRANCESA</t>
  </si>
  <si>
    <t>TÉ DUBTES DE NO FER-HO BÉ, EXPRESSA REPETIDAMENT QUE S'ESTIMA MÉS QUE LI FACI UN PROFESSIONAL. TEM QUE HAGI INICIAT REGLA.</t>
  </si>
  <si>
    <t>LSIL, SATISFACTÒRIA.</t>
  </si>
  <si>
    <t>INSATISFACTÒRIA, NO ENDOCX.</t>
  </si>
  <si>
    <t>FÀCIL</t>
  </si>
  <si>
    <t>LI HA COSTAT UNA MICA DIRIGIR VIBA-BRUSH PERQUÈ TÉ ARTROSI A LES MANS. DIU QUE EL WC DE L'HCIN NO AJUDA, JA QUE ÉS IMPORTANT QUE HI HAGI QUALQUE SUPERFÍCIE HORITZONTAL PER DEIXAR EL MATERIAL I UN PENJADOR PER POSAR-HI EL BOLSO, L'ABRIC, ETC.</t>
  </si>
  <si>
    <t>INCONVENIENT</t>
  </si>
  <si>
    <t>PRESA PER PROFESSIONAL</t>
  </si>
  <si>
    <t>COMENTA QUE L'AUTOPRESA SEMBLA UNA ARGÚCIA PER LLEVAR-SE EL PACIENT DE DAMUNT I DESPERSONALITZAR TOTALMENT L'ASSISTÈNCIA, IGUAL QUE FAN ELS BANCS, LES COMPANYIES TELEFÒNIQUES, ETC. QUE EL QUE ES VOL ÉS ESTALVIAR.</t>
  </si>
  <si>
    <t>PENSA QUE UNA VISITA CONTROLA MÉS LA SALUT QUE UNA PRESA AUTÒNOMA DE FLUIX.</t>
  </si>
  <si>
    <t>BRASILERA</t>
  </si>
  <si>
    <t>ACG, SÍ ENDOCX.</t>
  </si>
  <si>
    <t>TEMOR A NO FER-SE BÉ ELLA LA PRESA DE LA MOSTRA, MOLÈSTIA EN UTILITZAR VIBA-BRUSH, ENCARA QUE NO DOLOR</t>
  </si>
  <si>
    <t>FALTA PENJADOR AL BANY DE L'HCIN ON ES FA LA PRESA</t>
  </si>
  <si>
    <t>BOLIVIANA</t>
  </si>
  <si>
    <t>LI HA MOLESTAT UNA MICA LA PRESA, HO DESCRIU COM A SENSACIÓ DE "TOCAR INTERIOR". DUBTA SI HO HA FET BÉ O NO, PER TANT, PREFERIRIA PRESA CONVENCIONAL PER PART DEL GINECÒLEG.</t>
  </si>
  <si>
    <t>ASC-H, SÍ ENDOCX.</t>
  </si>
  <si>
    <t xml:space="preserve"> SÍ</t>
  </si>
  <si>
    <t>ELLA CREU QUE S'HO FA PITJOR QUE METGES O INFERMERIA. REFERIX MOLÈSTIES LLEUS AMB ELS DISPOSITIUS. EL BANY DE L'HCIN ÉS INCÒMODE PER FER-SE LA PRESA.</t>
  </si>
  <si>
    <t>VPH (+) 18 I ALTRES</t>
  </si>
  <si>
    <t>LI MOLESTA UNA MICA LA TIJA DE LA TURUNDA DE VISCOSA, ES SENT MÉS SEGURA AMB LA PRESA FETA PEL GINECÒLEG.</t>
  </si>
  <si>
    <t>PORTADORA DE MIRENA, AMB SPOTTING FREQÜENT QUE NO SABEM SI POT INTERFERIR AMB LA PRESA.</t>
  </si>
  <si>
    <t>MENOPÀUSICA.</t>
  </si>
  <si>
    <t xml:space="preserve">PART BLANCA DE IUNE TOCA VAGINA DIRECTAMENT, COM QUE ESTÀ GRASSA LI HA COSTAT ARRIBAR-SE AMB LA MÀ AL DISPOSITIU UBICAT A VAGINA I ROTAR-LO. </t>
  </si>
  <si>
    <t>ES TROBA "TANCADA" PER MENOPAUSA 46 ANYS, LI RASPA EL VIBA-BRUSH</t>
  </si>
  <si>
    <t>DISCAPACITADA VISUAL, EXPRESSA TEMORS EN NO VEURE BÉ COM S'HA DE FER AUTOPRESA. VE AMB ACOMPANYANT HOME, QUE L'AJUDA AMB EL TEXT I L'ACOMPANYA AL BANY.</t>
  </si>
  <si>
    <t>COLOMBIANA</t>
  </si>
  <si>
    <t>DOMINICANA</t>
  </si>
  <si>
    <t>VOLDRIA QUE EL IUNE DUGUÉS SILICONA, JA QUE LI HA MOLESTAT UNA MICA QUAN GIRAVA</t>
  </si>
  <si>
    <t>SENYORA QUE DIU QUE VA ACABAR REGLA AHIR, I QUAN DU LA MOSTRA ENCARA HI HA ALGUNS RESTES HEMÀTICS</t>
  </si>
  <si>
    <t>ASCUS, NO ENDOCX.</t>
  </si>
  <si>
    <t>LI HA MOLESTAT L'ENTRADA DE LA TURUNDA DE VISCOSA PER SEQUEDAT INTROITAL (TÉ EPISODIS D'AMENORREA, ENCARA NO MENOPAUSA), LA PART BLANCA DEL IUNE TOCA VAGINA I PROPOSA UN TAP MÉS LLARG PER NO EXPOSAR EL PERSONAL SANITARI A SECRECIONS VAGINALS. COMENTA QUE AQUESTS DISPOSITIUS PERMETEN DESEMBOSSAR LES CONSULTES.</t>
  </si>
  <si>
    <t>RESPON QUE NI AVANTATGE NI INCONVENIENT PERQUÈ DIU QUE NO TÉ ELS CONEIXEMENTS SUFICIENTS. UN COP S'HO FA I LI EXPLICAM, DIU QUE UNA ALTRA VEGADA OPTARIA PER L'AUTOPRESA.</t>
  </si>
  <si>
    <t>LA PART BLANCA DEL DISPOSITIU IUNE QUEDA BRUTA, SUGGEREIX QUE EL TAP SIGUI MÉS LLARG O QUE ES PUGUI ROMPRE LA PART DE LA PUNTA I REBUTJAR LA RESTA AL FEMS. NOMÉS CONFIA AMB L'AUTOPRSA PER AL CRIBRATGE, NO PER A LA PATOLOGIA</t>
  </si>
  <si>
    <t>VPH (+) 16</t>
  </si>
  <si>
    <t>LI HA MOLESTAT UNA MICA EL VIBA-BRUSH (NOTA PRÒPIA: NO S'ENCERTAVA).</t>
  </si>
  <si>
    <t>VE AMB LA FILLA QUE PARLA MALLORQUÍ I L'AJUDA. BONA PREDISPOSICIÓ DE PART DE LES DUES.</t>
  </si>
  <si>
    <t>UNA MICA REÀCIA PER DOLOR PELVIÀ SECONDARI A ENDOMETRIOSI, LA CONVENÇ PER A QUE PARTICIPI I LI VA MILLOR DEL QUE PENSAVA. TRISTA PER MORT RECENT DEL SEU MARIT.</t>
  </si>
  <si>
    <t>HSIL, SATISFACTÒRIA</t>
  </si>
  <si>
    <t>PARAGUAIA</t>
  </si>
  <si>
    <t>DESITJA QUE EL PROJECTE FUNCIONI JA QUE SUPOSA UNA MILLORA EN L'ACCESSIBILITAT PER A LES DONES.</t>
  </si>
  <si>
    <t>MOLT BONA PREDISPOSICIÓ, PROBABLEMENT LA PODRÍEM FIDELITZAR PER A ALGUNA ACTIVITAT PARAL·LELA.</t>
  </si>
  <si>
    <t>HSIL, SÍ ENDOCX.</t>
  </si>
  <si>
    <t>ITALIANA</t>
  </si>
  <si>
    <t>ALTRES</t>
  </si>
  <si>
    <t>EL WC DE L'HOSPITAL ÉS INCÒMODE, FALTA LLOC, ETC.</t>
  </si>
  <si>
    <t>INSISTEIX EN LA POSSIBILITAT DE NO TENIR LLISTES D'ESPERA AMB L'AUTOPRESA. HA FET D'AUXILIAR DE GINECOLOGIA EN EL PASSAT I LI HA SORPRÈS NO SABER QUE EXISTIA L'AUTOPRESA.</t>
  </si>
  <si>
    <t>RUMANA</t>
  </si>
  <si>
    <t>MOLÈSTIA LLEU MENTRE VENIA DEL BANY CAP A LA CONSULTA. CERTA DESCONFIANÇA EN L'AUTOPRESA. JA QUE CREU QUE LA MOSTRA LA DEU PRENDRE MILLOR EL PROFESSIONAL, LLEVAT QUE AQUEST ESTUDI DEMOSTRI EL CONTRARI. UTILITZARIA AUTOPRESA PER AL CRIBRATGE, NO PER A PATOLOGIA.</t>
  </si>
  <si>
    <t>HA COMENÇAT AMB LA TURUNDA, JA QUE ESTAVA UNA MICA NERVIOSA PER LA PARTICIPACIÓ A L'ESTUDI. NO SAP SI HA FET BÉ LA PRESA AMB EL IUNE. LI SEMBLA BÉ L'AUTOPRESA, PERÒ POSA EL PAPER DEL SANITARI PER DAVANT SEMPRE QUE HI HAGI DUBTES EN LA QUALITAT DE LA MOSTRA.</t>
  </si>
  <si>
    <t>ÉS MESTRA. VOLUNTÀRIA PER SI HA DE PARTICIPAR EN QUALQUE COSA MÉS. DIU QUE NO HA LLEGIT GAIRE LES INSTRUCCIONS, S'HA DE POSAR LES ULLERES.</t>
  </si>
  <si>
    <t>S'HA FET UNA MICA DE MAL AMB EL VIBA-BRUSH.</t>
  </si>
  <si>
    <t>INTERÈS EN SABER RESULTATS AL MOMENT (POINT OF CARE), LI HAGUÉS AGRADAT QUE LI HAGUESSIN COMENTAT PER A QUE HAVIA DE VENIR ABANS.</t>
  </si>
  <si>
    <t>HA TENGUT UNA MICA DE POR QUE LI RASPÀS EL PARAIGUA DEL BRUSH, BANYS DE L'HOSPITAL POC ADEQUATS (BRUTS, NO REPISA, NO PENJADOR, QUAN A LES INSTRUCCIONS ET DIUEN QUE LES MANS HAN D'ESTAR NETES), LES INSTRUCCIONS HAURIEN D'ESTAR EN SEGONA PERSONA I REVISAR EL TERME "ÒBRIGA". ALTRES AVANTATGES -&gt; BAIXAR COSTOS.</t>
  </si>
  <si>
    <t>ÉS CONSULTORA AMBIENTAL.</t>
  </si>
  <si>
    <t>TOT EL QUE ÉS A FAVOR DE LA SALUT ES MEREIX UNA CONSIDERACIÓ POSITIVA.</t>
  </si>
  <si>
    <t>MESTRA, ACUT A LES CONSULTES PER LIQUEN VULVAR. ES QUEIXA QUE VA HAVER DE CONSULTAR VÀRIES VEGADES FINS QUE LA DIAGNOSTICAREN, QUE EL GINECÒLEG HOME DE SA POBLA LI VA DIR QUE NO TENIA RES I NO HAVIA DE CONSULTAR SI ERA SANA.</t>
  </si>
  <si>
    <t>ENCARA QUE LI AGRADA LA IDEA DE L'AUTOPRESA, S'ESTIMA MÉS LA SUPERVISIÓ D'UN PROFESSIONAL SEMPRE QUE NO HI HAGI DADES MÉS CONCLOENTS.</t>
  </si>
  <si>
    <t>INFLAMATÒRIA.</t>
  </si>
  <si>
    <t>TEMOR A QUE NO SIGUI EL MATEIX FER-SE LA PRESA ELLA QUE SI SE LA FA UN PROFESSIONAL.</t>
  </si>
  <si>
    <t>CREU QUE EL GINECÒLEG LI FARÀ LA PRESA MILLOR. LI FA MAL EL IUNE.</t>
  </si>
  <si>
    <t>CONITZADA.</t>
  </si>
  <si>
    <t xml:space="preserve"> NO</t>
  </si>
  <si>
    <t>NO LI AGRADA EL IUNE PERQUÈ EL TROBA MASSA GROS, NECESSITA DISPOSITIUS QUE PUGUI UTILITZAR AMB LA SEQUEDAT PRÒPIA DE LA MENOPAUSA.</t>
  </si>
  <si>
    <t>SEQUEDAT VAGINAL, TÉ MANIES AMB EL BANY DEL CENTRE PER RISC DE COVID, LI MOLESTA EL IUNE, ES QUEDA MÉS TRANQUIL·LA SI LA PRESA LI FA EL METGE.</t>
  </si>
  <si>
    <t>PACIENT QUE CONSULTA PER LIQUEN.</t>
  </si>
  <si>
    <t>PORTADORA DIU DE COURE, VA TENIR DARRERA REGLA ABRIL-20, REFEREIX SEQUEDAT.</t>
  </si>
  <si>
    <t>PRÈSBITA.</t>
  </si>
  <si>
    <t>SI</t>
  </si>
  <si>
    <t>MOLÈSTIA LLEU AMB EL VIBA-BRUSH, S'ESTIMA MÉS QUE LA PRESA LI FACI EL SANITARI.</t>
  </si>
  <si>
    <t>PACIENT AMB TMX INDICAT PER CA. MAMA DX. PDPCM ALS 50 ANYS.</t>
  </si>
  <si>
    <t>HA DUBTAT SI LI HAVIA DE LLEVAR EL CAPUTXÓ AL MIA O NO, EM DEMANA QUE HO DETALLEM  A LES INSTRUCCIONS.</t>
  </si>
  <si>
    <t>MENOPÀUSICA, LI HA MOLESTAT UNA MICA EL VIBA-BRUSH PER SEQUEDAT. TÉ ESCLEROSI MÚLTIPLE I NO FA FEINA, NO REP SUBSIDI PER MOR DEL SOU DEL SEU HOME. NO ÉS UN PROBLEMA PER A ELLA VENIR A LA CONSULTA, JA QUE TÉ TEMPS. BONA DISPOSICIÓ (VALORADA PER MI, ELLA NO DIU RES).</t>
  </si>
  <si>
    <t>ARGENTINA</t>
  </si>
  <si>
    <t>AFEGIRIA GUANTS A L'EQUIPAMENT ENTREGAT.</t>
  </si>
  <si>
    <t>SENYORA REÀCIA ALS PRODUCTES D'HIGIENE ÍNTIMA VAGINAL. SEMBLA POC PROPENSA A MANIPULAR ELS SEUS GENITALS, ENCARA QUE AL FINAL HO FA TOT BÉ.</t>
  </si>
  <si>
    <t>NO LLEGEIX LES INSTRUCCIONS. LI ESTRANYA QUE LI HAGIN TROBAT RES A LA CITOLOGIA, JA QUE FA MÉS DE 10 ANYS QUE NO TÉ RELACIONS (SEPARADA), EXPLIC LATÈNCIA LLARGA HPV.</t>
  </si>
  <si>
    <t>S'ESTIMA MÉS VENIR, LI SEMBLA BONA INICIATIVA, ENCARA QUE ELLA NO LA NECESSITA.</t>
  </si>
  <si>
    <t>NEGATIVA, SATISFACTÒRIA</t>
  </si>
  <si>
    <t>S'ESTIMA MÉS EL METGE, JA QUE CREU QUE HO FARÀ MILLOR. OPINA QUE EL VIBA-BRUSH VA PROBABLEMENT MILLOR PERQUÈ T'OBLIGA A REMENAR EL DISPOSITIU, MENTRE QUE EL MIA TÉ RISC QUE NO ES REMENI, JA QUE EL DISPOSITIU "NO T'HO DEMANA".</t>
  </si>
  <si>
    <t>VENEÇOLANA</t>
  </si>
  <si>
    <t>BÚLGARA</t>
  </si>
  <si>
    <t>PORTADORA DE DIU DE COURE, RELATA SPOTTING FREQÜENT.</t>
  </si>
  <si>
    <t>TÉ ENDOMETRIOSI. NO LI AGRADA QUE EL IUNE DEIXI LA PART VAGINAL DEL DISPOSITIU "BRUTA", SENSE COBRIR.</t>
  </si>
  <si>
    <t>REÀCIA A L'ÚS DE DISPOSITIUS VAGINALS, "SE LE CIERRA EL CUERPO", PERÒ L'EXPERIÈNCIA AMB L'AUTOPRESA LI VA MILLOR QUE EL QUE PENSA. NO VOLDRIA AUTOPRESA EN UN FUTUR, JA QUE HI DESCONFIA, CREU QUE LA PRESA LI FARÀ MILLOR UN PROFESSIONAL.</t>
  </si>
  <si>
    <t>TREBALLADORA SOCIAL HCIN.</t>
  </si>
  <si>
    <t>HA TENGUT UNA MICA DE MOLÈSTIA AMB VIBA-BRUSH PER JUST HAVER ACABAT LA REGLA. IMPORTANT PODER ESCOLLIR MOMENT DEL CICLE (SEQUEDAT POSTMENSTRUAL, MOLÈSTIES PERIOVULATÒRIES), ENS DIU QUE FA 3 DIES QUE NO TÉ RS. LA SOGRA VA SER DIAGNOSTICADA DE CA. CX. ALS 64 ANYS I MORÍ ALS 65 ANYS, NO HAVIA CONSULTAT MAI AL GINECÒLEG.</t>
  </si>
  <si>
    <t>MOLT BONA PREDISPOSICIÓ A COL·LABORAR.</t>
  </si>
  <si>
    <t>PART 9/6/19, AMENORREA PER LM.</t>
  </si>
  <si>
    <t>TXECA</t>
  </si>
  <si>
    <t>FA 20 ANYS QUE VIU A ESPANYA. LI SEMBLA MOLT IMPORTANT EL DIAGNÒSTIC PRECOÇ, JA QUE TÉ FILLS I ESTÀ SOLA AMB ELLS.</t>
  </si>
  <si>
    <t>INCORRECTA</t>
  </si>
  <si>
    <t>PROLAPSE UTERÍ I PÈRDUES ORINA. NO LI QUEDA CLAR QUE S'HAGUÉS FET BÉ L'AUTOPRESA AMB EL IUNE.</t>
  </si>
  <si>
    <t>S'ESTIMA MÉS QUE LI FACI UN SANITARI.</t>
  </si>
  <si>
    <t>VOLDRIA NO HAVER DE SUBSTITUIR TOTALMENT LES VISITES PRESENCIALS, PORTADORA D'IMPLANT, TÉ DOS FILLS PARITS PER VIA VAGINAL.</t>
  </si>
  <si>
    <t>RUSSA</t>
  </si>
  <si>
    <t>NO PORTA ULLERES, HI VEU POC.</t>
  </si>
  <si>
    <t>NO LI AGRADA FICAR-SE RES PER VIA VAGINAL, NECESSITA ULLERES (QUE NO PORTA) AIXÍ QUE NOMÉS POT VEURE ELS DIBUIXOS.</t>
  </si>
  <si>
    <t>CONTROLADA PER LSIL, MENOPAUSA</t>
  </si>
  <si>
    <t>CONITZADA I PORTADORA D'IMPLANT (AMENORREA), LI MOLESTA L'AUTOPRESA AMB EL DISPOSITIU DE VISCOSA.</t>
  </si>
  <si>
    <t>PEUT, UNA FILLA. HA PATIT CA. MAMA, ESTÀ SOTA TMX, ENCARA MENSTRUA. ES FARIA AUTOPRESA SI ESTIGUÉS BEN SEGURA QUE TÉ EL MATEIX VALOR DIAGNÒSTIC QUE LA PRESA PER PROFESSIONAL. NO LI AGRADA EL IUNE NOMÉS PERQUÈ NO LI AGRADEN ELS TAMPONS AMB APLICADOR.</t>
  </si>
  <si>
    <t>EL IUNE LI PRODUEIX MOLÈSTIES I COÏSSOR. CONFIARIA AMB L'AUTOPRESA SI DEMOSTRA QUE ÉS EQUIVALENT A LA PRESA PER PROFESSIONAL. FIBROMIÀLGIA.</t>
  </si>
  <si>
    <t>VE AMB EL SEU FILL GRAN QUE QUASI RESPON PER ELLA-</t>
  </si>
  <si>
    <t>FUMADORA.</t>
  </si>
  <si>
    <t>ESTATUNIDENCA</t>
  </si>
  <si>
    <t>EM COMENTA QUE LES IMATGES DE LES INSTRUCCIONS SÓN MOLT IMPORTANTS, QUE ESTIGUIN MOLT CLARES, QUE ALGUNA GENT NO LLEGEIX O NO HI VEU MASSA BÉ.</t>
  </si>
  <si>
    <t>PORTADORA DE DIU DE COURE.</t>
  </si>
  <si>
    <t>MENOPAUSA ALS 50 ANYS, PERÒ TÉ SPOTTING.</t>
  </si>
  <si>
    <t>VE AMB LA SEVA CUNYADA QUE FA D'INTÈRPRET. MOLT BEN PREDISPOSADES. SOSPITA DISFUNCIÓ REPRODUCTIVA.</t>
  </si>
  <si>
    <t>PACIENT QUE VE A CORRECUITA, PENSANT QUE SI ARRIBA ABANS A LA CONSULTA L'AGAFARAN ABANS… DEIXA LES INSTRUCCIONS DAMUNT LA TAULA DEL DESPATX PERQUÈ "TOT LI HA QUEDAT CLAR". L'HE DE PERSEGUIR PER A QUE EM RESPONGUI.</t>
  </si>
  <si>
    <t xml:space="preserve"> NO ESPECIFICAT</t>
  </si>
  <si>
    <t>CONITZADA I PORTADORA DE MIRENA. L'ESTUDI LI PAREIX BONA IDEA.</t>
  </si>
  <si>
    <t>COMENTA QUE AL WC NO HI HA MASSA HIGIENE I QUE FALTA PUESTO PER POSAR-HI EL MATERIAL, TÉ DUES CESÀRIES (3 FILLS, UNA GESTACIÓ GEMELAR).</t>
  </si>
  <si>
    <t>MOLT DISPOSADA A COL·LABORAR AMB EL TEMA, VE AMB LA SEVA PARELLA, S'ESFORCEN MOLT EN ADAPTAR-SE I PARLAR MALLORQUÍ, BON NIVELL D'INSTRUCCIÓ, NO ES LLEGEIX LES INSTRUCCIONS.</t>
  </si>
  <si>
    <t>LI MOLESTA EL PINZELL PER SEQUEDAT VAGINAL (FA UN MES I PICO QUE NO TÉ LA REGLA), JA TÉ TRES NÉTS I VA SER MARE ADOLESCENT AMB LA MATEIXA PARELLA QUE ARA. MOLT DE PROBLEMA PER TENIR RS, NO EN TÉ GANES.</t>
  </si>
  <si>
    <t>CARIBENYA (NO CONCRETA MÉS)</t>
  </si>
  <si>
    <t>NO TÉ MENOPAUSA, CITOLOGIA RECENT A SECTOR PRIVAT.</t>
  </si>
  <si>
    <t>CONSULTA PER PATOLOGIA VULVAR.</t>
  </si>
  <si>
    <t>ANGLESA QUE FA FEINA A UN BAR, ENCARA QUE PER FENOTIP NO HO SEMBLA, ESTÀ PERFECTAMENT INTEGRADA I PARLA UN MALLORQUÍ LOCAL.</t>
  </si>
  <si>
    <t>MENOPAUSA ALS 50 ANYS, NECESSITGA ULLERES, EM COMENTA QUE A ALCÚDIA SI DEMANES CITA PER A UNA CITOLOGIA TENEN LLISTA D'ESPERA DE 4 MESOS.</t>
  </si>
  <si>
    <t>VA ACABAR LA REGLA AHIR, AVUI JA NO TACAVA. LI MOLESTEN UN POC LES CERRES DEL VIBA-BRUSH. TROBA EL MIA MOLT SUAU. NO TÉ FILLS, SÍ AVORTAMENTS (SUPÒS QUE ESPONTANIS).</t>
  </si>
  <si>
    <t>AGRADOSA I PREDISPOSADA.</t>
  </si>
  <si>
    <t>MOSTRA TANCADA DE MANERA DEFICIENT I/O VESSAMENT</t>
  </si>
  <si>
    <t>CONITZADA, MENOPAUSA 37 ANYS, IMMUNODEPRIMIDA (AR, LLARG TEMPS AMB MTX QUE LI CAUSÀ MENOPAUSA). ALTRES: HO CONSIDERA UN AVANTATGE PER A LA GENT QUE NO VA AL METGE HABITUALMENT.</t>
  </si>
  <si>
    <t>ENS DIU QUE S'ESTIMA MÉS METGE JA QUE ÉS IMMUNOSUPRIMIDA. ENS HA ENTREGAT IUNE AMB LES PECES BLANQUES SEPARADES, NO SAP SI LES INSTRUCCIONS ESTAVEN MALAMENT O ELLA NO LES HA ENTÈS BÉ.</t>
  </si>
  <si>
    <t>DIU QUE ÉS CANTANT, PERÒ QUE NO TÉ FEINA, NI COBRA RES.</t>
  </si>
  <si>
    <t>CONTA QUE TÉ CONDILOMATOSI VULVAR DIFUSA.</t>
  </si>
  <si>
    <t>ERA ESCOLTA/SEGURETAT, CONITZADA EN 1990 , ES QUEIXA DE QUE LI FAN MAL DURANT LES EXPLORACIONS GINECOLÒGIQUES I QUAN LI FAN LES CITOLOGIES.</t>
  </si>
  <si>
    <t>DANESA</t>
  </si>
  <si>
    <t>HA TENGUT DOS FILLS, MENOPAUSA 50 ANYS (COINCIDINT AMB INICI DE QT PER CA. MAMA), ANIRIA ALGUNES VEGADES AL METGE ENCARA QUE S'APROVÀS L'AUTOPRESA, PERQUÈ EL METGE LI DÓNA MÉS SEGURETAT. DIU QUE L'AUTOPRESA LLEVA LLISTA D'ESPERA. 30 ANYS VIVINT A MALLORCA, FEINA A HOTELERIA.</t>
  </si>
  <si>
    <t>URUGUAIA</t>
  </si>
  <si>
    <t>HT SUBTOTAL PER HIPERMENORREES A URUGUAI, AMB CONSERVACIÓ OVARIS; LA VAIG OPERAR DE VULVECTOMIA A HUSE (VIN3). CONEGUDA DR. REYERO.</t>
  </si>
  <si>
    <t>NO HA MIRAT LES INSTRUCCIONS, DOS FILLS PER VIA VAGINAL, NO HA LLEGIT LES INSTRUCCIONS.</t>
  </si>
  <si>
    <t>DUES FILLES PER VIA VAGINAL, LI HA MOLESTAT LA VISCOSA.</t>
  </si>
  <si>
    <t>MARE ÈXITUS CA. MAMA, JA DUU 20 ANYS A MALLORCA.</t>
  </si>
  <si>
    <t>MOLDAVA</t>
  </si>
  <si>
    <t>POSSIBLE PROBLEMA IDIOMÀTIC. ENS PORTA MIA AMB EL TAP I SEPARAT DEL LÍQUID (L'HAVIA MULLAT, IGUAL QUE EL BRUSH), HO DESTAPAM I POSAM DINS EL LÍQUID A LA CONSULTA.</t>
  </si>
  <si>
    <t>ENS ENTREGA IUNE AMB ÈMBOL TORNAT A FICAR DINS LA CÀNULA, NOSALTRES L'HEM INTRODUIT PER A QUE QUEDÀS EN POSICIÓ CORRECTA. PAPILOCARE FINS FA UNS DIES. ESUTDIA D'AUXILIAR D'INFERMERIA. TACA ROSA LA TURUNDA, ES MOSTRA SORPRESA PERQUÈ IGNORAVA QUE ENCARA TENIA LA REGLA (AHIR LA VA ACABAR).</t>
  </si>
  <si>
    <t xml:space="preserve">SECUNDÀRIA </t>
  </si>
  <si>
    <t xml:space="preserve">VISCOSA </t>
  </si>
  <si>
    <t>1 PART EUTÒCIC.</t>
  </si>
  <si>
    <t>UNA CESÀRIA PER ANQUES, TÈCNICA AP EN ATUR.</t>
  </si>
  <si>
    <t>AFEGIRIA COM S'HA D'ENTREGAR LA MOSTRA A LES INSTRUCCIONS, ENCARA QUE ENTÉN QUE ÉS UN TEMA QUE NO ESTÀ DECIDIT. CREU QUE TÉ POC O RES DE REGLA, VE PER FER-SE CITOLOGIA, INSISTEIX EN PARTICIPAR.</t>
  </si>
  <si>
    <t>NO HA LLEGIT GAIRE LES INSTRUCCIONS, S'ESTIMA MÉS VENIR AL CENTRE SANITARI.</t>
  </si>
  <si>
    <t>ENS ENTREGA EL VIAL SENSE MIA, L'HA TIRAT AL FEMS.</t>
  </si>
  <si>
    <t>HA SAGNAT I NO LI TOCAVA LA REGLA, dur 19/3/21, JA QUE PORTA TACADA LA TURUNDA DE VISCOSA. 2 FILLS I 3 PARTS (1 ÈXITUS + CESÀRIA I 2 PARTS VAGINALS). CONITZADA.</t>
  </si>
  <si>
    <t>DIU QUE LI MOLESTA UNA MICA L'AUTOPRESA I QUE LI MOLESTA AL FONS DE LA VAGINA DESPRÉS DE QUALSEVOL MANIPULACIÓ DES DE QUE S'HA CONITZAT.</t>
  </si>
  <si>
    <t>2 PARTS EUTÒCICS, CONITZADA, MENOPAUSA 45 ANYS.</t>
  </si>
  <si>
    <t>NO SOL·LICITARIA AUTOPRESA PERQUÈ ES SENT MÉS SEGURA ANANT AL METGE.</t>
  </si>
  <si>
    <t>TRES PARTS (DUES CESÀRIES I UN VAGINAL).</t>
  </si>
  <si>
    <t>LI VAN MILLOR ELS DISPOSITIUS MÉS RÍGIDS JA QUE TÉ PROBLEMES DE MOVIMENT I INSENSIBILITAT I "S'IMAGINA" COM HA DE FER LES COSES, PORTADORA D'IMPLANÓN.</t>
  </si>
  <si>
    <t>ADMINISTRATIVA HCIN, DISPOSADA A COL·LABORAR, DIVERSITAT FUNCIONAL, CADIRA DE RODES, INCONTINÈNCIA (SEMPRE BOLQUERS), NO ES POSA TAMPAX NI COPES PERQUÈ NO LI ELIMINEN LA NECESSITAT DE BOLQUERS. VA TENIR UN NEUROBLASTOMA ALS 4 MESOS DE VIDA, PER TANT, SEMPRE INCAPACITADA.</t>
  </si>
  <si>
    <t>NO SE'N DU INSTRUCCIONS I ELS HI FAIG MIRAR I EM DIU QUE NO FA FALTA LLEGIR, QUE BASTA AMB MIRAR ELS DIBUIXOS. AUXILIAR D'INFERMERIA HCIN. 2 PARTS VAGINALS.</t>
  </si>
  <si>
    <t>NO ES POT POSAR TAMPAX, PER AIXÒ LI COSTA UNA MICA AMB EL BRUSH, DIU QUE A CASA, DE TOMBADA LI ANIRIA MILLOR. LI HA COSTAT UNA MICA EL VIBA-BRUSH. NO VOLDRIA EL IUNE PERQUÈ LI RECORDA MASSA EL TAMPAX.</t>
  </si>
  <si>
    <t>ENCARA TÉ REGLA, DE TANT EN TANT.</t>
  </si>
  <si>
    <t>DOS PARTS VAGINALS, CAMBRERA DE PISOS, ENS DIU QUE ÉS PINTORA I PENSA QUE EL VIBA-BRUSH AGAFARÀ MÉS MATERIAL.</t>
  </si>
  <si>
    <t>3 PARTS VAGINALS.</t>
  </si>
  <si>
    <t>FILLA AUXILIAR INFERMERIA.</t>
  </si>
  <si>
    <t>CESÀRIA FA 18 MESOS, A HCIN. EL PESTELL D'UN DELS BANYS JA ERA ROMPUT. PREFEREIX PRESA A CASA.</t>
  </si>
  <si>
    <t>BICONITZADA, CESÀRIA FA DOS MESOS. MOLÈSTIA AMB EL VIBA-BRUSH. EM DIU QUE ÉS PROBABLE QUE LI HAGIN D'EXTIRPAR MATRIU.</t>
  </si>
  <si>
    <t>CUNYADA I SOGRA NO VAN MAI A LA COMARE NI AL GINECÒLEG.</t>
  </si>
  <si>
    <t>DIU QUE NO LI FALTA LLEGIR LES INSTRUCCIIONS, PADRINA PATERNA ÈXITUS PER CÀNCER DE CÈRVIX I UNA NEBODA D'ELLA LA VAREN HISTERECTOMITZAR PEL MATEIX MOTIU. 2 FILLES DONES, 2 PARTS VAGINALS.</t>
  </si>
  <si>
    <t xml:space="preserve"> LI ANIRIA BÉ PARTICIPAR A ACTIVITATS DE DIFUSIÓ DEL PROGRAMA.</t>
  </si>
  <si>
    <t>FER-SE MAL</t>
  </si>
  <si>
    <t>UNA FILLA, PART VAGINAL (FÒRCEPS), ESTÀ MOLT SECA (MENOPAUSA ALS 47 ANYS), "NO M'AGRADA FURGAR-ME", EXPRESSA TEMOR XQ NO UTILITZA TAMPONS I TOT LI MOLESTA.</t>
  </si>
  <si>
    <t>POSSIBLEMENT L'ÚS DE LUBRICANT AJUDARIA EN AQUESTES DONES MÉS GRANS.</t>
  </si>
  <si>
    <t>ALEMANYA</t>
  </si>
  <si>
    <t>NOTA PRESSIÓ LLEU AMB EL IUNE.</t>
  </si>
  <si>
    <t>MENSTRUA NORMALMENT. AVUI VE PER A UNA BIÒPSIA CERVICAL I EM DIU AL PRINCIPI QUE ELLA VOL QUE LI FACI EL METGE JA QUE ARA TÉ MALALTIA, PERÒ HO CONSIDERA UN AVANTATGE SI ÉS PER A CRIBRATGE.</t>
  </si>
  <si>
    <t>2 PARTS MITJANÇANT CESÀRIA.</t>
  </si>
  <si>
    <t>DOS FILLS, UNA CESÀRIA I UN PART VAGINAL. NO LI FA VERGONYA, PERQUÈ ES VA ACOSTUMAR A QUE L'EXAMINASSIN PER A LA FIV. TÉ POR D'HAVER TACAT EL DISPOSITIU JA QUE ÉS PORTADORA DE L'IMPLANON.</t>
  </si>
  <si>
    <t>2 PARTS VAGINALS. NO MASSA COMUNICATIVA.</t>
  </si>
  <si>
    <t>2 PARTS VAGINALS (11 I 8 ANYS), 2 NINS. HA FET NET EL IUNE, LA PART LLISA. A ELLA LI ÉS IGUAL VENIR PER A CONTROLS, ELS VOL PER LA SEVA FAMÍLIA QUE SÓN MOLT XAPATS A L'ANTIGA I NO VOLEN VENIR, TOT I QUE TENEN ALGUNS AF DE CA. D'ÚTER.</t>
  </si>
  <si>
    <t>PERUANA</t>
  </si>
  <si>
    <t xml:space="preserve"> TÉ LA REGLA PERÒ TÉ CALRADES. PELL OBSCURA, CONTROLADA PER MIOMES A LA CONSULTA, NO PER PTGI. AVANTATGES -&gt; AMB L'AUTOPRESA, NO HAURÀ D'ESPERAR TANT A QUE LI DONIN CITA AMB LA COMARE.</t>
  </si>
  <si>
    <t>TÉ REGLES HABITUALS, DUBTA D'HAVER-HO FET BÉ. DE MOMENT, S'ESTIMA MÉS QUE LI FACI UN PROFESSIONAL. 2 NINS, PARTS EUTÒCICS.</t>
  </si>
  <si>
    <t>1 NINA DE 16 MESOS, PART EUTÒCIC, DUES CONITZACIIONS. ALTRES -&gt; AFAVORIR EL CONTROL DEL PROCÉS PER PART DE LES DONES.</t>
  </si>
  <si>
    <t>LA CITOLOGIA JA LI HAVIEN FET ABANS A LA CONSULTA...</t>
  </si>
  <si>
    <t>PART EUTÒCIC, FILL DE 15 ANYS. EMPLEADA HCIN, ATENCIÓ A L'USUARI. PEL QUE DIU, NOS S'HA CONITZAT.</t>
  </si>
  <si>
    <t>HA QUEDAT EMBARASSADA, PERÒ NO HA PARIT MAI.</t>
  </si>
  <si>
    <t>XILENA</t>
  </si>
  <si>
    <t>MENOPÀUSICA (ALS 50 ANYS), 4 PARTS EUTÒCICS.</t>
  </si>
  <si>
    <t>DIU QUE, COM QUE ÉS AL PRINCIPI, S'ESTIMA MÉS QUE LI FACI UN PROFESSIONAL. COMENTA QUE QUAN HI HAGI SEGURETAT DE QUE FUNCIONA, ELLA S'HO VOLDRÀ FER TAMBÉ PER MOTIUS D'HORARI.</t>
  </si>
  <si>
    <t>CABO VERDE</t>
  </si>
  <si>
    <t>ENS DIU QUE EL VIBA-BRUSH POT MOLESTAR SI SEQUEDAT VAGINAL.</t>
  </si>
  <si>
    <t>USUÀRIA DE COPA MENSTRUAL, EM DIU QUE NO HA LLEGIT LES INSTRUCCIONS, QUE AMB LES EXPLICACIONS HO HA TROBAT SUFICIENT. ALTRES -&gt; DESPLAÇAMENT, INVASIU.</t>
  </si>
  <si>
    <t>NICARAGÜENCA</t>
  </si>
  <si>
    <t>Sample Size Calculation</t>
  </si>
  <si>
    <t>https://wnarifin.github.io/ssc/sssnsp.html</t>
  </si>
  <si>
    <t>S = 95%</t>
  </si>
  <si>
    <t>E = 90%</t>
  </si>
  <si>
    <t>Alfa : 0,05</t>
  </si>
  <si>
    <t>Prevalence of disease: 40%.</t>
  </si>
  <si>
    <t>Dropout: 0%</t>
  </si>
  <si>
    <t>Precisión: 0,1.</t>
  </si>
  <si>
    <t>RECOLLIDA DE DADES:</t>
  </si>
  <si>
    <t>Sample size for S: 46.</t>
  </si>
  <si>
    <t>Entre 10/11/20 i 18/5/21</t>
  </si>
  <si>
    <t>Sample size for E: 58.</t>
  </si>
  <si>
    <t>EDAT:</t>
  </si>
  <si>
    <t>N =</t>
  </si>
  <si>
    <t>Frequency Table</t>
  </si>
  <si>
    <t>Dones que han donat preferències als dispositius</t>
  </si>
  <si>
    <t>Mitjana =</t>
  </si>
  <si>
    <t>Class</t>
  </si>
  <si>
    <t>Count</t>
  </si>
  <si>
    <t>Mediana =</t>
  </si>
  <si>
    <t>35-39</t>
  </si>
  <si>
    <t>Interval =</t>
  </si>
  <si>
    <t>40-44</t>
  </si>
  <si>
    <t>Desviació estàndard =</t>
  </si>
  <si>
    <t>45-49</t>
  </si>
  <si>
    <t>Kolmogorov-Smirnov</t>
  </si>
  <si>
    <t>P-value is .38459. Your data does not differ significantly from that which is normally distributed</t>
  </si>
  <si>
    <t>50-54</t>
  </si>
  <si>
    <t>55-59</t>
  </si>
  <si>
    <t>P25</t>
  </si>
  <si>
    <t>60-65</t>
  </si>
  <si>
    <t>P50</t>
  </si>
  <si>
    <t>TOTALS</t>
  </si>
  <si>
    <t>P75</t>
  </si>
  <si>
    <t>NACIONALITATS:</t>
  </si>
  <si>
    <t>Alemanya</t>
  </si>
  <si>
    <t>UE + GB</t>
  </si>
  <si>
    <t>Argentina</t>
  </si>
  <si>
    <t>Centre i Sudamèrica</t>
  </si>
  <si>
    <t>Boliviana</t>
  </si>
  <si>
    <t>Brasilera</t>
  </si>
  <si>
    <t>Britànica</t>
  </si>
  <si>
    <t>Búlgara</t>
  </si>
  <si>
    <t>Cabo Verde</t>
  </si>
  <si>
    <t>Àfrica</t>
  </si>
  <si>
    <t>Carib</t>
  </si>
  <si>
    <t>Colombiana</t>
  </si>
  <si>
    <t>Danesa</t>
  </si>
  <si>
    <t>Dominicana</t>
  </si>
  <si>
    <t>Equatoriana</t>
  </si>
  <si>
    <t>Espanyola</t>
  </si>
  <si>
    <t>EUA</t>
  </si>
  <si>
    <t>Nordamèrica</t>
  </si>
  <si>
    <t>Francesa</t>
  </si>
  <si>
    <t>Total                 (n= 120)</t>
  </si>
  <si>
    <t>Autotoma en seco (n=61)</t>
  </si>
  <si>
    <t>Autotoma líquida                    (n=59)</t>
  </si>
  <si>
    <t>p</t>
  </si>
  <si>
    <t>Italiana</t>
  </si>
  <si>
    <t>Edad                                                         Mediana (rango intercuartílico)</t>
  </si>
  <si>
    <t>46 (40-51)</t>
  </si>
  <si>
    <t>46 (40 -51)</t>
  </si>
  <si>
    <t>46 (40 -52)</t>
  </si>
  <si>
    <r>
      <t>The </t>
    </r>
    <r>
      <rPr>
        <i/>
        <sz val="11"/>
        <color rgb="FF000000"/>
        <rFont val="Calibri"/>
        <family val="2"/>
        <scheme val="minor"/>
      </rPr>
      <t>p</t>
    </r>
    <r>
      <rPr>
        <sz val="11"/>
        <color rgb="FF000000"/>
        <rFont val="Calibri"/>
        <family val="2"/>
        <scheme val="minor"/>
      </rPr>
      <t>-value is .61708. The result is </t>
    </r>
    <r>
      <rPr>
        <i/>
        <sz val="11"/>
        <color rgb="FF000000"/>
        <rFont val="Calibri"/>
        <family val="2"/>
        <scheme val="minor"/>
      </rPr>
      <t>not</t>
    </r>
    <r>
      <rPr>
        <sz val="11"/>
        <color rgb="FF000000"/>
        <rFont val="Calibri"/>
        <family val="2"/>
        <scheme val="minor"/>
      </rPr>
      <t> significant at </t>
    </r>
    <r>
      <rPr>
        <i/>
        <sz val="11"/>
        <color rgb="FF000000"/>
        <rFont val="Calibri"/>
        <family val="2"/>
        <scheme val="minor"/>
      </rPr>
      <t>p</t>
    </r>
    <r>
      <rPr>
        <sz val="11"/>
        <color rgb="FF000000"/>
        <rFont val="Calibri"/>
        <family val="2"/>
        <scheme val="minor"/>
      </rPr>
      <t> &lt; .05.</t>
    </r>
  </si>
  <si>
    <t>Marroquina</t>
  </si>
  <si>
    <t>Nacionalidad                                              n (%)</t>
  </si>
  <si>
    <t>Moldava</t>
  </si>
  <si>
    <t>Europa de l'Est</t>
  </si>
  <si>
    <t>España</t>
  </si>
  <si>
    <t>75 (62,5%)</t>
  </si>
  <si>
    <t>35 (57,4%)</t>
  </si>
  <si>
    <t>40 (67,8%)</t>
  </si>
  <si>
    <t>Nicaragua</t>
  </si>
  <si>
    <t>Centro y Sudamérica</t>
  </si>
  <si>
    <t>26 (21,7%)</t>
  </si>
  <si>
    <t>17 (27,9%)</t>
  </si>
  <si>
    <t>9 (15,3%)</t>
  </si>
  <si>
    <t>Paraguai</t>
  </si>
  <si>
    <t>Unión Europea y Reino Unido</t>
  </si>
  <si>
    <t>9 (7,5%)</t>
  </si>
  <si>
    <t>4 (6,6%)</t>
  </si>
  <si>
    <t>5 (8,5%)</t>
  </si>
  <si>
    <t>Peruana</t>
  </si>
  <si>
    <t>Otros</t>
  </si>
  <si>
    <t>10 (8,3%)</t>
  </si>
  <si>
    <t>5 (8,2%)</t>
  </si>
  <si>
    <t>The chi-square statistic is 2.8734. The p-value is .411551</t>
  </si>
  <si>
    <t>Rumana</t>
  </si>
  <si>
    <t>Nivel estudios                                            n (%)</t>
  </si>
  <si>
    <t>Russa</t>
  </si>
  <si>
    <t>Primaria</t>
  </si>
  <si>
    <t>36 (30,0%)</t>
  </si>
  <si>
    <t>13 (21,3%)</t>
  </si>
  <si>
    <t>23 (39,0%)</t>
  </si>
  <si>
    <t>Txeca</t>
  </si>
  <si>
    <t>Secundaria</t>
  </si>
  <si>
    <t>47 (39,2%)</t>
  </si>
  <si>
    <t>27 (44,3%)</t>
  </si>
  <si>
    <t>20 (33,9%)</t>
  </si>
  <si>
    <t>Uruguaia</t>
  </si>
  <si>
    <t>Universitaria/Formación Profesional de grado superior</t>
  </si>
  <si>
    <t>35 (29,2%)</t>
  </si>
  <si>
    <t>20 (32,8%)</t>
  </si>
  <si>
    <t>15 (25,4%)</t>
  </si>
  <si>
    <t>Veneçolana</t>
  </si>
  <si>
    <t>Sin formación</t>
  </si>
  <si>
    <t>2 (1,7%)</t>
  </si>
  <si>
    <t>1 (1,6%)</t>
  </si>
  <si>
    <t>1 (1,7%)</t>
  </si>
  <si>
    <t>The chi-square statistic is 4.5025. The p-value is .212064.</t>
  </si>
  <si>
    <t>Xil·lena</t>
  </si>
  <si>
    <t>Ocupación                                                n (%)</t>
  </si>
  <si>
    <t>Activa</t>
  </si>
  <si>
    <t>19 (31,1%)</t>
  </si>
  <si>
    <t>28 (47,5%)</t>
  </si>
  <si>
    <t>Subsidio, pensión</t>
  </si>
  <si>
    <t>57 (47,5%)</t>
  </si>
  <si>
    <t>32 (52,5%)</t>
  </si>
  <si>
    <t>25 (42,4%)</t>
  </si>
  <si>
    <t>ESTUDIS:</t>
  </si>
  <si>
    <t>No remuneración</t>
  </si>
  <si>
    <t>12 (10,0%)</t>
  </si>
  <si>
    <t>7 (11,5%)</t>
  </si>
  <si>
    <t>Sense</t>
  </si>
  <si>
    <t>4 (3,3%)</t>
  </si>
  <si>
    <t>3 (4,9%)</t>
  </si>
  <si>
    <t>The chi-square statistic is 3.8841. The p-value is .274251.</t>
  </si>
  <si>
    <t>Primària</t>
  </si>
  <si>
    <t>Secundària</t>
  </si>
  <si>
    <t>Batxiller</t>
  </si>
  <si>
    <t>Univ./FP grau superior</t>
  </si>
  <si>
    <t>OCUPACIÓ:</t>
  </si>
  <si>
    <t>Compte aliè</t>
  </si>
  <si>
    <t>Subsidi</t>
  </si>
  <si>
    <t>Atur</t>
  </si>
  <si>
    <t>No remunerat</t>
  </si>
  <si>
    <t>Domèstic no remunerat</t>
  </si>
  <si>
    <t>Altres</t>
  </si>
  <si>
    <t>Compte propi</t>
  </si>
  <si>
    <t>Pensionista</t>
  </si>
  <si>
    <t>No classificable</t>
  </si>
  <si>
    <t>PREFERÈNCIES DISPOSITIUS:</t>
  </si>
  <si>
    <t>1a. Preferència</t>
  </si>
  <si>
    <t>2a. Preferència</t>
  </si>
  <si>
    <t>3a. Preferència</t>
  </si>
  <si>
    <t>4a. Preferència</t>
  </si>
  <si>
    <t>Iune</t>
  </si>
  <si>
    <t>Mia xytotest</t>
  </si>
  <si>
    <t>Viba-brush</t>
  </si>
  <si>
    <t>Viscosa</t>
  </si>
  <si>
    <t>Totes les edats:</t>
  </si>
  <si>
    <t>35-49 anys:</t>
  </si>
  <si>
    <t>50-65 anys:</t>
  </si>
  <si>
    <t>1a. + 2a. Pref.</t>
  </si>
  <si>
    <t>3a. + 4a. Pref.</t>
  </si>
  <si>
    <t>50-65 anys</t>
  </si>
  <si>
    <t>60 PROVAREN VISCOSA + IUNE</t>
  </si>
  <si>
    <t>59 PROVAREN VIBA-BRUSH + MÍA BY XYTOTEST</t>
  </si>
  <si>
    <t>Dispositivo</t>
  </si>
  <si>
    <t>Grupo viscosa y Iune (n = 60)</t>
  </si>
  <si>
    <t>Grupo Viba-Brush® y Mía by Xytotest® (n = 59)</t>
  </si>
  <si>
    <t>Totales</t>
  </si>
  <si>
    <t>1ª preferencia</t>
  </si>
  <si>
    <t>38 (63,3%)</t>
  </si>
  <si>
    <t>4 (6,8%)</t>
  </si>
  <si>
    <t>42 (35,3%)</t>
  </si>
  <si>
    <t>17 (28,3%)</t>
  </si>
  <si>
    <t>7 (11,9%)</t>
  </si>
  <si>
    <t>24 (20,2%)</t>
  </si>
  <si>
    <t>Mía by Xytotest®</t>
  </si>
  <si>
    <t>2 (3,3%)</t>
  </si>
  <si>
    <t>45 (76,3%)</t>
  </si>
  <si>
    <t>47 (39,5%)</t>
  </si>
  <si>
    <t>Viba-Brush®</t>
  </si>
  <si>
    <t>3 (5,0%)</t>
  </si>
  <si>
    <t>3 (5,1%)</t>
  </si>
  <si>
    <t>6 (5,0%)</t>
  </si>
  <si>
    <t>Total</t>
  </si>
  <si>
    <t>60 (100%)</t>
  </si>
  <si>
    <t>59 (100%)</t>
  </si>
  <si>
    <t>119 (100%)</t>
  </si>
  <si>
    <t>2ª preferencia</t>
  </si>
  <si>
    <t>12 (20,0%)</t>
  </si>
  <si>
    <t>21 (35,6%)</t>
  </si>
  <si>
    <t>33 (27,7%)</t>
  </si>
  <si>
    <t>20 (33,3%)</t>
  </si>
  <si>
    <t>12 (20,3%)</t>
  </si>
  <si>
    <t>32 (26,9%)</t>
  </si>
  <si>
    <t>18 (30,0%)</t>
  </si>
  <si>
    <t>11 (18,6%)</t>
  </si>
  <si>
    <t>29 (24,4%)</t>
  </si>
  <si>
    <t>10 (16,7%)</t>
  </si>
  <si>
    <t>25 (21,0%)</t>
  </si>
  <si>
    <t>3ª preferencia</t>
  </si>
  <si>
    <t>6 (10,0%)</t>
  </si>
  <si>
    <t>18 (30,5%)</t>
  </si>
  <si>
    <t>24 (40,7%)</t>
  </si>
  <si>
    <t>36 (30,3%)</t>
  </si>
  <si>
    <t>27 (45,0%)</t>
  </si>
  <si>
    <t>30 (25,2%)</t>
  </si>
  <si>
    <t>15 (25,0%)</t>
  </si>
  <si>
    <t>14 (23,7%)</t>
  </si>
  <si>
    <t>4ª preferencia</t>
  </si>
  <si>
    <t>4 (6,7%)</t>
  </si>
  <si>
    <t>16 (27,1%)</t>
  </si>
  <si>
    <t>20 (16,8%)</t>
  </si>
  <si>
    <t>11 (18,3%)</t>
  </si>
  <si>
    <t>27 (22,7%)</t>
  </si>
  <si>
    <t>13 (21,7%)</t>
  </si>
  <si>
    <t>0 (0,o%)</t>
  </si>
  <si>
    <t>13 (10,9%)</t>
  </si>
  <si>
    <t>32 (53,3%)</t>
  </si>
  <si>
    <t>27 (45,8%)</t>
  </si>
  <si>
    <t>59 (49,6%)</t>
  </si>
  <si>
    <t>CONDICIONS ADEQUADA DE LA MOSTRA</t>
  </si>
  <si>
    <t>Iune 1a. o 2a. pref.</t>
  </si>
  <si>
    <t>Viba-brush 1a. o 2a. pref.</t>
  </si>
  <si>
    <t>Sí</t>
  </si>
  <si>
    <t>35-49</t>
  </si>
  <si>
    <t>No</t>
  </si>
  <si>
    <t>50-65</t>
  </si>
  <si>
    <t>Suma</t>
  </si>
  <si>
    <t>AUTOPRESA: AVANTATGE, INCONVENIENT O NEUTRE</t>
  </si>
  <si>
    <t>Avantatge</t>
  </si>
  <si>
    <t>Inconvenient</t>
  </si>
  <si>
    <t>Neutre</t>
  </si>
  <si>
    <t>TOTAL</t>
  </si>
  <si>
    <t>110 DONES -&gt; PER QUÈ OPINA QUE ÉS UN AVANTATGE?</t>
  </si>
  <si>
    <t>1r. Motiu</t>
  </si>
  <si>
    <t>2n. Motiu</t>
  </si>
  <si>
    <t>3r. Motiu</t>
  </si>
  <si>
    <t>4t. Motiu</t>
  </si>
  <si>
    <t>Intimitat</t>
  </si>
  <si>
    <t>Un avantatge</t>
  </si>
  <si>
    <t>Horari</t>
  </si>
  <si>
    <t>Dos avantatges</t>
  </si>
  <si>
    <t>Facilitat</t>
  </si>
  <si>
    <t>Tres avantatges</t>
  </si>
  <si>
    <t>Mal</t>
  </si>
  <si>
    <t>Quatre avantatges</t>
  </si>
  <si>
    <t>Total respostes</t>
  </si>
  <si>
    <t>No especificat</t>
  </si>
  <si>
    <t>Xifres cotejades</t>
  </si>
  <si>
    <t>Control que són 110 dones</t>
  </si>
  <si>
    <t>Núm. mujeres que respondieron</t>
  </si>
  <si>
    <t>Està familiaritzada amb la manipulació de dispositius íntims a la seva vida diària (tampons menstruals, copa menstrual…)</t>
  </si>
  <si>
    <t>Autopresa és avantatge:</t>
  </si>
  <si>
    <t>Autopresa és inconvenient o no és ni avantatge ni inconvenient:</t>
  </si>
  <si>
    <r>
      <t>The chi-square statistic with Yates correction is 2.3273. The </t>
    </r>
    <r>
      <rPr>
        <i/>
        <sz val="11"/>
        <rFont val="Calibri"/>
        <family val="2"/>
        <scheme val="minor"/>
      </rPr>
      <t>p</t>
    </r>
    <r>
      <rPr>
        <sz val="11"/>
        <rFont val="Calibri"/>
        <family val="2"/>
        <scheme val="minor"/>
      </rPr>
      <t>-value is .127124. </t>
    </r>
    <r>
      <rPr>
        <i/>
        <sz val="11"/>
        <rFont val="Calibri"/>
        <family val="2"/>
        <scheme val="minor"/>
      </rPr>
      <t>Not</t>
    </r>
    <r>
      <rPr>
        <sz val="11"/>
        <rFont val="Calibri"/>
        <family val="2"/>
        <scheme val="minor"/>
      </rPr>
      <t> significant at </t>
    </r>
    <r>
      <rPr>
        <i/>
        <sz val="11"/>
        <rFont val="Calibri"/>
        <family val="2"/>
        <scheme val="minor"/>
      </rPr>
      <t>p</t>
    </r>
    <r>
      <rPr>
        <sz val="11"/>
        <rFont val="Calibri"/>
        <family val="2"/>
        <scheme val="minor"/>
      </rPr>
      <t> &lt; .05.</t>
    </r>
  </si>
  <si>
    <r>
      <t>The Fisher exact test statistic value is 0.1186. The result is </t>
    </r>
    <r>
      <rPr>
        <i/>
        <sz val="11"/>
        <rFont val="Calibri"/>
        <family val="2"/>
        <scheme val="minor"/>
      </rPr>
      <t>not</t>
    </r>
    <r>
      <rPr>
        <sz val="11"/>
        <rFont val="Calibri"/>
        <family val="2"/>
        <scheme val="minor"/>
      </rPr>
      <t> significant at p &lt; .05.</t>
    </r>
  </si>
  <si>
    <t>Usar Fisher siempe que sea posible, y sbt si &lt;1.000 observaciones</t>
  </si>
  <si>
    <t>https://rpubs.com/Joaquin_AR/220579</t>
  </si>
  <si>
    <t>McNemar, Cochrane</t>
  </si>
  <si>
    <t>HA QUEDAT EMBARASSADA QUALQUE VEGADA?</t>
  </si>
  <si>
    <t>The Fisher exact test statistic value is 0.6039. The result is not significant at p &lt; .05.</t>
  </si>
  <si>
    <t>EDAT DE LES QUE MAI S'HAN EMBARASSAT</t>
  </si>
  <si>
    <t>EDAT DE LES QUE S'HAN EMBARASSAT QUALQUE VEGADA</t>
  </si>
  <si>
    <t>Interval</t>
  </si>
  <si>
    <t>35-53</t>
  </si>
  <si>
    <t>35-65</t>
  </si>
  <si>
    <t>Mitjana</t>
  </si>
  <si>
    <t>DS</t>
  </si>
  <si>
    <t>KS</t>
  </si>
  <si>
    <t>0.1677</t>
  </si>
  <si>
    <r>
      <t>The </t>
    </r>
    <r>
      <rPr>
        <i/>
        <sz val="11"/>
        <rFont val="Calibri"/>
        <family val="2"/>
        <scheme val="minor"/>
      </rPr>
      <t>p</t>
    </r>
    <r>
      <rPr>
        <sz val="11"/>
        <rFont val="Calibri"/>
        <family val="2"/>
        <scheme val="minor"/>
      </rPr>
      <t>-value is .76746. Your data does </t>
    </r>
    <r>
      <rPr>
        <i/>
        <sz val="11"/>
        <rFont val="Calibri"/>
        <family val="2"/>
        <scheme val="minor"/>
      </rPr>
      <t>not</t>
    </r>
    <r>
      <rPr>
        <sz val="11"/>
        <rFont val="Calibri"/>
        <family val="2"/>
        <scheme val="minor"/>
      </rPr>
      <t> differ significantly from that which is normally distributed.</t>
    </r>
  </si>
  <si>
    <t>The value of the K-S test statistic (D) is .07974.
The p-value is .48594. Your data does not differ significantly from that which is normally distributed.</t>
  </si>
  <si>
    <t>DIFICULTATS AUTOPRESA</t>
  </si>
  <si>
    <t>MOLÈSTIES AUTOPRESA</t>
  </si>
  <si>
    <t>Comparació d'edats segons si els molesta/fa mal o no -&gt; U MANN-WHITNEY: The z-score is -1.35785. The p-value is .17384. The result is not significant at p &lt; .05.</t>
  </si>
  <si>
    <t>No dolor ni molèsties</t>
  </si>
  <si>
    <t>Sí dolor i/o molèsties</t>
  </si>
  <si>
    <t>Mediana</t>
  </si>
  <si>
    <t>Moda</t>
  </si>
  <si>
    <t>35-64</t>
  </si>
  <si>
    <t>Iune/viscosa</t>
  </si>
  <si>
    <t>Viba-brush/Mía</t>
  </si>
  <si>
    <t>The Fisher exact test statistic value is 0.8324. The result is not significant at p &lt; .05.</t>
  </si>
  <si>
    <t>Tomas convencionales</t>
  </si>
  <si>
    <t>Autotoma en líquido (AL)</t>
  </si>
  <si>
    <t>Autotoma en seco (AS)</t>
  </si>
  <si>
    <t>Iune (n=61)</t>
  </si>
  <si>
    <t>Viscosa (n=61)</t>
  </si>
  <si>
    <t>Viba-brush + Mía</t>
  </si>
  <si>
    <t>Viscosa + Iune</t>
  </si>
  <si>
    <t>VPH</t>
  </si>
  <si>
    <t>n = 120</t>
  </si>
  <si>
    <t>n = 59</t>
  </si>
  <si>
    <t>n = 61</t>
  </si>
  <si>
    <t>Resultado</t>
  </si>
  <si>
    <t>Negativas</t>
  </si>
  <si>
    <t>33 (55,9%)</t>
  </si>
  <si>
    <t>34 (57,6%)</t>
  </si>
  <si>
    <t>38 (62,3%)</t>
  </si>
  <si>
    <t>Positivas para el tipo 16 +/- otros</t>
  </si>
  <si>
    <t>11 (9,2%)</t>
  </si>
  <si>
    <t>8 (13,6%)</t>
  </si>
  <si>
    <t>6 (9,8%)</t>
  </si>
  <si>
    <t>Sensibilitat i especificitat</t>
  </si>
  <si>
    <t>Positivas para el tipo 18 +/- otros</t>
  </si>
  <si>
    <t>2 (3,4%)</t>
  </si>
  <si>
    <t>Kappa &lt; 0: No agreement</t>
  </si>
  <si>
    <t>https://www.medcalc.org/calc/diagnostic_test.php</t>
  </si>
  <si>
    <t>Positivas sólo para otros</t>
  </si>
  <si>
    <t>30 (25,0%)</t>
  </si>
  <si>
    <t>16 (26,2%)</t>
  </si>
  <si>
    <t>14 (23,0%)</t>
  </si>
  <si>
    <t>SOL·LICITARIA AUTOPRESA UNA ALTRA VEGADA?</t>
  </si>
  <si>
    <t>Kappa between 0.00 and 0.20: Slight agreement</t>
  </si>
  <si>
    <t>120 (100%)</t>
  </si>
  <si>
    <t>61 (100%)</t>
  </si>
  <si>
    <t>Kappa between 0.21 and 0.40: Fair agreement</t>
  </si>
  <si>
    <t>Pobre</t>
  </si>
  <si>
    <t>Citologias</t>
  </si>
  <si>
    <t>Kappa between 0.41 and 0.60: Moderate agreement</t>
  </si>
  <si>
    <t>Débil</t>
  </si>
  <si>
    <t>Adecuación</t>
  </si>
  <si>
    <t>Indiferent</t>
  </si>
  <si>
    <t>Kappa between 0.61 and 0.80: Substantial agreement</t>
  </si>
  <si>
    <t>Moderada</t>
  </si>
  <si>
    <t>No satisfactorias</t>
  </si>
  <si>
    <t>24 (20,0%)</t>
  </si>
  <si>
    <t>Kappa between 0.81 and 1.00: Almost perfect agreement."</t>
  </si>
  <si>
    <t>Buena</t>
  </si>
  <si>
    <t>Satisfactorias</t>
  </si>
  <si>
    <t>la menor edad, el mayor nivel de estudios</t>
  </si>
  <si>
    <t>https://www.graphpad.com/quickcalcs/kappa1.cfm</t>
  </si>
  <si>
    <t>Muy buena</t>
  </si>
  <si>
    <t>Sin componente endocervical</t>
  </si>
  <si>
    <t>29 (24,2%)</t>
  </si>
  <si>
    <t>43 (72,9%)</t>
  </si>
  <si>
    <t>https://www.graphpad.com/quickcalcs/mcNemar1/</t>
  </si>
  <si>
    <t>Con componente endocervical</t>
  </si>
  <si>
    <t>67 (55,8%)</t>
  </si>
  <si>
    <t>13 (22,0%)</t>
  </si>
  <si>
    <t>n = 96</t>
  </si>
  <si>
    <t>n = 58</t>
  </si>
  <si>
    <t>35-45</t>
  </si>
  <si>
    <t>46-65</t>
  </si>
  <si>
    <t>57 (59,4%)</t>
  </si>
  <si>
    <t>38 (65,5%)</t>
  </si>
  <si>
    <t>41 (70,7%)</t>
  </si>
  <si>
    <t>The Fisher exact test statistic value is 0.0226. The result is significant at p &lt; .05.</t>
  </si>
  <si>
    <t>ASCUS y LSIL</t>
  </si>
  <si>
    <t>32 (33,3%)</t>
  </si>
  <si>
    <t>19 (32,8%)</t>
  </si>
  <si>
    <t>14 (24,1%)</t>
  </si>
  <si>
    <t>No/indiferent</t>
  </si>
  <si>
    <t>ASC-H, AIS y HSIL</t>
  </si>
  <si>
    <t>7 (7,3%)</t>
  </si>
  <si>
    <t>3 (5,2%)</t>
  </si>
  <si>
    <t>AS: autotoma en seco; AL: autotoma líquida</t>
  </si>
  <si>
    <t>Sense/Primària</t>
  </si>
  <si>
    <t>ESO/FP/Universitària</t>
  </si>
  <si>
    <t>The Fisher exact test statistic value is 0.2715. The result is not significant at p &lt; .05.</t>
  </si>
  <si>
    <t>CITOLOGIES I HPV, COMPORTAMENT AÏLLAT</t>
  </si>
  <si>
    <t>Citologies convencionals - adequació de la mostra</t>
  </si>
  <si>
    <t>Amb endocx.</t>
  </si>
  <si>
    <t>https://www.cienciadedatos.net/documentos/22.2_test_exacto_de_fisher_chi-cuadrado_de_pearson_mcnemar_qcochran</t>
  </si>
  <si>
    <t>Sense endocx.</t>
  </si>
  <si>
    <t>No satisfactòries</t>
  </si>
  <si>
    <t>Utilizar test exactos cuando el número total de observaciones es menor a 1000 o cuando, aunque el número total sea mayor a 1000, haya algún grupo cuyo número de eventos esperados sea pequeño (normalmente menor que 5).</t>
  </si>
  <si>
    <t>McNemar (2 x 2)</t>
  </si>
  <si>
    <t>https://epitools.ausvet.com.au/mcnemar</t>
  </si>
  <si>
    <t>Q Cochran (2 x n)</t>
  </si>
  <si>
    <t>https://www.medcalc.org/manual/cochranq.php</t>
  </si>
  <si>
    <t>VPH convencionals</t>
  </si>
  <si>
    <t>Negativa</t>
  </si>
  <si>
    <t>Satisfactòries sense endocx.</t>
  </si>
  <si>
    <t>Presa per ginecòleg</t>
  </si>
  <si>
    <t>Fisher's exact test</t>
  </si>
  <si>
    <t>16 i altres</t>
  </si>
  <si>
    <t>Autopresa</t>
  </si>
  <si>
    <t>The two-tailed P value is less than 0.0001</t>
  </si>
  <si>
    <t>18 i altres</t>
  </si>
  <si>
    <t>The association between rows (groups) and columns (outcomes)</t>
  </si>
  <si>
    <t>is considered to be extremely statistically significant.</t>
  </si>
  <si>
    <t>Citologies convencionals - resultats</t>
  </si>
  <si>
    <t>ASCUS i baix grau</t>
  </si>
  <si>
    <t>ASC-H, AIS i alt grau</t>
  </si>
  <si>
    <t>Citologies autopresa Viba-brush - adequació de la mostra</t>
  </si>
  <si>
    <t>Citologies autopresa Mía - adequació de la mostra</t>
  </si>
  <si>
    <t>Convencional</t>
  </si>
  <si>
    <t>Mía</t>
  </si>
  <si>
    <t>Satisfactòries</t>
  </si>
  <si>
    <t>Viba-brush + Mía - adequació de la mostra</t>
  </si>
  <si>
    <t>CITOLOGIA: COMPARACIÓ PRESA GINECÒLEG AMB VIBA-BRUSH:</t>
  </si>
  <si>
    <t>Number of observed agreements: 13 ( 22.03% of the observations)</t>
  </si>
  <si>
    <t>Ginecòleg</t>
  </si>
  <si>
    <t>Satisfactòria (amb endocèrvix)</t>
  </si>
  <si>
    <t>Satisfactòria (sense endocèrvix)</t>
  </si>
  <si>
    <t>Insatisfactòria</t>
  </si>
  <si>
    <t>Number of agreements expected by chance: 21.8 ( 36.97% of the observations)</t>
  </si>
  <si>
    <t>Kappa= -0.237</t>
  </si>
  <si>
    <t>SE of kappa = 0.093</t>
  </si>
  <si>
    <t>95% confidence interval: From -0.419 to -0.055</t>
  </si>
  <si>
    <t>Weighted Kappa= -0.127</t>
  </si>
  <si>
    <t>Kappa= -0.478</t>
  </si>
  <si>
    <t>SE of kappa = 0.117</t>
  </si>
  <si>
    <t>95% confidence interval: From -0.707 to -0.250</t>
  </si>
  <si>
    <t>Number of observed agreements: 33 ( 71.74% of the observations)</t>
  </si>
  <si>
    <t>Pengsaa et al.</t>
  </si>
  <si>
    <t>Alt grau, ASC-H i ACG</t>
  </si>
  <si>
    <t>Number of agreements expected by chance: 23.0 ( 50.09% of the observations)</t>
  </si>
  <si>
    <t>Kato</t>
  </si>
  <si>
    <t>Number of observed agreements: 193 ( 96.50% of the observations)</t>
  </si>
  <si>
    <t>Kappa= 0.434</t>
  </si>
  <si>
    <t>Qualsevol anomalia citològica</t>
  </si>
  <si>
    <t>Number of agreements expected by chance: 180.0 ( 90.02% of the observations)</t>
  </si>
  <si>
    <t>SE of kappa = 0.125</t>
  </si>
  <si>
    <t>Kappa= 0.649</t>
  </si>
  <si>
    <t>95% confidence interval: From 0.189 to 0.679</t>
  </si>
  <si>
    <t>SE of kappa = 0.123</t>
  </si>
  <si>
    <t>Weighted Kappa= 0.463</t>
  </si>
  <si>
    <t>95% confidence interval: From 0.409 to 0.890</t>
  </si>
  <si>
    <t>VP = 13</t>
  </si>
  <si>
    <t>Sensitivity</t>
  </si>
  <si>
    <t>65.00%</t>
  </si>
  <si>
    <t>40.78% to 84.61%</t>
  </si>
  <si>
    <t>Number of observed agreements: 35 ( 76.09% of the observations)</t>
  </si>
  <si>
    <t>FN = 7</t>
  </si>
  <si>
    <t>Specificity</t>
  </si>
  <si>
    <t>84.62%</t>
  </si>
  <si>
    <t>65.13% to 95.64%</t>
  </si>
  <si>
    <t>Number of agreements expected by chance: 23.8 ( 51.70% of the observations)</t>
  </si>
  <si>
    <t>VN = 22</t>
  </si>
  <si>
    <t>Positive Likelihood Ratio</t>
  </si>
  <si>
    <t>4.22</t>
  </si>
  <si>
    <t>1.62 to 11.00</t>
  </si>
  <si>
    <t>Kappa= 0.505</t>
  </si>
  <si>
    <t>FP = 4</t>
  </si>
  <si>
    <t>Negative Likelihood Ratio</t>
  </si>
  <si>
    <t>0.41</t>
  </si>
  <si>
    <t>0.22 to 0.77</t>
  </si>
  <si>
    <t>SE of kappa = 0.128</t>
  </si>
  <si>
    <t>Disease prevalence (*)</t>
  </si>
  <si>
    <t>43.48%</t>
  </si>
  <si>
    <t>28.93% to 58.89%</t>
  </si>
  <si>
    <t>95% confidence interval: From 0.253 to 0.756</t>
  </si>
  <si>
    <t>Positive Predictive Value (*)</t>
  </si>
  <si>
    <t>76.47%</t>
  </si>
  <si>
    <t>55.52% to 89.43%</t>
  </si>
  <si>
    <t>Negative Predictive Value (*)</t>
  </si>
  <si>
    <t>75.86%</t>
  </si>
  <si>
    <t>62.85% to 85.38%</t>
  </si>
  <si>
    <t>CITOLOGIA: COMPARACIÓ PRESA GINECÒLEG AMB MIA:</t>
  </si>
  <si>
    <t>Accuracy (*)</t>
  </si>
  <si>
    <t>76.09%</t>
  </si>
  <si>
    <t>61.23% to 87.41%</t>
  </si>
  <si>
    <t>Mia</t>
  </si>
  <si>
    <t>Number of observed agreements: 18 ( 30.51% of the observations)</t>
  </si>
  <si>
    <t>Number of agreements expected by chance: 17.4 ( 29.50% of the observations)</t>
  </si>
  <si>
    <t>Kappa= 0.014</t>
  </si>
  <si>
    <t>SE of kappa = 0.068</t>
  </si>
  <si>
    <t>95% confidence interval: From -0.118 to 0.147</t>
  </si>
  <si>
    <t>Weighted Kappa= 0.023</t>
  </si>
  <si>
    <t>Viba-brush + Mia</t>
  </si>
  <si>
    <t>SE of kappa = 0.087</t>
  </si>
  <si>
    <t>Satisfactòria (amb i sense endocèrvix)</t>
  </si>
  <si>
    <t>Kappa= 0.115</t>
  </si>
  <si>
    <t>SE of kappa = 0.075</t>
  </si>
  <si>
    <t>95% confidence interval: From -0.032 to 0.262</t>
  </si>
  <si>
    <t>Number of observed agreements: 30 ( 65.22% of the observations)</t>
  </si>
  <si>
    <t>Kappa= 0.303</t>
  </si>
  <si>
    <t>95% confidence interval: From 0.059 to 0.547</t>
  </si>
  <si>
    <t>Weighted Kappa= 0.357</t>
  </si>
  <si>
    <t>55.00%</t>
  </si>
  <si>
    <t>31.53% to 76.94%</t>
  </si>
  <si>
    <t>VP = 11</t>
  </si>
  <si>
    <t>3.58</t>
  </si>
  <si>
    <t>1.34 to 9.57</t>
  </si>
  <si>
    <t>FN = 9</t>
  </si>
  <si>
    <t>0.53</t>
  </si>
  <si>
    <t>0.32 to 0.89</t>
  </si>
  <si>
    <t>Number of agreements expected by chance: 24.0 ( 52.27% of the observations)</t>
  </si>
  <si>
    <t>Kappa= 0.408</t>
  </si>
  <si>
    <t>73.33%</t>
  </si>
  <si>
    <t>50.67% to 88.04%</t>
  </si>
  <si>
    <t>SE of kappa = 0.134</t>
  </si>
  <si>
    <t>70.97%</t>
  </si>
  <si>
    <t>59.44% to 80.30%</t>
  </si>
  <si>
    <t>95% confidence interval: From 0.145 to 0.671</t>
  </si>
  <si>
    <t>VPH: COMPARACIÓ PRESA GINECÒLEG AMB VIBA-BRUSH:</t>
  </si>
  <si>
    <t>95.65%</t>
  </si>
  <si>
    <t>78.05% to 99.89%</t>
  </si>
  <si>
    <t>Number of observed agreements: 54 ( 91.53% of the observations)</t>
  </si>
  <si>
    <t>88.89%</t>
  </si>
  <si>
    <t>73.94% to 96.89%</t>
  </si>
  <si>
    <t>VPH (+)</t>
  </si>
  <si>
    <t>Number of agreements expected by chance: 30.3 ( 51.31% of the observations)</t>
  </si>
  <si>
    <t>8.61</t>
  </si>
  <si>
    <t>3.40 to 21.78</t>
  </si>
  <si>
    <t>Kappa= 0.826</t>
  </si>
  <si>
    <t>0.05</t>
  </si>
  <si>
    <t>0.01 to 0.33</t>
  </si>
  <si>
    <t>SE of kappa = 0.074</t>
  </si>
  <si>
    <t>38.98%</t>
  </si>
  <si>
    <t>26.55% to 52.56%</t>
  </si>
  <si>
    <t>95% confidence interval: From 0.681 to 0.971</t>
  </si>
  <si>
    <t>68.50% to 93.29%</t>
  </si>
  <si>
    <t>96.97%</t>
  </si>
  <si>
    <t>82.42% to 99.54%</t>
  </si>
  <si>
    <t>91.53%</t>
  </si>
  <si>
    <t>81.32% to 97.19%</t>
  </si>
  <si>
    <t>VPH (+) 16 i/o 18</t>
  </si>
  <si>
    <t>VPH (+) altres</t>
  </si>
  <si>
    <t>Number of observed agreements: 52 ( 88.14% of the observations)</t>
  </si>
  <si>
    <t>Number of agreements expected by chance: 25.4 ( 43.00% of the observations)</t>
  </si>
  <si>
    <t>VPH (+) 16  i/o 18</t>
  </si>
  <si>
    <t>Kappa= 0.792</t>
  </si>
  <si>
    <t>SE of kappa = 0.073</t>
  </si>
  <si>
    <t>95% confidence interval: From 0.649 to 0.935</t>
  </si>
  <si>
    <t>Weighted Kappa= 0.763</t>
  </si>
  <si>
    <t>VPH (-) o altres</t>
  </si>
  <si>
    <t>Number of observed agreements: 57 ( 96.61% of the observations)</t>
  </si>
  <si>
    <t>Number of agreements expected by chance: 42.4 ( 71.79% of the observations)</t>
  </si>
  <si>
    <t>Kappa= 0.880</t>
  </si>
  <si>
    <t>SE of kappa = 0.083</t>
  </si>
  <si>
    <t>95% confidence interval: From 0.717 to 1.000</t>
  </si>
  <si>
    <t>VPH: COMPARACIÓ PRESA GINECÒLEG AMB MIA:</t>
  </si>
  <si>
    <t>Number of observed agreements: 55 ( 93.22% of the observations)</t>
  </si>
  <si>
    <t>91.67%</t>
  </si>
  <si>
    <t>77.53% to 98.25%</t>
  </si>
  <si>
    <t>Number of agreements expected by chance: 30.5 ( 51.68% of the observations)</t>
  </si>
  <si>
    <t>11.48</t>
  </si>
  <si>
    <t>3.87 to 34.03</t>
  </si>
  <si>
    <t>Kappa= 0.860</t>
  </si>
  <si>
    <t>0.01 to 0.32</t>
  </si>
  <si>
    <t>95% confidence interval: From 0.727 to 0.992</t>
  </si>
  <si>
    <t>88.00%</t>
  </si>
  <si>
    <t>71.21% to 95.60%</t>
  </si>
  <si>
    <t>97.06%</t>
  </si>
  <si>
    <t>82.88% to 99.56%</t>
  </si>
  <si>
    <t>93.22%</t>
  </si>
  <si>
    <t>83.54% to 98.12</t>
  </si>
  <si>
    <t>Number of agreements expected by chance: 25.8 ( 43.78% of the observations)</t>
  </si>
  <si>
    <t>Kappa= 0.849</t>
  </si>
  <si>
    <t>SE of kappa = 0.064</t>
  </si>
  <si>
    <t>95% confidence interval: From 0.723 to 0.975</t>
  </si>
  <si>
    <t>Weighted Kappa= 0.821</t>
  </si>
  <si>
    <t>Number of observed agreements: 58 ( 98.31% of the observations)</t>
  </si>
  <si>
    <t>Number of agreements expected by chance: 43.1 ( 72.97% of the observations)</t>
  </si>
  <si>
    <t>Kappa= 0.937</t>
  </si>
  <si>
    <t>SE of kappa = 0.062</t>
  </si>
  <si>
    <t>95% confidence interval: From 0.816 to 1.000</t>
  </si>
  <si>
    <t>VPH: COMPARACIÓ PRESA GINECÒLEG AMB IUNE:</t>
  </si>
  <si>
    <t>90.91%</t>
  </si>
  <si>
    <t>70.84% to 98.88%</t>
  </si>
  <si>
    <t>69.47% to 94.14%</t>
  </si>
  <si>
    <t>Number of observed agreements: 53 ( 86.89% of the observations)</t>
  </si>
  <si>
    <t>5.91</t>
  </si>
  <si>
    <t>2.80 to 12.48</t>
  </si>
  <si>
    <t>Number of agreements expected by chance: 31.8 ( 52.06% of the observations)</t>
  </si>
  <si>
    <t>0.11</t>
  </si>
  <si>
    <t>0.03 to 0.41</t>
  </si>
  <si>
    <t>Kappa= 0.726</t>
  </si>
  <si>
    <t>36.07%</t>
  </si>
  <si>
    <t>24.16% to 49.37%</t>
  </si>
  <si>
    <t>SE of kappa = 0.089</t>
  </si>
  <si>
    <t>76.92%</t>
  </si>
  <si>
    <t>61.21% to 87.56%</t>
  </si>
  <si>
    <t>95% confidence interval: From 0.552 to 0.901</t>
  </si>
  <si>
    <t>94.29%</t>
  </si>
  <si>
    <t>81.38% to 98.42%</t>
  </si>
  <si>
    <t>86.89%</t>
  </si>
  <si>
    <t>75.78% to 94.16%</t>
  </si>
  <si>
    <t>Number of observed agreements: 50 ( 81.97% of the observations)</t>
  </si>
  <si>
    <t>Number of agreements expected by chance: 27.6 ( 45.18% of the observations)</t>
  </si>
  <si>
    <t>Kappa= 0.671</t>
  </si>
  <si>
    <t>95% confidence interval: From 0.501 to 0.841</t>
  </si>
  <si>
    <t>Weighted Kappa= 0.659</t>
  </si>
  <si>
    <t>Number of observed agreements: 57 ( 93.44% of the observations)</t>
  </si>
  <si>
    <t>Number of agreements expected by chance: 47.0 ( 77.00% of the observations)</t>
  </si>
  <si>
    <t>Kappa= 0.715</t>
  </si>
  <si>
    <t>SE of kappa = 0.132</t>
  </si>
  <si>
    <t>95% confidence interval: From 0.456 to 0.974</t>
  </si>
  <si>
    <t>VPH: COMPARACIÓ PRESA GINECÒLEG AMB TURUNDA DE VISCOSA:</t>
  </si>
  <si>
    <t>81.82%</t>
  </si>
  <si>
    <t>59.72% to 94.81%</t>
  </si>
  <si>
    <t>87.18%</t>
  </si>
  <si>
    <t>72.57% to 95.70%</t>
  </si>
  <si>
    <t>Number of observed agreements: 52 ( 85.25% of the observations)</t>
  </si>
  <si>
    <t>6.38</t>
  </si>
  <si>
    <t>2.75 to 14.81</t>
  </si>
  <si>
    <t>Number of agreements expected by chance: 32.6 ( 53.43% of the observations)</t>
  </si>
  <si>
    <t>0.21</t>
  </si>
  <si>
    <t>0.09 to 0.51</t>
  </si>
  <si>
    <t>Kappa= 0.683</t>
  </si>
  <si>
    <t>SE of kappa = 0.097</t>
  </si>
  <si>
    <t>78.26%</t>
  </si>
  <si>
    <t>60.81% to 89.31%</t>
  </si>
  <si>
    <t>95% confidence interval: From 0.493 to 0.873</t>
  </si>
  <si>
    <t>89.47%</t>
  </si>
  <si>
    <t>77.65% to 95.41%</t>
  </si>
  <si>
    <t>85.25%</t>
  </si>
  <si>
    <t>73.83% to 93.02%</t>
  </si>
  <si>
    <t>Number of agreements expected by chance: 28.9 ( 47.30% of the observations)</t>
  </si>
  <si>
    <t>Kappa= 0.658</t>
  </si>
  <si>
    <t>SE of kappa = 0.092</t>
  </si>
  <si>
    <t>95% confidence interval: From 0.478 to 0.838</t>
  </si>
  <si>
    <t>Weighted Kappa= 0.628</t>
  </si>
  <si>
    <t>Number of observed agreements: 58 ( 95.08% of the observations)</t>
  </si>
  <si>
    <t>Number of agreements expected by chance: 47.8 ( 78.31% of the observations)</t>
  </si>
  <si>
    <t>Kappa= 0.773</t>
  </si>
  <si>
    <t>SE of kappa = 0.124</t>
  </si>
  <si>
    <t>95% confidence interval: From 0.530 to 1.000</t>
  </si>
  <si>
    <t>CITOLOGIA VPH MÍA VS. VIBA-BRUSH</t>
  </si>
  <si>
    <t>Number of observed agreements: 46 ( 77.97% of the observations)</t>
  </si>
  <si>
    <t>Number of agreements expected by chance: 31.0 ( 52.51% of the observations)</t>
  </si>
  <si>
    <t>Kappa= 0.536</t>
  </si>
  <si>
    <t>SE of kappa = 0.112</t>
  </si>
  <si>
    <t>95% confidence interval: From 0.316 to 0.756</t>
  </si>
  <si>
    <t>Weighted Kappa= 0.557</t>
  </si>
  <si>
    <t>QUÈ SE'NS HAGUÉS PASSAT PER ALT AMB CADA UNA DE LES ESTRATÈGIES?</t>
  </si>
  <si>
    <t>VPH-AR negativos con la autotoma y positivos para 16 y/o 18 con la toma convencional</t>
  </si>
  <si>
    <t>No indicación de colposcopia según la autotoma y sí según la toma convencional</t>
  </si>
  <si>
    <t>VPH viscosa</t>
  </si>
  <si>
    <t>VPH Iune</t>
  </si>
  <si>
    <t>Cito + VPH Viba-Brush  (triatge citològic)</t>
  </si>
  <si>
    <t>Cito + VPH Mia (triatge citològic)</t>
  </si>
  <si>
    <t>CONITZACIONS</t>
  </si>
  <si>
    <t>Les preses disponibles per a autopresa que siguin satisfactòries són 58 per a cada dispositiu</t>
  </si>
  <si>
    <t>TOTES LES SUMES COMPROVADES I QUADREN</t>
  </si>
  <si>
    <t>Totals</t>
  </si>
  <si>
    <t>No conitzades</t>
  </si>
  <si>
    <t>Conitzades</t>
  </si>
  <si>
    <t>https://www.graphpad.com/quickcalcs/contingency1/</t>
  </si>
  <si>
    <t xml:space="preserve">Citologia convencional satisfactòria </t>
  </si>
  <si>
    <t xml:space="preserve">Citologia convencional no satisfactòria </t>
  </si>
  <si>
    <t>The two-tailed P value equals 0.7820</t>
  </si>
  <si>
    <t>is considered to be not statistically significant.</t>
  </si>
  <si>
    <t xml:space="preserve">Autopresa citològica satisfactòria </t>
  </si>
  <si>
    <t xml:space="preserve">Autopresa citològica no satisfactòria </t>
  </si>
  <si>
    <t>The two-tailed P value equals 0.2167</t>
  </si>
  <si>
    <t>Citologia convencional satisfactòria sense endocèrvix</t>
  </si>
  <si>
    <t>Citologia convencional amb endocèrvix</t>
  </si>
  <si>
    <t>The two-tailed P value equals 1.0000</t>
  </si>
  <si>
    <t>Autopresa citològica satisfactòria sense endocèrvix amb Mia</t>
  </si>
  <si>
    <t>Autopresa citològica satisfactòria amb endocèrvix amb Mía</t>
  </si>
  <si>
    <t>The two-tailed P value equals 0.4889</t>
  </si>
  <si>
    <t>Autopresa citològica satisfactòria sense endocèrvix amb Viba-brush</t>
  </si>
  <si>
    <t>Autopresa citològica satisfactòria amb endocèrvix amb Viba-brush</t>
  </si>
  <si>
    <t>The two-tailed P value equals 0.3170</t>
  </si>
  <si>
    <t>Autopresa citològica satisfactòria sense endocèrvix</t>
  </si>
  <si>
    <t>Autopresa citològica satisfactòria amb endocèrvix</t>
  </si>
  <si>
    <t>The two-tailed P value equals 0.2089</t>
  </si>
  <si>
    <t>QUÈ HAGUÉS PASSAT AMB AUTOPRESA MIA? (MIA VS. CONVENCIONAL)</t>
  </si>
  <si>
    <t>FEINA RESULTANT AMB EL MIA</t>
  </si>
  <si>
    <t>IGUAL</t>
  </si>
  <si>
    <t>VPH 1 ANY VS. RES</t>
  </si>
  <si>
    <t>MÉS</t>
  </si>
  <si>
    <t>COLPO VS. VPH 1 ANY</t>
  </si>
  <si>
    <t>RES VS. COLPO</t>
  </si>
  <si>
    <t>MANCO</t>
  </si>
  <si>
    <t>VPH 1 ANY VS. REPETIR CITOLOGIA</t>
  </si>
  <si>
    <t>VPH 1 ANY VS. COLPO</t>
  </si>
  <si>
    <t>COLPO VS. REPETIR CITOLOGIA</t>
  </si>
  <si>
    <t>RES VS. REPETIR CITOLOGIA</t>
  </si>
  <si>
    <t>AMB EL MIA</t>
  </si>
  <si>
    <t>9 MANCO FEINA</t>
  </si>
  <si>
    <t>5 MÉS FEINA</t>
  </si>
  <si>
    <t>45 IGUAL FEINA</t>
  </si>
  <si>
    <t>S'ESCAPA QUALQUE COSA AMB EL MÍA (VPH 16/18, HSIL, ASC-H, AIS)?</t>
  </si>
  <si>
    <t>HSIL, ASC-H O AIS AMB CITO CONVENCIONAL I NO INDICACIÓ DE COLPO AMB MÍA</t>
  </si>
  <si>
    <t>0 HSIL, ASC-H, AIS</t>
  </si>
  <si>
    <t>VPH SERIA (-) AMB MÍA I 16/18 AMB CONVENCIONAL</t>
  </si>
  <si>
    <t>0 VPH 16/18</t>
  </si>
  <si>
    <t>VPH (+) NOMÉS A ALTRES AMB PRESA CONVENCIONAL I (-) AMB AUTOPRESA (MIA VS. CONVENCIONAL)</t>
  </si>
  <si>
    <t>QUÈ HAGUÉS PASSAT AMB AUTOPRESA VIBA-BRUSH? (VIBA-BRUSH VS. CONVENCIONAL)</t>
  </si>
  <si>
    <t>FEINA RESULTANT AMB EL VIBA-BRUSH</t>
  </si>
  <si>
    <t>COLPO VS. RES</t>
  </si>
  <si>
    <t>7 MANCO FEINA</t>
  </si>
  <si>
    <t>7 MÉS FEINA</t>
  </si>
  <si>
    <t>S'ESCAPA QUALQUE COSA AMB EL VIBA-BRUSH (VPH 16/18, HSIL, ASC-H, AIS)?</t>
  </si>
  <si>
    <t>HSIL, ASC-H O AIS AMB CITO CONVENCIONAL I NO INDICACIÓ DE COLPO AMB VIBA-BRUSH</t>
  </si>
  <si>
    <t>VPH SERIA (-) AMB VIBA-BRUSH I 16/18 AMB CONVENCIONAL</t>
  </si>
  <si>
    <t>VPH (+) NOMÉS A ALTRES AMB PRESA CONVENCIONAL I (-) AMB AUTOPRESA</t>
  </si>
  <si>
    <t>QUÈ HAGUÉS PASSAT AMB AUTOPRESA IUNE? (IUNE VS. CONVENCIONAL)</t>
  </si>
  <si>
    <t>FEINA RESULTANT AMB EL IUNE</t>
  </si>
  <si>
    <t>CITAR CITO VS. RES</t>
  </si>
  <si>
    <t>CITAR CITO VS. COLPO</t>
  </si>
  <si>
    <t>RES VS. VPH 1 ANY</t>
  </si>
  <si>
    <t>CITAR CITO VS. VPH 1 ANY</t>
  </si>
  <si>
    <t>AMB EL IUNE</t>
  </si>
  <si>
    <t>2 MANCO FEINA</t>
  </si>
  <si>
    <t>23 MÉS FEINA</t>
  </si>
  <si>
    <t>36 IGUAL FEINA</t>
  </si>
  <si>
    <t>S'ESCAPA QUALQUE COSA AMB EL IUNE (VPH 16/18, HSIL, ASC-H, AIS)?</t>
  </si>
  <si>
    <t>HSIL, ASC-H O AIS AMB CITO CONVENCIONAL I NO INDICACIÓ DE FER CITO AMB IUNE</t>
  </si>
  <si>
    <t>0  HSIL, ASC-H, AIS</t>
  </si>
  <si>
    <t>VPH SERIA (-) AMB IUNE I 16/18 AMB CONVENCIONAL</t>
  </si>
  <si>
    <t>QUÈ HAGUÉS PASSAT AMB AUTOPRESA VISCOSA? (VISCOSA VS. CONVENCIONAL)</t>
  </si>
  <si>
    <t>FEINA RESULTANT AMB LA VISCOSA</t>
  </si>
  <si>
    <t>AMB LA VISCOSA</t>
  </si>
  <si>
    <t>4 MANCO FEINA</t>
  </si>
  <si>
    <t>21 MÉS FEINA</t>
  </si>
  <si>
    <t>S'ESCAPA QUALQUE COSA AMB LA VISCOSA (VPH 16/18, HSIL, ASC-H, AIS)?</t>
  </si>
  <si>
    <t>HSIL, ASC-H O AIS AMB CITO CONVENCIONAL I NO INDICACIÓ DE FER CITO AMB VISCOSA</t>
  </si>
  <si>
    <t xml:space="preserve"> 1 HSIL, ASC-H, AIS</t>
  </si>
  <si>
    <t>VPH SERIA (-) AMB VISCOSA I 16/18 AMB CONVENCIONAL</t>
  </si>
  <si>
    <t xml:space="preserve"> 0 VPH 16/18</t>
  </si>
  <si>
    <t>https://www.sac.org.ar/cuestion-de-metodo/que-son-los-errores-alfa-y-beta-que-representan-el-valor-de-p-y-el-poder-de-un-test/</t>
  </si>
  <si>
    <t>McNemar</t>
  </si>
  <si>
    <t>Mía by Xytotest</t>
  </si>
  <si>
    <t>No satisfactòria</t>
  </si>
  <si>
    <t>Satisfactòria</t>
  </si>
  <si>
    <t>https://www.omnicalculator.com/statistics/mcnemars-test</t>
  </si>
  <si>
    <t>Test statistic χ²</t>
  </si>
  <si>
    <t>p-value</t>
  </si>
  <si>
    <t>No endocèrvix</t>
  </si>
  <si>
    <t>Endocèrvix</t>
  </si>
  <si>
    <t>Standard McNemar's test</t>
  </si>
  <si>
    <t>Kappa= 0.079</t>
  </si>
  <si>
    <t>SE of kappa = 0.061</t>
  </si>
  <si>
    <t>95% confidence interval: From -0.040 to 0.197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</si>
</sst>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4">
    <font>
      <sz val="11"/>
      <color theme="1"/>
      <name val="Calibri"/>
      <family val="2"/>
      <scheme val="minor"/>
    </font>
    <font>
      <b/>
      <sz val="11"/>
      <color theme="1"/>
      <name val="Calibri"/>
      <family val="2"/>
      <scheme val="minor"/>
    </font>
    <font>
      <b/>
      <sz val="12"/>
      <color theme="1"/>
      <name val="Calibri"/>
      <family val="2"/>
      <scheme val="minor"/>
    </font>
    <font>
      <sz val="11"/>
      <color rgb="FF0000FF"/>
      <name val="Calibri"/>
      <family val="2"/>
      <scheme val="minor"/>
    </font>
    <font>
      <sz val="11"/>
      <name val="Calibri"/>
      <family val="2"/>
      <scheme val="minor"/>
    </font>
    <font>
      <sz val="11"/>
      <color rgb="FF000000"/>
      <name val="Calibri"/>
      <family val="2"/>
      <scheme val="minor"/>
    </font>
    <font>
      <sz val="9"/>
      <color indexed="81"/>
      <name val="Tahoma"/>
      <family val="2"/>
    </font>
    <font>
      <sz val="11"/>
      <color rgb="FFFF0000"/>
      <name val="Calibri"/>
      <family val="2"/>
      <scheme val="minor"/>
    </font>
    <font>
      <sz val="7"/>
      <color rgb="FF333333"/>
      <name val="Calibri"/>
      <family val="2"/>
      <scheme val="minor"/>
    </font>
    <font>
      <i/>
      <sz val="11"/>
      <color theme="1"/>
      <name val="Calibri"/>
      <family val="2"/>
      <scheme val="minor"/>
    </font>
    <font>
      <u/>
      <sz val="11"/>
      <color theme="10"/>
      <name val="Calibri"/>
      <family val="2"/>
      <scheme val="minor"/>
    </font>
    <font>
      <b/>
      <sz val="11"/>
      <color rgb="FFFF0000"/>
      <name val="Calibri"/>
      <family val="2"/>
      <scheme val="minor"/>
    </font>
    <font>
      <b/>
      <sz val="12"/>
      <color rgb="FF000000"/>
      <name val="Calibri"/>
      <family val="2"/>
      <scheme val="minor"/>
    </font>
    <font>
      <b/>
      <sz val="11"/>
      <color rgb="FF0000FF"/>
      <name val="Calibri"/>
      <family val="2"/>
      <scheme val="minor"/>
    </font>
    <font>
      <b/>
      <sz val="11"/>
      <color rgb="FF000000"/>
      <name val="Calibri"/>
      <family val="2"/>
      <scheme val="minor"/>
    </font>
    <font>
      <sz val="11"/>
      <color rgb="FF0000FF"/>
      <name val="Open Sans"/>
    </font>
    <font>
      <i/>
      <sz val="11"/>
      <name val="Calibri"/>
      <family val="2"/>
      <scheme val="minor"/>
    </font>
    <font>
      <sz val="11"/>
      <color rgb="FF000000"/>
      <name val="Calibri"/>
      <family val="2"/>
    </font>
    <font>
      <b/>
      <sz val="11"/>
      <name val="Calibri"/>
      <family val="2"/>
      <scheme val="minor"/>
    </font>
    <font>
      <b/>
      <sz val="9"/>
      <color indexed="81"/>
      <name val="Tahoma"/>
      <family val="2"/>
    </font>
    <font>
      <sz val="11"/>
      <color theme="1"/>
      <name val="Calibri"/>
      <family val="2"/>
      <scheme val="minor"/>
    </font>
    <font>
      <i/>
      <sz val="11"/>
      <color rgb="FF000000"/>
      <name val="Calibri"/>
      <family val="2"/>
      <scheme val="minor"/>
    </font>
    <font>
      <sz val="11"/>
      <color theme="4"/>
      <name val="Calibri"/>
      <family val="2"/>
      <scheme val="minor"/>
    </font>
    <font>
      <b/>
      <i/>
      <sz val="11"/>
      <color theme="1"/>
      <name val="Calibri"/>
      <family val="2"/>
      <scheme val="minor"/>
    </font>
  </fonts>
  <fills count="17">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rgb="FFFFFF00"/>
        <bgColor indexed="64"/>
      </patternFill>
    </fill>
    <fill>
      <patternFill patternType="solid">
        <fgColor theme="4" tint="0.59999389629810485"/>
        <bgColor indexed="64"/>
      </patternFill>
    </fill>
    <fill>
      <patternFill patternType="solid">
        <fgColor theme="2"/>
        <bgColor indexed="64"/>
      </patternFill>
    </fill>
    <fill>
      <patternFill patternType="solid">
        <fgColor theme="7"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BFBFBF"/>
        <bgColor rgb="FF000000"/>
      </patternFill>
    </fill>
    <fill>
      <patternFill patternType="solid">
        <fgColor rgb="FFFFCCFF"/>
        <bgColor indexed="64"/>
      </patternFill>
    </fill>
    <fill>
      <patternFill patternType="solid">
        <fgColor theme="0" tint="-0.14999847407452621"/>
        <bgColor indexed="64"/>
      </patternFill>
    </fill>
    <fill>
      <patternFill patternType="solid">
        <fgColor rgb="FFF4B083"/>
        <bgColor indexed="64"/>
      </patternFill>
    </fill>
    <fill>
      <patternFill patternType="solid">
        <fgColor theme="5" tint="0.39997558519241921"/>
        <bgColor indexed="64"/>
      </patternFill>
    </fill>
  </fills>
  <borders count="23">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rgb="FFF7CAAC"/>
      </right>
      <top style="medium">
        <color rgb="FFF7CAAC"/>
      </top>
      <bottom style="medium">
        <color rgb="FFF7CAAC"/>
      </bottom>
      <diagonal/>
    </border>
    <border>
      <left/>
      <right style="medium">
        <color rgb="FFF7CAAC"/>
      </right>
      <top/>
      <bottom style="medium">
        <color rgb="FFF7CAAC"/>
      </bottom>
      <diagonal/>
    </border>
    <border>
      <left/>
      <right style="medium">
        <color rgb="FFF7CAAC"/>
      </right>
      <top/>
      <bottom/>
      <diagonal/>
    </border>
    <border>
      <left style="medium">
        <color rgb="FFF7CAAC"/>
      </left>
      <right style="medium">
        <color rgb="FFF7CAAC"/>
      </right>
      <top style="medium">
        <color rgb="FFF7CAAC"/>
      </top>
      <bottom style="medium">
        <color rgb="FFF7CAAC"/>
      </bottom>
      <diagonal/>
    </border>
    <border>
      <left/>
      <right/>
      <top style="medium">
        <color rgb="FFF7CAAC"/>
      </top>
      <bottom/>
      <diagonal/>
    </border>
    <border>
      <left/>
      <right style="medium">
        <color rgb="FFF7CAAC"/>
      </right>
      <top style="medium">
        <color rgb="FFF7CAAC"/>
      </top>
      <bottom/>
      <diagonal/>
    </border>
    <border>
      <left/>
      <right/>
      <top/>
      <bottom style="medium">
        <color rgb="FFF7CAAC"/>
      </bottom>
      <diagonal/>
    </border>
    <border>
      <left style="medium">
        <color auto="1"/>
      </left>
      <right style="medium">
        <color auto="1"/>
      </right>
      <top style="medium">
        <color auto="1"/>
      </top>
      <bottom style="medium">
        <color auto="1"/>
      </bottom>
      <diagonal/>
    </border>
  </borders>
  <cellStyleXfs count="3">
    <xf numFmtId="0" fontId="0" fillId="0" borderId="0"/>
    <xf numFmtId="0" fontId="10" fillId="0" borderId="0" applyNumberFormat="0" applyFill="0" applyBorder="0" applyAlignment="0" applyProtection="0"/>
    <xf numFmtId="9" fontId="20" fillId="0" borderId="0" applyFont="0" applyFill="0" applyBorder="0" applyAlignment="0" applyProtection="0"/>
  </cellStyleXfs>
  <cellXfs count="137">
    <xf numFmtId="0" fontId="0" fillId="0" borderId="0" xfId="0"/>
    <xf numFmtId="0" fontId="2" fillId="2" borderId="1" xfId="0" applyFont="1" applyFill="1" applyBorder="1" applyAlignment="1">
      <alignment horizontal="center"/>
    </xf>
    <xf numFmtId="0" fontId="4" fillId="3" borderId="3" xfId="0" applyFont="1" applyFill="1" applyBorder="1" applyAlignment="1">
      <alignment horizontal="center"/>
    </xf>
    <xf numFmtId="0" fontId="0" fillId="0" borderId="3" xfId="0" applyBorder="1" applyAlignment="1">
      <alignment horizontal="center"/>
    </xf>
    <xf numFmtId="0" fontId="3" fillId="0" borderId="3" xfId="0" applyFont="1" applyBorder="1" applyAlignment="1">
      <alignment horizontal="center"/>
    </xf>
    <xf numFmtId="0" fontId="0" fillId="3" borderId="3" xfId="0" applyFill="1" applyBorder="1" applyAlignment="1">
      <alignment horizontal="center"/>
    </xf>
    <xf numFmtId="0" fontId="0" fillId="0" borderId="4" xfId="0" applyBorder="1" applyAlignment="1">
      <alignment horizontal="center"/>
    </xf>
    <xf numFmtId="0" fontId="4" fillId="0" borderId="3" xfId="0" applyFont="1" applyBorder="1" applyAlignment="1">
      <alignment horizontal="center"/>
    </xf>
    <xf numFmtId="0" fontId="4" fillId="0" borderId="0" xfId="0" applyFont="1"/>
    <xf numFmtId="14" fontId="0" fillId="4" borderId="2" xfId="0" applyNumberFormat="1" applyFill="1" applyBorder="1" applyAlignment="1">
      <alignment horizontal="center"/>
    </xf>
    <xf numFmtId="14" fontId="0" fillId="0" borderId="3" xfId="0" applyNumberFormat="1" applyBorder="1" applyAlignment="1">
      <alignment horizontal="center"/>
    </xf>
    <xf numFmtId="14" fontId="0" fillId="4" borderId="3" xfId="0" applyNumberFormat="1" applyFill="1" applyBorder="1" applyAlignment="1">
      <alignment horizontal="center"/>
    </xf>
    <xf numFmtId="0" fontId="5" fillId="3" borderId="3" xfId="0" applyFont="1" applyFill="1" applyBorder="1" applyAlignment="1">
      <alignment horizontal="center"/>
    </xf>
    <xf numFmtId="0" fontId="5" fillId="0" borderId="3" xfId="0" applyFont="1" applyBorder="1" applyAlignment="1">
      <alignment horizontal="center"/>
    </xf>
    <xf numFmtId="0" fontId="3" fillId="0" borderId="0" xfId="0" applyFont="1"/>
    <xf numFmtId="0" fontId="1" fillId="0" borderId="0" xfId="0" applyFont="1"/>
    <xf numFmtId="0" fontId="1" fillId="0" borderId="0" xfId="0" applyFont="1" applyAlignment="1">
      <alignment horizontal="center"/>
    </xf>
    <xf numFmtId="0" fontId="0" fillId="0" borderId="0" xfId="0" applyAlignment="1">
      <alignment horizontal="center"/>
    </xf>
    <xf numFmtId="0" fontId="8" fillId="0" borderId="0" xfId="0" applyFont="1" applyAlignment="1">
      <alignment horizontal="left" vertical="center" wrapText="1" indent="1"/>
    </xf>
    <xf numFmtId="0" fontId="0" fillId="6" borderId="0" xfId="0" applyFill="1"/>
    <xf numFmtId="0" fontId="0" fillId="5" borderId="0" xfId="0" applyFill="1" applyAlignment="1">
      <alignment horizontal="center"/>
    </xf>
    <xf numFmtId="164" fontId="0" fillId="0" borderId="0" xfId="0" applyNumberFormat="1"/>
    <xf numFmtId="0" fontId="9" fillId="0" borderId="0" xfId="0" applyFont="1"/>
    <xf numFmtId="0" fontId="7" fillId="0" borderId="0" xfId="0" applyFont="1"/>
    <xf numFmtId="0" fontId="0" fillId="4" borderId="0" xfId="0" applyFill="1"/>
    <xf numFmtId="0" fontId="10" fillId="0" borderId="0" xfId="1"/>
    <xf numFmtId="0" fontId="11" fillId="0" borderId="0" xfId="0" applyFont="1" applyAlignment="1">
      <alignment horizontal="center"/>
    </xf>
    <xf numFmtId="0" fontId="4" fillId="7" borderId="3" xfId="0" applyFont="1" applyFill="1" applyBorder="1" applyAlignment="1">
      <alignment horizontal="center"/>
    </xf>
    <xf numFmtId="0" fontId="4" fillId="8" borderId="3" xfId="0" applyFont="1" applyFill="1" applyBorder="1" applyAlignment="1">
      <alignment horizontal="center"/>
    </xf>
    <xf numFmtId="0" fontId="7" fillId="7" borderId="3" xfId="0" applyFont="1" applyFill="1" applyBorder="1" applyAlignment="1">
      <alignment horizontal="center"/>
    </xf>
    <xf numFmtId="0" fontId="4" fillId="9" borderId="3" xfId="0" applyFont="1" applyFill="1" applyBorder="1" applyAlignment="1">
      <alignment horizontal="center"/>
    </xf>
    <xf numFmtId="0" fontId="7" fillId="9" borderId="3" xfId="0" applyFont="1" applyFill="1" applyBorder="1" applyAlignment="1">
      <alignment horizontal="center"/>
    </xf>
    <xf numFmtId="0" fontId="4" fillId="10" borderId="3" xfId="0" applyFont="1" applyFill="1" applyBorder="1" applyAlignment="1">
      <alignment horizontal="center"/>
    </xf>
    <xf numFmtId="0" fontId="4" fillId="11" borderId="3" xfId="0" applyFont="1" applyFill="1" applyBorder="1" applyAlignment="1">
      <alignment horizontal="center"/>
    </xf>
    <xf numFmtId="0" fontId="7" fillId="3" borderId="3" xfId="0" applyFont="1" applyFill="1" applyBorder="1" applyAlignment="1">
      <alignment horizontal="center"/>
    </xf>
    <xf numFmtId="164" fontId="0" fillId="0" borderId="0" xfId="0" applyNumberFormat="1" applyAlignment="1">
      <alignment horizontal="center"/>
    </xf>
    <xf numFmtId="164" fontId="0" fillId="4" borderId="0" xfId="0" applyNumberFormat="1" applyFill="1" applyAlignment="1">
      <alignment horizontal="center"/>
    </xf>
    <xf numFmtId="0" fontId="5" fillId="0" borderId="0" xfId="0" applyFont="1" applyAlignment="1">
      <alignment horizontal="center"/>
    </xf>
    <xf numFmtId="0" fontId="11" fillId="0" borderId="0" xfId="0" applyFont="1"/>
    <xf numFmtId="164" fontId="0" fillId="5" borderId="0" xfId="0" applyNumberFormat="1" applyFill="1" applyAlignment="1">
      <alignment horizontal="center"/>
    </xf>
    <xf numFmtId="164" fontId="0" fillId="6" borderId="0" xfId="0" applyNumberFormat="1" applyFill="1" applyAlignment="1">
      <alignment horizontal="center"/>
    </xf>
    <xf numFmtId="164" fontId="5" fillId="6" borderId="0" xfId="0" applyNumberFormat="1" applyFont="1" applyFill="1" applyAlignment="1">
      <alignment horizontal="center"/>
    </xf>
    <xf numFmtId="0" fontId="0" fillId="0" borderId="2" xfId="0" applyBorder="1" applyAlignment="1">
      <alignment horizontal="center"/>
    </xf>
    <xf numFmtId="0" fontId="4" fillId="0" borderId="2" xfId="0" applyFont="1" applyBorder="1" applyAlignment="1">
      <alignment horizontal="center"/>
    </xf>
    <xf numFmtId="0" fontId="12" fillId="12" borderId="1" xfId="0" applyFont="1" applyFill="1" applyBorder="1" applyAlignment="1">
      <alignment horizontal="center"/>
    </xf>
    <xf numFmtId="0" fontId="3" fillId="0" borderId="2" xfId="0" applyFont="1" applyBorder="1" applyAlignment="1">
      <alignment horizontal="center"/>
    </xf>
    <xf numFmtId="14" fontId="0" fillId="0" borderId="2" xfId="0" applyNumberFormat="1" applyBorder="1" applyAlignment="1">
      <alignment horizontal="center"/>
    </xf>
    <xf numFmtId="0" fontId="5" fillId="0" borderId="2" xfId="0" applyFont="1" applyBorder="1" applyAlignment="1">
      <alignment horizontal="center"/>
    </xf>
    <xf numFmtId="14" fontId="4" fillId="0" borderId="2" xfId="0" applyNumberFormat="1" applyFont="1" applyBorder="1" applyAlignment="1">
      <alignment horizontal="center"/>
    </xf>
    <xf numFmtId="14" fontId="4" fillId="4" borderId="2" xfId="0" applyNumberFormat="1" applyFont="1" applyFill="1" applyBorder="1" applyAlignment="1">
      <alignment horizontal="center"/>
    </xf>
    <xf numFmtId="0" fontId="13" fillId="0" borderId="0" xfId="0" applyFont="1"/>
    <xf numFmtId="0" fontId="11" fillId="0" borderId="0" xfId="0" applyFont="1" applyAlignment="1">
      <alignment horizontal="left"/>
    </xf>
    <xf numFmtId="0" fontId="0" fillId="4" borderId="0" xfId="0" applyFill="1" applyAlignment="1">
      <alignment horizontal="center"/>
    </xf>
    <xf numFmtId="0" fontId="14" fillId="0" borderId="0" xfId="0" applyFont="1" applyAlignment="1">
      <alignment horizontal="justify" vertical="center"/>
    </xf>
    <xf numFmtId="0" fontId="5" fillId="0" borderId="0" xfId="0" applyFont="1" applyAlignment="1">
      <alignment horizontal="justify" vertical="center"/>
    </xf>
    <xf numFmtId="0" fontId="4" fillId="0" borderId="0" xfId="0" applyFont="1" applyAlignment="1">
      <alignment horizontal="center"/>
    </xf>
    <xf numFmtId="0" fontId="7" fillId="0" borderId="0" xfId="0" applyFont="1" applyAlignment="1">
      <alignment horizontal="center"/>
    </xf>
    <xf numFmtId="0" fontId="9" fillId="0" borderId="0" xfId="0" applyFont="1" applyAlignment="1">
      <alignment horizontal="center"/>
    </xf>
    <xf numFmtId="0" fontId="15" fillId="0" borderId="0" xfId="0" applyFont="1" applyAlignment="1">
      <alignment vertical="center" wrapText="1"/>
    </xf>
    <xf numFmtId="2" fontId="0" fillId="0" borderId="0" xfId="0" applyNumberFormat="1" applyAlignment="1">
      <alignment horizontal="center"/>
    </xf>
    <xf numFmtId="0" fontId="0" fillId="0" borderId="0" xfId="0" applyAlignment="1">
      <alignment horizontal="right"/>
    </xf>
    <xf numFmtId="3" fontId="0" fillId="0" borderId="0" xfId="0" applyNumberFormat="1"/>
    <xf numFmtId="0" fontId="0" fillId="0" borderId="0" xfId="0" applyAlignment="1">
      <alignment horizontal="left"/>
    </xf>
    <xf numFmtId="0" fontId="17" fillId="0" borderId="0" xfId="0" applyFont="1"/>
    <xf numFmtId="0" fontId="18" fillId="0" borderId="0" xfId="0" applyFont="1" applyAlignment="1">
      <alignment horizontal="center"/>
    </xf>
    <xf numFmtId="0" fontId="4" fillId="13" borderId="3" xfId="0" applyFont="1" applyFill="1" applyBorder="1" applyAlignment="1">
      <alignment horizontal="center"/>
    </xf>
    <xf numFmtId="164" fontId="9" fillId="0" borderId="0" xfId="0" applyNumberFormat="1" applyFont="1" applyAlignment="1">
      <alignment horizontal="center"/>
    </xf>
    <xf numFmtId="0" fontId="0" fillId="0" borderId="0" xfId="0" applyAlignment="1">
      <alignment horizontal="justify" vertical="center"/>
    </xf>
    <xf numFmtId="0" fontId="5" fillId="0" borderId="0" xfId="0" applyFont="1" applyAlignment="1">
      <alignment horizontal="left" vertical="center" readingOrder="1"/>
    </xf>
    <xf numFmtId="0" fontId="14" fillId="0" borderId="0" xfId="0" applyFont="1" applyAlignment="1">
      <alignment horizontal="left" vertical="center" readingOrder="1"/>
    </xf>
    <xf numFmtId="0" fontId="10" fillId="0" borderId="0" xfId="1" applyAlignment="1">
      <alignment horizontal="left" vertical="center" readingOrder="1"/>
    </xf>
    <xf numFmtId="0" fontId="4" fillId="4" borderId="3" xfId="0" applyFont="1" applyFill="1" applyBorder="1" applyAlignment="1">
      <alignment horizontal="center"/>
    </xf>
    <xf numFmtId="0" fontId="0" fillId="0" borderId="5" xfId="0" applyBorder="1"/>
    <xf numFmtId="0" fontId="0" fillId="0" borderId="5" xfId="0" applyBorder="1" applyAlignment="1">
      <alignment horizontal="center" vertical="center" wrapText="1"/>
    </xf>
    <xf numFmtId="0" fontId="0" fillId="0" borderId="6" xfId="0" applyBorder="1" applyAlignment="1">
      <alignment horizontal="center"/>
    </xf>
    <xf numFmtId="0" fontId="0" fillId="0" borderId="7" xfId="0" applyBorder="1"/>
    <xf numFmtId="0" fontId="0" fillId="0" borderId="6" xfId="0" applyBorder="1"/>
    <xf numFmtId="0" fontId="0" fillId="0" borderId="4" xfId="0" applyBorder="1" applyAlignment="1">
      <alignment horizontal="left" indent="2"/>
    </xf>
    <xf numFmtId="0" fontId="0" fillId="0" borderId="8" xfId="0" applyBorder="1" applyAlignment="1">
      <alignment horizontal="center"/>
    </xf>
    <xf numFmtId="0" fontId="0" fillId="0" borderId="9" xfId="0" applyBorder="1"/>
    <xf numFmtId="0" fontId="0" fillId="0" borderId="2" xfId="0" applyBorder="1" applyAlignment="1">
      <alignment horizontal="left" indent="2"/>
    </xf>
    <xf numFmtId="0" fontId="0" fillId="0" borderId="10" xfId="0" applyBorder="1" applyAlignment="1">
      <alignment horizontal="center"/>
    </xf>
    <xf numFmtId="0" fontId="0" fillId="0" borderId="11" xfId="0" applyBorder="1"/>
    <xf numFmtId="0" fontId="0" fillId="0" borderId="5" xfId="0" applyBorder="1" applyAlignment="1">
      <alignment horizontal="center" vertical="justify"/>
    </xf>
    <xf numFmtId="0" fontId="0" fillId="0" borderId="3" xfId="0" applyBorder="1" applyAlignment="1">
      <alignment horizontal="center" vertical="center" wrapText="1"/>
    </xf>
    <xf numFmtId="0" fontId="1" fillId="14" borderId="8" xfId="0" applyFont="1" applyFill="1" applyBorder="1"/>
    <xf numFmtId="0" fontId="1" fillId="14" borderId="8" xfId="0" applyFont="1" applyFill="1" applyBorder="1" applyAlignment="1">
      <alignment horizontal="center" vertical="center" wrapText="1"/>
    </xf>
    <xf numFmtId="0" fontId="1" fillId="14" borderId="0" xfId="0" applyFont="1" applyFill="1" applyAlignment="1">
      <alignment horizontal="center" vertical="center" wrapText="1"/>
    </xf>
    <xf numFmtId="0" fontId="0" fillId="0" borderId="8" xfId="0" applyBorder="1"/>
    <xf numFmtId="0" fontId="22" fillId="0" borderId="8" xfId="0" applyFont="1" applyBorder="1" applyAlignment="1">
      <alignment vertical="center" wrapText="1"/>
    </xf>
    <xf numFmtId="0" fontId="22" fillId="0" borderId="9" xfId="0" applyFont="1" applyBorder="1" applyAlignment="1">
      <alignment vertical="center" wrapText="1"/>
    </xf>
    <xf numFmtId="0" fontId="0" fillId="0" borderId="8" xfId="0" applyBorder="1" applyAlignment="1">
      <alignment horizontal="left" indent="2"/>
    </xf>
    <xf numFmtId="0" fontId="0" fillId="0" borderId="9" xfId="0" applyBorder="1" applyAlignment="1">
      <alignment horizontal="center"/>
    </xf>
    <xf numFmtId="0" fontId="1" fillId="14" borderId="8" xfId="0" applyFont="1" applyFill="1" applyBorder="1" applyAlignment="1">
      <alignment horizontal="left"/>
    </xf>
    <xf numFmtId="0" fontId="1" fillId="14" borderId="9" xfId="0" applyFont="1" applyFill="1" applyBorder="1"/>
    <xf numFmtId="164" fontId="0" fillId="0" borderId="8" xfId="2" applyNumberFormat="1" applyFont="1" applyBorder="1"/>
    <xf numFmtId="0" fontId="0" fillId="0" borderId="8" xfId="0" applyBorder="1" applyAlignment="1">
      <alignment horizontal="left" indent="4"/>
    </xf>
    <xf numFmtId="0" fontId="0" fillId="0" borderId="10" xfId="0" applyBorder="1" applyAlignment="1">
      <alignment horizontal="left" indent="2"/>
    </xf>
    <xf numFmtId="0" fontId="0" fillId="0" borderId="14" xfId="0" applyBorder="1" applyAlignment="1">
      <alignment horizontal="center"/>
    </xf>
    <xf numFmtId="0" fontId="0" fillId="0" borderId="11" xfId="0" applyBorder="1" applyAlignment="1">
      <alignment horizontal="center"/>
    </xf>
    <xf numFmtId="0" fontId="9" fillId="0" borderId="0" xfId="0" applyFont="1" applyAlignment="1">
      <alignment vertical="center"/>
    </xf>
    <xf numFmtId="0" fontId="22" fillId="0" borderId="0" xfId="0" applyFont="1" applyAlignment="1">
      <alignment vertical="center" wrapText="1"/>
    </xf>
    <xf numFmtId="0" fontId="22" fillId="0" borderId="0" xfId="0" applyFont="1" applyAlignment="1">
      <alignment horizontal="center" vertical="center" wrapText="1"/>
    </xf>
    <xf numFmtId="0" fontId="1" fillId="14" borderId="0" xfId="0" applyFont="1" applyFill="1" applyAlignment="1">
      <alignment horizontal="center"/>
    </xf>
    <xf numFmtId="0" fontId="22" fillId="0" borderId="9" xfId="0" applyFont="1" applyBorder="1" applyAlignment="1">
      <alignment horizontal="center" vertical="center" wrapText="1"/>
    </xf>
    <xf numFmtId="0" fontId="1" fillId="14" borderId="9" xfId="0" applyFont="1" applyFill="1" applyBorder="1" applyAlignment="1">
      <alignment horizontal="center"/>
    </xf>
    <xf numFmtId="0" fontId="17" fillId="0" borderId="0" xfId="0" applyFont="1" applyAlignment="1">
      <alignment horizontal="center"/>
    </xf>
    <xf numFmtId="0" fontId="23" fillId="0" borderId="8" xfId="0" applyFont="1" applyBorder="1" applyAlignment="1">
      <alignment horizontal="left"/>
    </xf>
    <xf numFmtId="0" fontId="23" fillId="0" borderId="8" xfId="0" applyFont="1" applyBorder="1"/>
    <xf numFmtId="0" fontId="1" fillId="0" borderId="8" xfId="0" applyFont="1" applyBorder="1" applyAlignment="1">
      <alignment horizontal="center" vertical="center" wrapText="1"/>
    </xf>
    <xf numFmtId="0" fontId="1" fillId="0" borderId="0" xfId="0" applyFont="1" applyAlignment="1">
      <alignment horizontal="center" vertical="center" wrapText="1"/>
    </xf>
    <xf numFmtId="0" fontId="1" fillId="15" borderId="15" xfId="0" applyFont="1" applyFill="1" applyBorder="1" applyAlignment="1">
      <alignment horizontal="center" vertical="center" wrapText="1"/>
    </xf>
    <xf numFmtId="0" fontId="1" fillId="15" borderId="17" xfId="0" applyFont="1" applyFill="1" applyBorder="1" applyAlignment="1">
      <alignment horizontal="center" vertical="center" wrapText="1"/>
    </xf>
    <xf numFmtId="0" fontId="1" fillId="15" borderId="18" xfId="0" applyFont="1" applyFill="1" applyBorder="1" applyAlignment="1">
      <alignment horizontal="center" vertical="center" wrapText="1"/>
    </xf>
    <xf numFmtId="0" fontId="1" fillId="15" borderId="19" xfId="0" applyFont="1" applyFill="1" applyBorder="1" applyAlignment="1">
      <alignment horizontal="center" vertical="center" wrapText="1"/>
    </xf>
    <xf numFmtId="0" fontId="0" fillId="0" borderId="16" xfId="0" applyBorder="1" applyAlignment="1">
      <alignment horizontal="center" vertical="center" wrapText="1"/>
    </xf>
    <xf numFmtId="0" fontId="1" fillId="16" borderId="19" xfId="0" applyFont="1" applyFill="1" applyBorder="1" applyAlignment="1">
      <alignment horizontal="center"/>
    </xf>
    <xf numFmtId="0" fontId="1" fillId="16" borderId="20" xfId="0" applyFont="1" applyFill="1" applyBorder="1" applyAlignment="1">
      <alignment horizontal="center"/>
    </xf>
    <xf numFmtId="0" fontId="0" fillId="0" borderId="22" xfId="0" applyBorder="1" applyAlignment="1">
      <alignment horizontal="center"/>
    </xf>
    <xf numFmtId="0" fontId="0" fillId="0" borderId="0" xfId="0" applyAlignment="1">
      <alignment horizontal="center"/>
    </xf>
    <xf numFmtId="0" fontId="1" fillId="0" borderId="0" xfId="0" applyFont="1" applyFill="1" applyAlignment="1">
      <alignment horizontal="center"/>
    </xf>
    <xf numFmtId="0" fontId="0" fillId="0" borderId="0" xfId="0" applyFill="1" applyAlignment="1">
      <alignment horizontal="center"/>
    </xf>
    <xf numFmtId="0" fontId="0" fillId="0" borderId="0" xfId="0" applyAlignment="1">
      <alignment horizontal="center"/>
    </xf>
    <xf numFmtId="0" fontId="1" fillId="16" borderId="19" xfId="0" applyFont="1" applyFill="1" applyBorder="1" applyAlignment="1">
      <alignment horizontal="center"/>
    </xf>
    <xf numFmtId="0" fontId="1" fillId="16" borderId="20" xfId="0" applyFont="1" applyFill="1" applyBorder="1" applyAlignment="1">
      <alignment horizontal="center"/>
    </xf>
    <xf numFmtId="0" fontId="1" fillId="15" borderId="19" xfId="0" applyFont="1" applyFill="1" applyBorder="1" applyAlignment="1">
      <alignment horizontal="center" vertical="center" wrapText="1"/>
    </xf>
    <xf numFmtId="0" fontId="0" fillId="0" borderId="21" xfId="0" applyBorder="1" applyAlignment="1">
      <alignment horizontal="center" vertical="center" wrapText="1"/>
    </xf>
    <xf numFmtId="0" fontId="9" fillId="0" borderId="0" xfId="0" applyFont="1" applyAlignment="1"/>
    <xf numFmtId="0" fontId="0" fillId="0" borderId="0" xfId="0" applyAlignment="1"/>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0" xfId="0" applyAlignment="1">
      <alignment horizontal="center"/>
    </xf>
    <xf numFmtId="0" fontId="0" fillId="0" borderId="0" xfId="0" applyAlignment="1">
      <alignment horizontal="center" vertical="center"/>
    </xf>
    <xf numFmtId="0" fontId="22" fillId="0" borderId="5" xfId="0" applyFont="1" applyBorder="1" applyAlignment="1">
      <alignment horizontal="center" vertical="center"/>
    </xf>
    <xf numFmtId="0" fontId="22" fillId="0" borderId="2"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cellXfs>
  <cellStyles count="3">
    <cellStyle name="Hipervínculo" xfId="1" builtinId="8"/>
    <cellStyle name="Normal" xfId="0" builtinId="0"/>
    <cellStyle name="Porcentaje" xfId="2" builtinId="5"/>
  </cellStyles>
  <dxfs count="0"/>
  <tableStyles count="0" defaultTableStyle="TableStyleMedium2" defaultPivotStyle="PivotStyleLight16"/>
  <colors>
    <mruColors>
      <color rgb="FFFFCCFF"/>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US" sz="1600" b="1"/>
              <a:t>Ocupació</a:t>
            </a:r>
          </a:p>
        </c:rich>
      </c:tx>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es-E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0833333333333331E-2"/>
          <c:y val="0.21025991542723826"/>
          <c:w val="0.8930555555555556"/>
          <c:h val="0.64150918635170606"/>
        </c:manualLayout>
      </c:layout>
      <c:pie3DChart>
        <c:varyColors val="1"/>
        <c:ser>
          <c:idx val="0"/>
          <c:order val="0"/>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7A83-4CAC-BE27-BABFDA62F119}"/>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7A83-4CAC-BE27-BABFDA62F119}"/>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7A83-4CAC-BE27-BABFDA62F119}"/>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7A83-4CAC-BE27-BABFDA62F119}"/>
              </c:ext>
            </c:extLst>
          </c:dPt>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Resultats!$D$66:$D$69</c:f>
              <c:strCache>
                <c:ptCount val="4"/>
                <c:pt idx="0">
                  <c:v>Activa</c:v>
                </c:pt>
                <c:pt idx="1">
                  <c:v>Subsidi</c:v>
                </c:pt>
                <c:pt idx="2">
                  <c:v>No remunerat</c:v>
                </c:pt>
                <c:pt idx="3">
                  <c:v>Altres</c:v>
                </c:pt>
              </c:strCache>
            </c:strRef>
          </c:cat>
          <c:val>
            <c:numRef>
              <c:f>Resultats!$F$66:$F$69</c:f>
              <c:numCache>
                <c:formatCode>0.0%</c:formatCode>
                <c:ptCount val="4"/>
                <c:pt idx="0">
                  <c:v>0.39166666666666666</c:v>
                </c:pt>
                <c:pt idx="1">
                  <c:v>0.47499999999999998</c:v>
                </c:pt>
                <c:pt idx="2">
                  <c:v>0.1</c:v>
                </c:pt>
                <c:pt idx="3">
                  <c:v>3.3333333333333333E-2</c:v>
                </c:pt>
              </c:numCache>
            </c:numRef>
          </c:val>
          <c:extLst>
            <c:ext xmlns:c16="http://schemas.microsoft.com/office/drawing/2014/chart" uri="{C3380CC4-5D6E-409C-BE32-E72D297353CC}">
              <c16:uniqueId val="{00000000-BB7A-4179-8D2C-77E1E334F1AC}"/>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1050" b="0" i="0" u="none" strike="noStrike" kern="1200" baseline="0">
              <a:solidFill>
                <a:schemeClr val="tx1">
                  <a:lumMod val="65000"/>
                  <a:lumOff val="35000"/>
                </a:schemeClr>
              </a:solidFill>
              <a:latin typeface="Bariol regular"/>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_xlchart.v1.1</cx:f>
      </cx:numDim>
    </cx:data>
  </cx:chartData>
  <cx:chart>
    <cx:title pos="t" align="ctr" overlay="0">
      <cx:tx>
        <cx:txData>
          <cx:v>Edat de les participants</cx:v>
        </cx:txData>
      </cx:tx>
      <cx:txPr>
        <a:bodyPr spcFirstLastPara="1" vertOverflow="ellipsis" horzOverflow="overflow" wrap="square" lIns="0" tIns="0" rIns="0" bIns="0" anchor="ctr" anchorCtr="1"/>
        <a:lstStyle/>
        <a:p>
          <a:pPr algn="ctr" rtl="0">
            <a:defRPr b="1">
              <a:latin typeface="Bariol regular"/>
              <a:ea typeface="Bariol regular"/>
              <a:cs typeface="Bariol regular"/>
            </a:defRPr>
          </a:pPr>
          <a:r>
            <a:rPr lang="en-US" sz="1400" b="1" i="0" u="none" strike="noStrike" baseline="0">
              <a:solidFill>
                <a:sysClr val="windowText" lastClr="000000">
                  <a:lumMod val="65000"/>
                  <a:lumOff val="35000"/>
                </a:sysClr>
              </a:solidFill>
              <a:latin typeface="Bariol regular"/>
            </a:rPr>
            <a:t>Edat de les participants</a:t>
          </a:r>
        </a:p>
      </cx:txPr>
    </cx:title>
    <cx:plotArea>
      <cx:plotAreaRegion>
        <cx:series layoutId="clusteredColumn" uniqueId="{55662E19-3D36-4158-8C24-7BC0C48C95C3}" formatIdx="0">
          <cx:dataLabels>
            <cx:txPr>
              <a:bodyPr spcFirstLastPara="1" vertOverflow="ellipsis" horzOverflow="overflow" wrap="square" lIns="0" tIns="0" rIns="0" bIns="0" anchor="ctr" anchorCtr="1"/>
              <a:lstStyle/>
              <a:p>
                <a:pPr algn="ctr" rtl="0">
                  <a:defRPr>
                    <a:latin typeface="Bariol regular"/>
                    <a:ea typeface="Bariol regular"/>
                    <a:cs typeface="Bariol regular"/>
                  </a:defRPr>
                </a:pPr>
                <a:endParaRPr lang="en-US" sz="900" b="0" i="0" u="none" strike="noStrike" baseline="0">
                  <a:solidFill>
                    <a:sysClr val="windowText" lastClr="000000">
                      <a:lumMod val="65000"/>
                      <a:lumOff val="35000"/>
                    </a:sysClr>
                  </a:solidFill>
                  <a:latin typeface="Bariol regular"/>
                </a:endParaRPr>
              </a:p>
            </cx:txPr>
          </cx:dataLabels>
          <cx:dataId val="0"/>
          <cx:layoutPr>
            <cx:aggregation/>
          </cx:layoutPr>
        </cx:series>
      </cx:plotAreaRegion>
      <cx:axis id="0">
        <cx:catScaling gapWidth="0"/>
        <cx:tickLabels/>
        <cx:txPr>
          <a:bodyPr vertOverflow="overflow" horzOverflow="overflow" wrap="square" lIns="0" tIns="0" rIns="0" bIns="0"/>
          <a:lstStyle/>
          <a:p>
            <a:pPr algn="ctr" rtl="0">
              <a:defRPr sz="900" b="0" i="0">
                <a:solidFill>
                  <a:srgbClr val="595959"/>
                </a:solidFill>
                <a:latin typeface="Bariol regular"/>
                <a:ea typeface="Bariol regular"/>
                <a:cs typeface="Bariol regular"/>
              </a:defRPr>
            </a:pPr>
            <a:endParaRPr lang="es-ES">
              <a:latin typeface="Bariol regular"/>
            </a:endParaRPr>
          </a:p>
        </cx:txPr>
      </cx:axis>
      <cx:axis id="1">
        <cx:valScaling/>
        <cx:majorGridlines/>
        <cx:tickLabels/>
        <cx:txPr>
          <a:bodyPr vertOverflow="overflow" horzOverflow="overflow" wrap="square" lIns="0" tIns="0" rIns="0" bIns="0"/>
          <a:lstStyle/>
          <a:p>
            <a:pPr algn="ctr" rtl="0">
              <a:defRPr sz="900" b="0" i="0">
                <a:solidFill>
                  <a:srgbClr val="595959"/>
                </a:solidFill>
                <a:latin typeface="Bariol regular"/>
                <a:ea typeface="Bariol regular"/>
                <a:cs typeface="Bariol regular"/>
              </a:defRPr>
            </a:pPr>
            <a:endParaRPr lang="es-ES">
              <a:latin typeface="Bariol regular"/>
            </a:endParaRPr>
          </a:p>
        </cx:txPr>
      </cx:axis>
    </cx:plotArea>
  </cx:chart>
  <cx:clrMapOvr bg1="lt1" tx1="dk1" bg2="lt2" tx2="dk2" accent1="accent1" accent2="accent2" accent3="accent3" accent4="accent4" accent5="accent5" accent6="accent6" hlink="hlink" folHlink="folHlink"/>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1.xml"/><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twoCellAnchor editAs="oneCell">
    <xdr:from>
      <xdr:col>11</xdr:col>
      <xdr:colOff>42334</xdr:colOff>
      <xdr:row>16</xdr:row>
      <xdr:rowOff>105834</xdr:rowOff>
    </xdr:from>
    <xdr:to>
      <xdr:col>11</xdr:col>
      <xdr:colOff>347134</xdr:colOff>
      <xdr:row>18</xdr:row>
      <xdr:rowOff>26459</xdr:rowOff>
    </xdr:to>
    <xdr:sp macro="" textlink="">
      <xdr:nvSpPr>
        <xdr:cNvPr id="3075" name="AutoShape 3">
          <a:extLst>
            <a:ext uri="{FF2B5EF4-FFF2-40B4-BE49-F238E27FC236}">
              <a16:creationId xmlns:a16="http://schemas.microsoft.com/office/drawing/2014/main" id="{E56757B4-C15D-4B5C-9AD6-374AEE6FD718}"/>
            </a:ext>
          </a:extLst>
        </xdr:cNvPr>
        <xdr:cNvSpPr>
          <a:spLocks noChangeAspect="1" noChangeArrowheads="1"/>
        </xdr:cNvSpPr>
      </xdr:nvSpPr>
      <xdr:spPr bwMode="auto">
        <a:xfrm>
          <a:off x="11736917" y="1820334"/>
          <a:ext cx="304800" cy="3016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xdr:from>
      <xdr:col>14</xdr:col>
      <xdr:colOff>561271</xdr:colOff>
      <xdr:row>7</xdr:row>
      <xdr:rowOff>119592</xdr:rowOff>
    </xdr:from>
    <xdr:to>
      <xdr:col>16</xdr:col>
      <xdr:colOff>3566585</xdr:colOff>
      <xdr:row>17</xdr:row>
      <xdr:rowOff>42333</xdr:rowOff>
    </xdr:to>
    <mc:AlternateContent xmlns:mc="http://schemas.openxmlformats.org/markup-compatibility/2006">
      <mc:Choice xmlns:cx1="http://schemas.microsoft.com/office/drawing/2015/9/8/chartex" xmlns="" Requires="cx1">
        <xdr:graphicFrame macro="">
          <xdr:nvGraphicFramePr>
            <xdr:cNvPr id="2" name="Chart 1">
              <a:extLst>
                <a:ext uri="{FF2B5EF4-FFF2-40B4-BE49-F238E27FC236}">
                  <a16:creationId xmlns:a16="http://schemas.microsoft.com/office/drawing/2014/main" id="{031A0DEA-71EB-4E36-B7C4-3C44BB198CD6}"/>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2" name="Rectángulo 1"/>
            <xdr:cNvSpPr>
              <a:spLocks noTextEdit="1"/>
            </xdr:cNvSpPr>
          </xdr:nvSpPr>
          <xdr:spPr>
            <a:xfrm>
              <a:off x="28882271" y="1453092"/>
              <a:ext cx="9291814" cy="1827741"/>
            </a:xfrm>
            <a:prstGeom prst="rect">
              <a:avLst/>
            </a:prstGeom>
            <a:solidFill>
              <a:prstClr val="white"/>
            </a:solidFill>
            <a:ln w="1">
              <a:solidFill>
                <a:prstClr val="green"/>
              </a:solidFill>
            </a:ln>
          </xdr:spPr>
          <xdr:txBody>
            <a:bodyPr vertOverflow="clip" horzOverflow="clip"/>
            <a:lstStyle/>
            <a:p>
              <a:r>
                <a:rPr lang="ca-E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6</xdr:col>
      <xdr:colOff>592667</xdr:colOff>
      <xdr:row>62</xdr:row>
      <xdr:rowOff>116417</xdr:rowOff>
    </xdr:from>
    <xdr:to>
      <xdr:col>10</xdr:col>
      <xdr:colOff>1432632</xdr:colOff>
      <xdr:row>74</xdr:row>
      <xdr:rowOff>58561</xdr:rowOff>
    </xdr:to>
    <xdr:graphicFrame macro="">
      <xdr:nvGraphicFramePr>
        <xdr:cNvPr id="7" name="Chart 6">
          <a:extLst>
            <a:ext uri="{FF2B5EF4-FFF2-40B4-BE49-F238E27FC236}">
              <a16:creationId xmlns:a16="http://schemas.microsoft.com/office/drawing/2014/main" id="{1E0F5CE1-156F-4D08-9EDE-3CD2452CD01A}"/>
            </a:ext>
            <a:ext uri="{147F2762-F138-4A5C-976F-8EAC2B608ADB}">
              <a16:predDERef xmlns:a16="http://schemas.microsoft.com/office/drawing/2014/main" pred="{AC18FDFC-9847-4D4C-92D6-C916246E23D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20</xdr:col>
      <xdr:colOff>0</xdr:colOff>
      <xdr:row>138</xdr:row>
      <xdr:rowOff>169333</xdr:rowOff>
    </xdr:from>
    <xdr:to>
      <xdr:col>24</xdr:col>
      <xdr:colOff>941918</xdr:colOff>
      <xdr:row>162</xdr:row>
      <xdr:rowOff>352</xdr:rowOff>
    </xdr:to>
    <xdr:pic>
      <xdr:nvPicPr>
        <xdr:cNvPr id="5" name="Picture 4">
          <a:extLst>
            <a:ext uri="{FF2B5EF4-FFF2-40B4-BE49-F238E27FC236}">
              <a16:creationId xmlns:a16="http://schemas.microsoft.com/office/drawing/2014/main" id="{E80B3310-5F2D-41DF-A197-57229B86F3CD}"/>
            </a:ext>
          </a:extLst>
        </xdr:cNvPr>
        <xdr:cNvPicPr>
          <a:picLocks noChangeAspect="1"/>
        </xdr:cNvPicPr>
      </xdr:nvPicPr>
      <xdr:blipFill rotWithShape="1">
        <a:blip xmlns:r="http://schemas.openxmlformats.org/officeDocument/2006/relationships" r:embed="rId3"/>
        <a:srcRect l="48501" t="19865" r="24026" b="6425"/>
        <a:stretch/>
      </xdr:blipFill>
      <xdr:spPr>
        <a:xfrm>
          <a:off x="17402528" y="16933333"/>
          <a:ext cx="4826001" cy="723194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cienciadedatos.net/documentos/22.2_test_exacto_de_fisher_chi-cuadrado_de_pearson_mcnemar_qcochran" TargetMode="External"/><Relationship Id="rId7" Type="http://schemas.openxmlformats.org/officeDocument/2006/relationships/hyperlink" Target="https://www.graphpad.com/quickcalcs/mcNemar1/" TargetMode="External"/><Relationship Id="rId2" Type="http://schemas.openxmlformats.org/officeDocument/2006/relationships/hyperlink" Target="https://www.medcalc.org/manual/cochranq.php" TargetMode="External"/><Relationship Id="rId1" Type="http://schemas.openxmlformats.org/officeDocument/2006/relationships/hyperlink" Target="https://www.graphpad.com/quickcalcs/kappa1.cfm" TargetMode="External"/><Relationship Id="rId6" Type="http://schemas.openxmlformats.org/officeDocument/2006/relationships/hyperlink" Target="https://wnarifin.github.io/ssc/sssnsp.html" TargetMode="External"/><Relationship Id="rId11" Type="http://schemas.openxmlformats.org/officeDocument/2006/relationships/comments" Target="../comments2.xml"/><Relationship Id="rId5" Type="http://schemas.openxmlformats.org/officeDocument/2006/relationships/hyperlink" Target="https://www.graphpad.com/quickcalcs/contingency1/" TargetMode="External"/><Relationship Id="rId10" Type="http://schemas.openxmlformats.org/officeDocument/2006/relationships/vmlDrawing" Target="../drawings/vmlDrawing2.vml"/><Relationship Id="rId4" Type="http://schemas.openxmlformats.org/officeDocument/2006/relationships/hyperlink" Target="https://epitools.ausvet.com.au/mcnemar" TargetMode="External"/><Relationship Id="rId9"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S123"/>
  <sheetViews>
    <sheetView tabSelected="1" zoomScale="80" zoomScaleNormal="80" workbookViewId="0">
      <selection activeCell="B20" sqref="B20"/>
    </sheetView>
  </sheetViews>
  <sheetFormatPr baseColWidth="10" defaultColWidth="28.42578125" defaultRowHeight="15"/>
  <cols>
    <col min="1" max="1" width="28.42578125" style="14"/>
  </cols>
  <sheetData>
    <row r="1" spans="1:45" ht="16.5" thickBot="1">
      <c r="A1" s="1" t="s">
        <v>0</v>
      </c>
      <c r="B1" s="1" t="s">
        <v>1</v>
      </c>
      <c r="C1" s="1" t="s">
        <v>2</v>
      </c>
      <c r="D1" s="44"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row>
    <row r="2" spans="1:45" ht="15.75" thickTop="1">
      <c r="A2" s="45">
        <v>1</v>
      </c>
      <c r="B2" s="42">
        <v>59</v>
      </c>
      <c r="C2" s="46">
        <v>44145</v>
      </c>
      <c r="D2" s="47">
        <v>0</v>
      </c>
      <c r="E2" s="46"/>
      <c r="F2" s="2" t="s">
        <v>45</v>
      </c>
      <c r="G2" s="2" t="s">
        <v>46</v>
      </c>
      <c r="H2" s="2" t="s">
        <v>47</v>
      </c>
      <c r="I2" s="2" t="s">
        <v>47</v>
      </c>
      <c r="J2" s="42"/>
      <c r="K2" s="42"/>
      <c r="L2" s="42"/>
      <c r="M2" s="42"/>
      <c r="N2" s="3" t="s">
        <v>48</v>
      </c>
      <c r="O2" s="3" t="s">
        <v>49</v>
      </c>
      <c r="P2" s="3" t="s">
        <v>50</v>
      </c>
      <c r="Q2" s="3" t="s">
        <v>51</v>
      </c>
      <c r="R2" s="3" t="s">
        <v>52</v>
      </c>
      <c r="S2" s="3" t="s">
        <v>51</v>
      </c>
      <c r="T2" s="3" t="s">
        <v>53</v>
      </c>
      <c r="U2" s="3" t="s">
        <v>54</v>
      </c>
      <c r="V2" s="3" t="s">
        <v>55</v>
      </c>
      <c r="W2" s="3" t="s">
        <v>56</v>
      </c>
      <c r="X2" s="3" t="s">
        <v>57</v>
      </c>
      <c r="Y2" s="3" t="s">
        <v>52</v>
      </c>
      <c r="Z2" s="3" t="s">
        <v>58</v>
      </c>
      <c r="AA2" s="3" t="s">
        <v>59</v>
      </c>
      <c r="AB2" s="3" t="s">
        <v>60</v>
      </c>
      <c r="AC2" s="3" t="s">
        <v>61</v>
      </c>
      <c r="AD2" s="3" t="s">
        <v>61</v>
      </c>
      <c r="AE2" s="3" t="s">
        <v>61</v>
      </c>
      <c r="AF2" s="42" t="s">
        <v>51</v>
      </c>
      <c r="AG2" s="42" t="s">
        <v>51</v>
      </c>
      <c r="AH2" s="42" t="s">
        <v>51</v>
      </c>
      <c r="AI2" s="42" t="s">
        <v>52</v>
      </c>
      <c r="AJ2" s="42" t="s">
        <v>52</v>
      </c>
      <c r="AK2" s="42" t="s">
        <v>52</v>
      </c>
      <c r="AL2" s="42" t="s">
        <v>58</v>
      </c>
      <c r="AM2" s="42" t="s">
        <v>58</v>
      </c>
      <c r="AN2" s="42" t="s">
        <v>52</v>
      </c>
      <c r="AO2" s="42" t="s">
        <v>58</v>
      </c>
      <c r="AP2" s="42" t="s">
        <v>58</v>
      </c>
      <c r="AQ2" s="42" t="s">
        <v>62</v>
      </c>
      <c r="AR2" s="42" t="s">
        <v>63</v>
      </c>
      <c r="AS2" s="42"/>
    </row>
    <row r="3" spans="1:45">
      <c r="A3" s="4">
        <v>2</v>
      </c>
      <c r="B3" s="3">
        <v>44</v>
      </c>
      <c r="C3" s="46">
        <v>44145</v>
      </c>
      <c r="D3" s="47">
        <v>1</v>
      </c>
      <c r="E3" s="46"/>
      <c r="F3" s="2" t="s">
        <v>76</v>
      </c>
      <c r="G3" s="2" t="s">
        <v>46</v>
      </c>
      <c r="H3" s="2" t="s">
        <v>46</v>
      </c>
      <c r="I3" s="2" t="s">
        <v>46</v>
      </c>
      <c r="J3" s="3"/>
      <c r="K3" s="3"/>
      <c r="L3" s="3"/>
      <c r="M3" s="3"/>
      <c r="N3" s="3" t="s">
        <v>48</v>
      </c>
      <c r="O3" s="3" t="s">
        <v>49</v>
      </c>
      <c r="P3" s="3" t="s">
        <v>77</v>
      </c>
      <c r="Q3" s="3" t="s">
        <v>51</v>
      </c>
      <c r="R3" s="3" t="s">
        <v>52</v>
      </c>
      <c r="S3" s="3" t="s">
        <v>51</v>
      </c>
      <c r="T3" s="3" t="s">
        <v>53</v>
      </c>
      <c r="U3" s="3" t="s">
        <v>56</v>
      </c>
      <c r="V3" s="3" t="s">
        <v>55</v>
      </c>
      <c r="W3" s="3" t="s">
        <v>54</v>
      </c>
      <c r="X3" s="3" t="s">
        <v>57</v>
      </c>
      <c r="Y3" s="3" t="s">
        <v>58</v>
      </c>
      <c r="Z3" s="3" t="s">
        <v>58</v>
      </c>
      <c r="AA3" s="3" t="s">
        <v>59</v>
      </c>
      <c r="AB3" s="3" t="s">
        <v>71</v>
      </c>
      <c r="AC3" s="3" t="s">
        <v>61</v>
      </c>
      <c r="AD3" s="3" t="s">
        <v>61</v>
      </c>
      <c r="AE3" s="3" t="s">
        <v>61</v>
      </c>
      <c r="AF3" s="3" t="s">
        <v>51</v>
      </c>
      <c r="AG3" s="3" t="s">
        <v>51</v>
      </c>
      <c r="AH3" s="3" t="s">
        <v>51</v>
      </c>
      <c r="AI3" s="3" t="s">
        <v>52</v>
      </c>
      <c r="AJ3" s="3" t="s">
        <v>52</v>
      </c>
      <c r="AK3" s="3" t="s">
        <v>52</v>
      </c>
      <c r="AL3" s="3" t="s">
        <v>58</v>
      </c>
      <c r="AM3" s="3" t="s">
        <v>58</v>
      </c>
      <c r="AN3" s="3" t="s">
        <v>52</v>
      </c>
      <c r="AO3" s="3" t="s">
        <v>58</v>
      </c>
      <c r="AP3" s="3" t="s">
        <v>58</v>
      </c>
      <c r="AQ3" s="3" t="s">
        <v>52</v>
      </c>
      <c r="AR3" s="3" t="s">
        <v>78</v>
      </c>
      <c r="AS3" s="3"/>
    </row>
    <row r="4" spans="1:45">
      <c r="A4" s="4">
        <v>3</v>
      </c>
      <c r="B4" s="3">
        <v>57</v>
      </c>
      <c r="C4" s="46">
        <v>44145</v>
      </c>
      <c r="D4" s="47">
        <v>0</v>
      </c>
      <c r="E4" s="46"/>
      <c r="F4" s="5" t="s">
        <v>81</v>
      </c>
      <c r="G4" s="2" t="s">
        <v>47</v>
      </c>
      <c r="H4" s="2" t="s">
        <v>66</v>
      </c>
      <c r="I4" s="2" t="s">
        <v>66</v>
      </c>
      <c r="J4" s="3"/>
      <c r="K4" s="3"/>
      <c r="L4" s="3"/>
      <c r="M4" s="3"/>
      <c r="N4" s="3" t="s">
        <v>48</v>
      </c>
      <c r="O4" s="3" t="s">
        <v>82</v>
      </c>
      <c r="P4" s="3" t="s">
        <v>73</v>
      </c>
      <c r="Q4" s="3" t="s">
        <v>51</v>
      </c>
      <c r="R4" s="3" t="s">
        <v>52</v>
      </c>
      <c r="S4" s="3" t="s">
        <v>51</v>
      </c>
      <c r="T4" s="3" t="s">
        <v>53</v>
      </c>
      <c r="U4" s="3" t="s">
        <v>55</v>
      </c>
      <c r="V4" s="3" t="s">
        <v>56</v>
      </c>
      <c r="W4" s="3" t="s">
        <v>54</v>
      </c>
      <c r="X4" s="3" t="s">
        <v>57</v>
      </c>
      <c r="Y4" s="3" t="s">
        <v>52</v>
      </c>
      <c r="Z4" s="3" t="s">
        <v>58</v>
      </c>
      <c r="AA4" s="3" t="s">
        <v>59</v>
      </c>
      <c r="AB4" s="3" t="s">
        <v>71</v>
      </c>
      <c r="AC4" s="3" t="s">
        <v>61</v>
      </c>
      <c r="AD4" s="3" t="s">
        <v>61</v>
      </c>
      <c r="AE4" s="3" t="s">
        <v>61</v>
      </c>
      <c r="AF4" s="3" t="s">
        <v>51</v>
      </c>
      <c r="AG4" s="3" t="s">
        <v>51</v>
      </c>
      <c r="AH4" s="3" t="s">
        <v>51</v>
      </c>
      <c r="AI4" s="3" t="s">
        <v>58</v>
      </c>
      <c r="AJ4" s="3" t="s">
        <v>52</v>
      </c>
      <c r="AK4" s="3" t="s">
        <v>52</v>
      </c>
      <c r="AL4" s="3" t="s">
        <v>58</v>
      </c>
      <c r="AM4" s="3" t="s">
        <v>58</v>
      </c>
      <c r="AN4" s="3" t="s">
        <v>83</v>
      </c>
      <c r="AO4" s="3" t="s">
        <v>58</v>
      </c>
      <c r="AP4" s="3" t="s">
        <v>58</v>
      </c>
      <c r="AQ4" s="3" t="s">
        <v>58</v>
      </c>
      <c r="AR4" s="3"/>
      <c r="AS4" s="3"/>
    </row>
    <row r="5" spans="1:45">
      <c r="A5" s="4">
        <v>4</v>
      </c>
      <c r="B5" s="3">
        <v>46</v>
      </c>
      <c r="C5" s="46">
        <v>44145</v>
      </c>
      <c r="D5" s="47">
        <v>0</v>
      </c>
      <c r="E5" s="46"/>
      <c r="F5" s="2" t="s">
        <v>45</v>
      </c>
      <c r="G5" s="2" t="s">
        <v>46</v>
      </c>
      <c r="H5" s="3"/>
      <c r="I5" s="3"/>
      <c r="J5" s="2" t="s">
        <v>45</v>
      </c>
      <c r="K5" s="2" t="s">
        <v>46</v>
      </c>
      <c r="L5" s="2" t="s">
        <v>45</v>
      </c>
      <c r="M5" s="2" t="s">
        <v>46</v>
      </c>
      <c r="N5" s="3" t="s">
        <v>84</v>
      </c>
      <c r="O5" s="3" t="s">
        <v>80</v>
      </c>
      <c r="P5" s="3" t="s">
        <v>85</v>
      </c>
      <c r="Q5" s="3" t="s">
        <v>51</v>
      </c>
      <c r="R5" s="3" t="s">
        <v>52</v>
      </c>
      <c r="S5" s="3" t="s">
        <v>51</v>
      </c>
      <c r="T5" s="3" t="s">
        <v>68</v>
      </c>
      <c r="U5" s="3" t="s">
        <v>54</v>
      </c>
      <c r="V5" s="3" t="s">
        <v>56</v>
      </c>
      <c r="W5" s="3" t="s">
        <v>57</v>
      </c>
      <c r="X5" s="3" t="s">
        <v>55</v>
      </c>
      <c r="Y5" s="3" t="s">
        <v>52</v>
      </c>
      <c r="Z5" s="3" t="s">
        <v>58</v>
      </c>
      <c r="AA5" s="3" t="s">
        <v>59</v>
      </c>
      <c r="AB5" s="3" t="s">
        <v>70</v>
      </c>
      <c r="AC5" s="3" t="s">
        <v>60</v>
      </c>
      <c r="AD5" s="3" t="s">
        <v>61</v>
      </c>
      <c r="AE5" s="3" t="s">
        <v>61</v>
      </c>
      <c r="AF5" s="3" t="s">
        <v>51</v>
      </c>
      <c r="AG5" s="3" t="s">
        <v>51</v>
      </c>
      <c r="AH5" s="3" t="s">
        <v>51</v>
      </c>
      <c r="AI5" s="3" t="s">
        <v>58</v>
      </c>
      <c r="AJ5" s="3" t="s">
        <v>52</v>
      </c>
      <c r="AK5" s="3" t="s">
        <v>52</v>
      </c>
      <c r="AL5" s="3" t="s">
        <v>52</v>
      </c>
      <c r="AM5" s="3" t="s">
        <v>52</v>
      </c>
      <c r="AN5" s="3" t="s">
        <v>52</v>
      </c>
      <c r="AO5" s="3" t="s">
        <v>52</v>
      </c>
      <c r="AP5" s="3" t="s">
        <v>58</v>
      </c>
      <c r="AQ5" s="3" t="s">
        <v>58</v>
      </c>
      <c r="AR5" s="3" t="s">
        <v>86</v>
      </c>
      <c r="AS5" s="3"/>
    </row>
    <row r="6" spans="1:45">
      <c r="A6" s="4">
        <v>5</v>
      </c>
      <c r="B6" s="3">
        <v>63</v>
      </c>
      <c r="C6" s="46">
        <v>44152</v>
      </c>
      <c r="D6" s="47">
        <v>0</v>
      </c>
      <c r="E6" s="46"/>
      <c r="F6" s="2" t="s">
        <v>76</v>
      </c>
      <c r="G6" s="2" t="s">
        <v>46</v>
      </c>
      <c r="H6" s="2" t="s">
        <v>46</v>
      </c>
      <c r="I6" s="2" t="s">
        <v>46</v>
      </c>
      <c r="J6" s="3"/>
      <c r="K6" s="3"/>
      <c r="L6" s="3"/>
      <c r="M6" s="3"/>
      <c r="N6" s="3" t="s">
        <v>48</v>
      </c>
      <c r="O6" s="3" t="s">
        <v>82</v>
      </c>
      <c r="P6" s="3" t="s">
        <v>87</v>
      </c>
      <c r="Q6" s="3" t="s">
        <v>51</v>
      </c>
      <c r="R6" s="3" t="s">
        <v>52</v>
      </c>
      <c r="S6" s="3" t="s">
        <v>51</v>
      </c>
      <c r="T6" s="3" t="s">
        <v>53</v>
      </c>
      <c r="U6" s="3" t="s">
        <v>56</v>
      </c>
      <c r="V6" s="3" t="s">
        <v>55</v>
      </c>
      <c r="W6" s="3" t="s">
        <v>54</v>
      </c>
      <c r="X6" s="3" t="s">
        <v>57</v>
      </c>
      <c r="Y6" s="3" t="s">
        <v>58</v>
      </c>
      <c r="Z6" s="3" t="s">
        <v>58</v>
      </c>
      <c r="AA6" s="3" t="s">
        <v>88</v>
      </c>
      <c r="AB6" s="3" t="s">
        <v>51</v>
      </c>
      <c r="AC6" s="3" t="s">
        <v>51</v>
      </c>
      <c r="AD6" s="3" t="s">
        <v>51</v>
      </c>
      <c r="AE6" s="3" t="s">
        <v>51</v>
      </c>
      <c r="AF6" s="3" t="s">
        <v>51</v>
      </c>
      <c r="AG6" s="3" t="s">
        <v>51</v>
      </c>
      <c r="AH6" s="3" t="s">
        <v>51</v>
      </c>
      <c r="AI6" s="3" t="s">
        <v>58</v>
      </c>
      <c r="AJ6" s="3" t="s">
        <v>52</v>
      </c>
      <c r="AK6" s="3" t="s">
        <v>52</v>
      </c>
      <c r="AL6" s="3" t="s">
        <v>58</v>
      </c>
      <c r="AM6" s="3" t="s">
        <v>58</v>
      </c>
      <c r="AN6" s="3" t="s">
        <v>83</v>
      </c>
      <c r="AO6" s="3" t="s">
        <v>52</v>
      </c>
      <c r="AP6" s="3" t="s">
        <v>58</v>
      </c>
      <c r="AQ6" s="3" t="s">
        <v>52</v>
      </c>
      <c r="AR6" s="3"/>
      <c r="AS6" s="3"/>
    </row>
    <row r="7" spans="1:45">
      <c r="A7" s="4">
        <v>6</v>
      </c>
      <c r="B7" s="3">
        <v>64</v>
      </c>
      <c r="C7" s="46">
        <v>44152</v>
      </c>
      <c r="D7" s="47">
        <v>0</v>
      </c>
      <c r="E7" s="46"/>
      <c r="F7" s="5" t="s">
        <v>64</v>
      </c>
      <c r="G7" s="2" t="s">
        <v>46</v>
      </c>
      <c r="H7" s="3"/>
      <c r="I7" s="3"/>
      <c r="J7" s="5" t="s">
        <v>76</v>
      </c>
      <c r="K7" s="2" t="s">
        <v>47</v>
      </c>
      <c r="L7" s="2" t="s">
        <v>45</v>
      </c>
      <c r="M7" s="2" t="s">
        <v>47</v>
      </c>
      <c r="N7" s="3" t="s">
        <v>79</v>
      </c>
      <c r="O7" s="3" t="s">
        <v>67</v>
      </c>
      <c r="P7" s="3" t="s">
        <v>77</v>
      </c>
      <c r="Q7" s="3" t="s">
        <v>51</v>
      </c>
      <c r="R7" s="3" t="s">
        <v>52</v>
      </c>
      <c r="S7" s="3" t="s">
        <v>51</v>
      </c>
      <c r="T7" s="3" t="s">
        <v>68</v>
      </c>
      <c r="U7" s="3" t="s">
        <v>54</v>
      </c>
      <c r="V7" s="3" t="s">
        <v>57</v>
      </c>
      <c r="W7" s="3" t="s">
        <v>55</v>
      </c>
      <c r="X7" s="3" t="s">
        <v>56</v>
      </c>
      <c r="Y7" s="6" t="s">
        <v>52</v>
      </c>
      <c r="Z7" s="3" t="s">
        <v>58</v>
      </c>
      <c r="AA7" s="3" t="s">
        <v>59</v>
      </c>
      <c r="AB7" s="3" t="s">
        <v>69</v>
      </c>
      <c r="AC7" s="3" t="s">
        <v>61</v>
      </c>
      <c r="AD7" s="3" t="s">
        <v>61</v>
      </c>
      <c r="AE7" s="3" t="s">
        <v>61</v>
      </c>
      <c r="AF7" s="3" t="s">
        <v>51</v>
      </c>
      <c r="AG7" s="3" t="s">
        <v>51</v>
      </c>
      <c r="AH7" s="3" t="s">
        <v>51</v>
      </c>
      <c r="AI7" s="3" t="s">
        <v>52</v>
      </c>
      <c r="AJ7" s="3" t="s">
        <v>52</v>
      </c>
      <c r="AK7" s="3" t="s">
        <v>52</v>
      </c>
      <c r="AL7" s="3" t="s">
        <v>58</v>
      </c>
      <c r="AM7" s="3" t="s">
        <v>58</v>
      </c>
      <c r="AN7" s="3" t="s">
        <v>52</v>
      </c>
      <c r="AO7" s="3" t="s">
        <v>58</v>
      </c>
      <c r="AP7" s="3" t="s">
        <v>58</v>
      </c>
      <c r="AQ7" s="3" t="s">
        <v>52</v>
      </c>
      <c r="AR7" s="3"/>
      <c r="AS7" s="3"/>
    </row>
    <row r="8" spans="1:45">
      <c r="A8" s="4">
        <v>7</v>
      </c>
      <c r="B8" s="3">
        <v>52</v>
      </c>
      <c r="C8" s="46">
        <v>44152</v>
      </c>
      <c r="D8" s="47">
        <v>0</v>
      </c>
      <c r="E8" s="46"/>
      <c r="F8" s="2" t="s">
        <v>45</v>
      </c>
      <c r="G8" s="2" t="s">
        <v>46</v>
      </c>
      <c r="H8" s="2" t="s">
        <v>46</v>
      </c>
      <c r="I8" s="2" t="s">
        <v>46</v>
      </c>
      <c r="J8" s="3"/>
      <c r="K8" s="3"/>
      <c r="L8" s="3"/>
      <c r="M8" s="3"/>
      <c r="N8" s="3" t="s">
        <v>48</v>
      </c>
      <c r="O8" s="3" t="s">
        <v>67</v>
      </c>
      <c r="P8" s="3" t="s">
        <v>77</v>
      </c>
      <c r="Q8" s="3" t="s">
        <v>51</v>
      </c>
      <c r="R8" s="3" t="s">
        <v>52</v>
      </c>
      <c r="S8" s="3" t="s">
        <v>51</v>
      </c>
      <c r="T8" s="3" t="s">
        <v>53</v>
      </c>
      <c r="U8" s="3" t="s">
        <v>55</v>
      </c>
      <c r="V8" s="3" t="s">
        <v>56</v>
      </c>
      <c r="W8" s="3" t="s">
        <v>54</v>
      </c>
      <c r="X8" s="3" t="s">
        <v>57</v>
      </c>
      <c r="Y8" s="3" t="s">
        <v>58</v>
      </c>
      <c r="Z8" s="3" t="s">
        <v>58</v>
      </c>
      <c r="AA8" s="3" t="s">
        <v>59</v>
      </c>
      <c r="AB8" s="3" t="s">
        <v>60</v>
      </c>
      <c r="AC8" s="3" t="s">
        <v>61</v>
      </c>
      <c r="AD8" s="3" t="s">
        <v>61</v>
      </c>
      <c r="AE8" s="3" t="s">
        <v>61</v>
      </c>
      <c r="AF8" s="3" t="s">
        <v>51</v>
      </c>
      <c r="AG8" s="3" t="s">
        <v>51</v>
      </c>
      <c r="AH8" s="3" t="s">
        <v>51</v>
      </c>
      <c r="AI8" s="3" t="s">
        <v>52</v>
      </c>
      <c r="AJ8" s="3" t="s">
        <v>52</v>
      </c>
      <c r="AK8" s="3" t="s">
        <v>52</v>
      </c>
      <c r="AL8" s="3" t="s">
        <v>58</v>
      </c>
      <c r="AM8" s="3" t="s">
        <v>58</v>
      </c>
      <c r="AN8" s="3" t="s">
        <v>52</v>
      </c>
      <c r="AO8" s="3" t="s">
        <v>58</v>
      </c>
      <c r="AP8" s="3" t="s">
        <v>58</v>
      </c>
      <c r="AQ8" s="3" t="s">
        <v>58</v>
      </c>
      <c r="AR8" s="3" t="s">
        <v>89</v>
      </c>
      <c r="AS8" s="3"/>
    </row>
    <row r="9" spans="1:45">
      <c r="A9" s="4">
        <v>8</v>
      </c>
      <c r="B9" s="3">
        <v>54</v>
      </c>
      <c r="C9" s="46">
        <v>44152</v>
      </c>
      <c r="D9" s="47">
        <v>1</v>
      </c>
      <c r="E9" s="46"/>
      <c r="F9" s="2" t="s">
        <v>76</v>
      </c>
      <c r="G9" s="2" t="s">
        <v>47</v>
      </c>
      <c r="H9" s="3"/>
      <c r="I9" s="3"/>
      <c r="J9" s="5" t="s">
        <v>65</v>
      </c>
      <c r="K9" s="2" t="s">
        <v>47</v>
      </c>
      <c r="L9" s="5" t="s">
        <v>90</v>
      </c>
      <c r="M9" s="2" t="s">
        <v>47</v>
      </c>
      <c r="N9" s="3" t="s">
        <v>48</v>
      </c>
      <c r="O9" s="3" t="s">
        <v>82</v>
      </c>
      <c r="P9" s="3" t="s">
        <v>91</v>
      </c>
      <c r="Q9" s="3" t="s">
        <v>51</v>
      </c>
      <c r="R9" s="3" t="s">
        <v>52</v>
      </c>
      <c r="S9" s="3" t="s">
        <v>51</v>
      </c>
      <c r="T9" s="3" t="s">
        <v>68</v>
      </c>
      <c r="U9" s="3" t="s">
        <v>55</v>
      </c>
      <c r="V9" s="3" t="s">
        <v>54</v>
      </c>
      <c r="W9" s="3" t="s">
        <v>57</v>
      </c>
      <c r="X9" s="3" t="s">
        <v>56</v>
      </c>
      <c r="Y9" s="3" t="s">
        <v>52</v>
      </c>
      <c r="Z9" s="3" t="s">
        <v>58</v>
      </c>
      <c r="AA9" s="3" t="s">
        <v>59</v>
      </c>
      <c r="AB9" s="3" t="s">
        <v>69</v>
      </c>
      <c r="AC9" s="3" t="s">
        <v>60</v>
      </c>
      <c r="AD9" s="3" t="s">
        <v>71</v>
      </c>
      <c r="AE9" s="3" t="s">
        <v>61</v>
      </c>
      <c r="AF9" s="3" t="s">
        <v>51</v>
      </c>
      <c r="AG9" s="3" t="s">
        <v>51</v>
      </c>
      <c r="AH9" s="3" t="s">
        <v>51</v>
      </c>
      <c r="AI9" s="3" t="s">
        <v>52</v>
      </c>
      <c r="AJ9" s="3" t="s">
        <v>52</v>
      </c>
      <c r="AK9" s="3" t="s">
        <v>52</v>
      </c>
      <c r="AL9" s="3" t="s">
        <v>58</v>
      </c>
      <c r="AM9" s="3" t="s">
        <v>58</v>
      </c>
      <c r="AN9" s="3" t="s">
        <v>52</v>
      </c>
      <c r="AO9" s="3" t="s">
        <v>58</v>
      </c>
      <c r="AP9" s="3" t="s">
        <v>58</v>
      </c>
      <c r="AQ9" s="3" t="s">
        <v>58</v>
      </c>
      <c r="AR9" s="3"/>
      <c r="AS9" s="3"/>
    </row>
    <row r="10" spans="1:45">
      <c r="A10" s="4">
        <v>9</v>
      </c>
      <c r="B10" s="3">
        <v>46</v>
      </c>
      <c r="C10" s="46">
        <v>44152</v>
      </c>
      <c r="D10" s="47">
        <v>0</v>
      </c>
      <c r="E10" s="46"/>
      <c r="F10" s="2" t="s">
        <v>76</v>
      </c>
      <c r="G10" s="2" t="s">
        <v>46</v>
      </c>
      <c r="H10" s="2" t="s">
        <v>47</v>
      </c>
      <c r="I10" s="2" t="s">
        <v>47</v>
      </c>
      <c r="J10" s="3"/>
      <c r="K10" s="3"/>
      <c r="L10" s="3"/>
      <c r="M10" s="3"/>
      <c r="N10" s="3" t="s">
        <v>92</v>
      </c>
      <c r="O10" s="3" t="s">
        <v>80</v>
      </c>
      <c r="P10" s="3" t="s">
        <v>77</v>
      </c>
      <c r="Q10" s="3" t="s">
        <v>51</v>
      </c>
      <c r="R10" s="3" t="s">
        <v>52</v>
      </c>
      <c r="S10" s="3" t="s">
        <v>51</v>
      </c>
      <c r="T10" s="3" t="s">
        <v>53</v>
      </c>
      <c r="U10" s="3" t="s">
        <v>55</v>
      </c>
      <c r="V10" s="3" t="s">
        <v>56</v>
      </c>
      <c r="W10" s="3" t="s">
        <v>54</v>
      </c>
      <c r="X10" s="3" t="s">
        <v>57</v>
      </c>
      <c r="Y10" s="3" t="s">
        <v>58</v>
      </c>
      <c r="Z10" s="3" t="s">
        <v>58</v>
      </c>
      <c r="AA10" s="3" t="s">
        <v>59</v>
      </c>
      <c r="AB10" s="3" t="s">
        <v>71</v>
      </c>
      <c r="AC10" s="3" t="s">
        <v>61</v>
      </c>
      <c r="AD10" s="3" t="s">
        <v>61</v>
      </c>
      <c r="AE10" s="3" t="s">
        <v>61</v>
      </c>
      <c r="AF10" s="3" t="s">
        <v>51</v>
      </c>
      <c r="AG10" s="3" t="s">
        <v>51</v>
      </c>
      <c r="AH10" s="3" t="s">
        <v>51</v>
      </c>
      <c r="AI10" s="3" t="s">
        <v>52</v>
      </c>
      <c r="AJ10" s="3" t="s">
        <v>52</v>
      </c>
      <c r="AK10" s="3" t="s">
        <v>52</v>
      </c>
      <c r="AL10" s="3" t="s">
        <v>58</v>
      </c>
      <c r="AM10" s="3" t="s">
        <v>58</v>
      </c>
      <c r="AN10" s="3" t="s">
        <v>58</v>
      </c>
      <c r="AO10" s="3" t="s">
        <v>52</v>
      </c>
      <c r="AP10" s="3" t="s">
        <v>58</v>
      </c>
      <c r="AQ10" s="3" t="s">
        <v>52</v>
      </c>
      <c r="AR10" s="3" t="s">
        <v>93</v>
      </c>
      <c r="AS10" s="3"/>
    </row>
    <row r="11" spans="1:45" s="8" customFormat="1">
      <c r="A11" s="4">
        <v>10</v>
      </c>
      <c r="B11" s="7">
        <v>45</v>
      </c>
      <c r="C11" s="48">
        <v>44180</v>
      </c>
      <c r="D11" s="43">
        <v>1</v>
      </c>
      <c r="E11" s="49" t="s">
        <v>94</v>
      </c>
      <c r="F11" s="2" t="s">
        <v>95</v>
      </c>
      <c r="G11" s="2" t="s">
        <v>46</v>
      </c>
      <c r="H11" s="7"/>
      <c r="I11" s="7"/>
      <c r="J11" s="2" t="s">
        <v>65</v>
      </c>
      <c r="K11" s="2" t="s">
        <v>47</v>
      </c>
      <c r="L11" s="2" t="s">
        <v>45</v>
      </c>
      <c r="M11" s="2" t="s">
        <v>47</v>
      </c>
      <c r="N11" s="7" t="s">
        <v>48</v>
      </c>
      <c r="O11" s="7" t="s">
        <v>82</v>
      </c>
      <c r="P11" s="7" t="s">
        <v>77</v>
      </c>
      <c r="Q11" s="7" t="s">
        <v>51</v>
      </c>
      <c r="R11" s="7" t="s">
        <v>52</v>
      </c>
      <c r="S11" s="7" t="s">
        <v>51</v>
      </c>
      <c r="T11" s="7" t="s">
        <v>68</v>
      </c>
      <c r="U11" s="7" t="s">
        <v>54</v>
      </c>
      <c r="V11" s="7" t="s">
        <v>55</v>
      </c>
      <c r="W11" s="7" t="s">
        <v>56</v>
      </c>
      <c r="X11" s="7" t="s">
        <v>57</v>
      </c>
      <c r="Y11" s="7" t="s">
        <v>52</v>
      </c>
      <c r="Z11" s="7" t="s">
        <v>58</v>
      </c>
      <c r="AA11" s="7" t="s">
        <v>59</v>
      </c>
      <c r="AB11" s="7" t="s">
        <v>60</v>
      </c>
      <c r="AC11" s="7" t="s">
        <v>96</v>
      </c>
      <c r="AD11" s="7" t="s">
        <v>61</v>
      </c>
      <c r="AE11" s="7" t="s">
        <v>61</v>
      </c>
      <c r="AF11" s="7" t="s">
        <v>51</v>
      </c>
      <c r="AG11" s="7" t="s">
        <v>51</v>
      </c>
      <c r="AH11" s="7" t="s">
        <v>51</v>
      </c>
      <c r="AI11" s="7" t="s">
        <v>52</v>
      </c>
      <c r="AJ11" s="7" t="s">
        <v>52</v>
      </c>
      <c r="AK11" s="7" t="s">
        <v>52</v>
      </c>
      <c r="AL11" s="7" t="s">
        <v>58</v>
      </c>
      <c r="AM11" s="7" t="s">
        <v>52</v>
      </c>
      <c r="AN11" s="7" t="s">
        <v>52</v>
      </c>
      <c r="AO11" s="7" t="s">
        <v>58</v>
      </c>
      <c r="AP11" s="7" t="s">
        <v>58</v>
      </c>
      <c r="AQ11" s="7" t="s">
        <v>58</v>
      </c>
      <c r="AR11" s="7" t="s">
        <v>97</v>
      </c>
      <c r="AS11" s="7"/>
    </row>
    <row r="12" spans="1:45" s="8" customFormat="1">
      <c r="A12" s="4">
        <v>11</v>
      </c>
      <c r="B12" s="7">
        <v>46</v>
      </c>
      <c r="C12" s="48">
        <v>44180</v>
      </c>
      <c r="D12" s="43">
        <v>1</v>
      </c>
      <c r="E12" s="48"/>
      <c r="F12" s="2" t="s">
        <v>64</v>
      </c>
      <c r="G12" s="2" t="s">
        <v>47</v>
      </c>
      <c r="H12" s="2" t="s">
        <v>47</v>
      </c>
      <c r="I12" s="2" t="s">
        <v>47</v>
      </c>
      <c r="J12" s="7"/>
      <c r="K12" s="7"/>
      <c r="L12" s="7"/>
      <c r="M12" s="7"/>
      <c r="N12" s="7" t="s">
        <v>48</v>
      </c>
      <c r="O12" s="7" t="s">
        <v>67</v>
      </c>
      <c r="P12" s="7" t="s">
        <v>77</v>
      </c>
      <c r="Q12" s="7" t="s">
        <v>51</v>
      </c>
      <c r="R12" s="7" t="s">
        <v>52</v>
      </c>
      <c r="S12" s="7" t="s">
        <v>51</v>
      </c>
      <c r="T12" s="7" t="s">
        <v>53</v>
      </c>
      <c r="U12" s="7" t="s">
        <v>56</v>
      </c>
      <c r="V12" s="7" t="s">
        <v>55</v>
      </c>
      <c r="W12" s="7" t="s">
        <v>54</v>
      </c>
      <c r="X12" s="7" t="s">
        <v>57</v>
      </c>
      <c r="Y12" s="7" t="s">
        <v>52</v>
      </c>
      <c r="Z12" s="7" t="s">
        <v>58</v>
      </c>
      <c r="AA12" s="7" t="s">
        <v>98</v>
      </c>
      <c r="AB12" s="7" t="s">
        <v>51</v>
      </c>
      <c r="AC12" s="7" t="s">
        <v>51</v>
      </c>
      <c r="AD12" s="7" t="s">
        <v>51</v>
      </c>
      <c r="AE12" s="7" t="s">
        <v>51</v>
      </c>
      <c r="AF12" s="7" t="s">
        <v>99</v>
      </c>
      <c r="AG12" s="7" t="s">
        <v>61</v>
      </c>
      <c r="AH12" s="7" t="s">
        <v>61</v>
      </c>
      <c r="AI12" s="7" t="s">
        <v>52</v>
      </c>
      <c r="AJ12" s="7" t="s">
        <v>52</v>
      </c>
      <c r="AK12" s="7" t="s">
        <v>52</v>
      </c>
      <c r="AL12" s="7" t="s">
        <v>58</v>
      </c>
      <c r="AM12" s="7" t="s">
        <v>58</v>
      </c>
      <c r="AN12" s="7" t="s">
        <v>58</v>
      </c>
      <c r="AO12" s="7" t="s">
        <v>58</v>
      </c>
      <c r="AP12" s="7" t="s">
        <v>58</v>
      </c>
      <c r="AQ12" s="7" t="s">
        <v>58</v>
      </c>
      <c r="AR12" s="7" t="s">
        <v>100</v>
      </c>
      <c r="AS12" s="7"/>
    </row>
    <row r="13" spans="1:45" s="8" customFormat="1">
      <c r="A13" s="4">
        <v>12</v>
      </c>
      <c r="B13" s="7">
        <v>46</v>
      </c>
      <c r="C13" s="48">
        <v>44180</v>
      </c>
      <c r="D13" s="43">
        <v>0</v>
      </c>
      <c r="E13" s="48"/>
      <c r="F13" s="2" t="s">
        <v>64</v>
      </c>
      <c r="G13" s="2" t="s">
        <v>46</v>
      </c>
      <c r="H13" s="7"/>
      <c r="I13" s="7"/>
      <c r="J13" s="2" t="s">
        <v>45</v>
      </c>
      <c r="K13" s="2" t="s">
        <v>46</v>
      </c>
      <c r="L13" s="2" t="s">
        <v>45</v>
      </c>
      <c r="M13" s="2" t="s">
        <v>46</v>
      </c>
      <c r="N13" s="7" t="s">
        <v>48</v>
      </c>
      <c r="O13" s="7" t="s">
        <v>82</v>
      </c>
      <c r="P13" s="3" t="s">
        <v>73</v>
      </c>
      <c r="Q13" s="7" t="s">
        <v>51</v>
      </c>
      <c r="R13" s="7" t="s">
        <v>52</v>
      </c>
      <c r="S13" s="7" t="s">
        <v>51</v>
      </c>
      <c r="T13" s="7" t="s">
        <v>68</v>
      </c>
      <c r="U13" s="7" t="s">
        <v>54</v>
      </c>
      <c r="V13" s="7" t="s">
        <v>56</v>
      </c>
      <c r="W13" s="7" t="s">
        <v>57</v>
      </c>
      <c r="X13" s="7" t="s">
        <v>55</v>
      </c>
      <c r="Y13" s="7" t="s">
        <v>52</v>
      </c>
      <c r="Z13" s="7" t="s">
        <v>58</v>
      </c>
      <c r="AA13" s="7" t="s">
        <v>88</v>
      </c>
      <c r="AB13" s="7" t="s">
        <v>51</v>
      </c>
      <c r="AC13" s="7" t="s">
        <v>51</v>
      </c>
      <c r="AD13" s="7" t="s">
        <v>51</v>
      </c>
      <c r="AE13" s="7" t="s">
        <v>51</v>
      </c>
      <c r="AF13" s="7" t="s">
        <v>51</v>
      </c>
      <c r="AG13" s="7" t="s">
        <v>51</v>
      </c>
      <c r="AH13" s="7" t="s">
        <v>51</v>
      </c>
      <c r="AI13" s="7" t="s">
        <v>58</v>
      </c>
      <c r="AJ13" s="7" t="s">
        <v>52</v>
      </c>
      <c r="AK13" s="7" t="s">
        <v>52</v>
      </c>
      <c r="AL13" s="7" t="s">
        <v>58</v>
      </c>
      <c r="AM13" s="7" t="s">
        <v>58</v>
      </c>
      <c r="AN13" s="7" t="s">
        <v>58</v>
      </c>
      <c r="AO13" s="7" t="s">
        <v>58</v>
      </c>
      <c r="AP13" s="7" t="s">
        <v>58</v>
      </c>
      <c r="AQ13" s="7" t="s">
        <v>58</v>
      </c>
      <c r="AR13" s="7" t="s">
        <v>101</v>
      </c>
      <c r="AS13" s="7"/>
    </row>
    <row r="14" spans="1:45" s="8" customFormat="1">
      <c r="A14" s="4">
        <v>13</v>
      </c>
      <c r="B14" s="7">
        <v>39</v>
      </c>
      <c r="C14" s="48">
        <v>44180</v>
      </c>
      <c r="D14" s="43">
        <v>1</v>
      </c>
      <c r="E14" s="48"/>
      <c r="F14" s="2" t="s">
        <v>45</v>
      </c>
      <c r="G14" s="2" t="s">
        <v>46</v>
      </c>
      <c r="H14" s="2" t="s">
        <v>46</v>
      </c>
      <c r="I14" s="2" t="s">
        <v>46</v>
      </c>
      <c r="J14" s="7"/>
      <c r="K14" s="7"/>
      <c r="L14" s="7"/>
      <c r="M14" s="7"/>
      <c r="N14" s="7" t="s">
        <v>102</v>
      </c>
      <c r="O14" s="7" t="s">
        <v>82</v>
      </c>
      <c r="P14" s="3" t="s">
        <v>85</v>
      </c>
      <c r="Q14" s="7" t="s">
        <v>51</v>
      </c>
      <c r="R14" s="7" t="s">
        <v>52</v>
      </c>
      <c r="S14" s="7" t="s">
        <v>51</v>
      </c>
      <c r="T14" s="7" t="s">
        <v>53</v>
      </c>
      <c r="U14" s="7" t="s">
        <v>56</v>
      </c>
      <c r="V14" s="7" t="s">
        <v>55</v>
      </c>
      <c r="W14" s="7" t="s">
        <v>57</v>
      </c>
      <c r="X14" s="7" t="s">
        <v>54</v>
      </c>
      <c r="Y14" s="7" t="s">
        <v>52</v>
      </c>
      <c r="Z14" s="7" t="s">
        <v>58</v>
      </c>
      <c r="AA14" s="7" t="s">
        <v>59</v>
      </c>
      <c r="AB14" s="7" t="s">
        <v>69</v>
      </c>
      <c r="AC14" s="7" t="s">
        <v>70</v>
      </c>
      <c r="AD14" s="7" t="s">
        <v>61</v>
      </c>
      <c r="AE14" s="7" t="s">
        <v>61</v>
      </c>
      <c r="AF14" s="7" t="s">
        <v>51</v>
      </c>
      <c r="AG14" s="7" t="s">
        <v>51</v>
      </c>
      <c r="AH14" s="7" t="s">
        <v>51</v>
      </c>
      <c r="AI14" s="7" t="s">
        <v>58</v>
      </c>
      <c r="AJ14" s="7" t="s">
        <v>52</v>
      </c>
      <c r="AK14" s="7" t="s">
        <v>52</v>
      </c>
      <c r="AL14" s="7" t="s">
        <v>58</v>
      </c>
      <c r="AM14" s="7" t="s">
        <v>58</v>
      </c>
      <c r="AN14" s="7" t="s">
        <v>52</v>
      </c>
      <c r="AO14" s="7" t="s">
        <v>58</v>
      </c>
      <c r="AP14" s="7" t="s">
        <v>58</v>
      </c>
      <c r="AQ14" s="7" t="s">
        <v>58</v>
      </c>
      <c r="AR14" s="7"/>
      <c r="AS14" s="7"/>
    </row>
    <row r="15" spans="1:45" s="8" customFormat="1">
      <c r="A15" s="4">
        <v>14</v>
      </c>
      <c r="B15" s="7">
        <v>46</v>
      </c>
      <c r="C15" s="48">
        <v>44187</v>
      </c>
      <c r="D15" s="43">
        <v>0</v>
      </c>
      <c r="E15" s="48"/>
      <c r="F15" s="2" t="s">
        <v>95</v>
      </c>
      <c r="G15" s="2" t="s">
        <v>46</v>
      </c>
      <c r="H15" s="7"/>
      <c r="I15" s="7"/>
      <c r="J15" s="2" t="s">
        <v>45</v>
      </c>
      <c r="K15" s="2" t="s">
        <v>46</v>
      </c>
      <c r="L15" s="2" t="s">
        <v>103</v>
      </c>
      <c r="M15" s="2" t="s">
        <v>46</v>
      </c>
      <c r="N15" s="7" t="s">
        <v>48</v>
      </c>
      <c r="O15" s="7" t="s">
        <v>49</v>
      </c>
      <c r="P15" s="3" t="s">
        <v>50</v>
      </c>
      <c r="Q15" s="7" t="s">
        <v>51</v>
      </c>
      <c r="R15" s="7" t="s">
        <v>52</v>
      </c>
      <c r="S15" s="7" t="s">
        <v>51</v>
      </c>
      <c r="T15" s="7" t="s">
        <v>68</v>
      </c>
      <c r="U15" s="7" t="s">
        <v>54</v>
      </c>
      <c r="V15" s="7" t="s">
        <v>56</v>
      </c>
      <c r="W15" s="7" t="s">
        <v>55</v>
      </c>
      <c r="X15" s="7" t="s">
        <v>57</v>
      </c>
      <c r="Y15" s="7" t="s">
        <v>52</v>
      </c>
      <c r="Z15" s="7" t="s">
        <v>58</v>
      </c>
      <c r="AA15" s="7" t="s">
        <v>59</v>
      </c>
      <c r="AB15" s="7" t="s">
        <v>96</v>
      </c>
      <c r="AC15" s="7" t="s">
        <v>61</v>
      </c>
      <c r="AD15" s="7" t="s">
        <v>61</v>
      </c>
      <c r="AE15" s="7" t="s">
        <v>61</v>
      </c>
      <c r="AF15" s="7" t="s">
        <v>51</v>
      </c>
      <c r="AG15" s="7" t="s">
        <v>51</v>
      </c>
      <c r="AH15" s="7" t="s">
        <v>51</v>
      </c>
      <c r="AI15" s="7" t="s">
        <v>58</v>
      </c>
      <c r="AJ15" s="7" t="s">
        <v>52</v>
      </c>
      <c r="AK15" s="7" t="s">
        <v>52</v>
      </c>
      <c r="AL15" s="7" t="s">
        <v>58</v>
      </c>
      <c r="AM15" s="7" t="s">
        <v>52</v>
      </c>
      <c r="AN15" s="7" t="s">
        <v>52</v>
      </c>
      <c r="AO15" s="7" t="s">
        <v>58</v>
      </c>
      <c r="AP15" s="7" t="s">
        <v>58</v>
      </c>
      <c r="AQ15" s="7" t="s">
        <v>58</v>
      </c>
      <c r="AR15" s="7" t="s">
        <v>104</v>
      </c>
      <c r="AS15" s="7"/>
    </row>
    <row r="16" spans="1:45" s="8" customFormat="1">
      <c r="A16" s="4">
        <v>15</v>
      </c>
      <c r="B16" s="7">
        <v>36</v>
      </c>
      <c r="C16" s="48">
        <v>44187</v>
      </c>
      <c r="D16" s="43">
        <v>1</v>
      </c>
      <c r="E16" s="48"/>
      <c r="F16" s="2" t="s">
        <v>76</v>
      </c>
      <c r="G16" s="2" t="s">
        <v>46</v>
      </c>
      <c r="H16" s="2" t="s">
        <v>46</v>
      </c>
      <c r="I16" s="2" t="s">
        <v>46</v>
      </c>
      <c r="J16" s="7"/>
      <c r="K16" s="7"/>
      <c r="L16" s="7"/>
      <c r="M16" s="7"/>
      <c r="N16" s="7" t="s">
        <v>48</v>
      </c>
      <c r="O16" s="7" t="s">
        <v>82</v>
      </c>
      <c r="P16" s="3" t="s">
        <v>73</v>
      </c>
      <c r="Q16" s="7" t="s">
        <v>51</v>
      </c>
      <c r="R16" s="7" t="s">
        <v>52</v>
      </c>
      <c r="S16" s="7" t="s">
        <v>51</v>
      </c>
      <c r="T16" s="7" t="s">
        <v>53</v>
      </c>
      <c r="U16" s="7" t="s">
        <v>56</v>
      </c>
      <c r="V16" s="7" t="s">
        <v>55</v>
      </c>
      <c r="W16" s="7" t="s">
        <v>54</v>
      </c>
      <c r="X16" s="7" t="s">
        <v>57</v>
      </c>
      <c r="Y16" s="7" t="s">
        <v>52</v>
      </c>
      <c r="Z16" s="7" t="s">
        <v>58</v>
      </c>
      <c r="AA16" s="7" t="s">
        <v>59</v>
      </c>
      <c r="AB16" s="7" t="s">
        <v>69</v>
      </c>
      <c r="AC16" s="7" t="s">
        <v>61</v>
      </c>
      <c r="AD16" s="7" t="s">
        <v>61</v>
      </c>
      <c r="AE16" s="7" t="s">
        <v>61</v>
      </c>
      <c r="AF16" s="7" t="s">
        <v>51</v>
      </c>
      <c r="AG16" s="7" t="s">
        <v>51</v>
      </c>
      <c r="AH16" s="7" t="s">
        <v>51</v>
      </c>
      <c r="AI16" s="7" t="s">
        <v>52</v>
      </c>
      <c r="AJ16" s="7" t="s">
        <v>52</v>
      </c>
      <c r="AK16" s="7" t="s">
        <v>52</v>
      </c>
      <c r="AL16" s="7" t="s">
        <v>58</v>
      </c>
      <c r="AM16" s="7" t="s">
        <v>58</v>
      </c>
      <c r="AN16" s="7" t="s">
        <v>52</v>
      </c>
      <c r="AO16" s="7" t="s">
        <v>58</v>
      </c>
      <c r="AP16" s="7" t="s">
        <v>58</v>
      </c>
      <c r="AQ16" s="7" t="s">
        <v>58</v>
      </c>
      <c r="AR16" s="7" t="s">
        <v>105</v>
      </c>
      <c r="AS16" s="7"/>
    </row>
    <row r="17" spans="1:45" s="8" customFormat="1">
      <c r="A17" s="4">
        <v>16</v>
      </c>
      <c r="B17" s="7">
        <v>41</v>
      </c>
      <c r="C17" s="48">
        <v>44187</v>
      </c>
      <c r="D17" s="43">
        <v>0</v>
      </c>
      <c r="E17" s="48"/>
      <c r="F17" s="2" t="s">
        <v>64</v>
      </c>
      <c r="G17" s="2" t="s">
        <v>47</v>
      </c>
      <c r="H17" s="7"/>
      <c r="I17" s="7"/>
      <c r="J17" s="2" t="s">
        <v>45</v>
      </c>
      <c r="K17" s="2" t="s">
        <v>46</v>
      </c>
      <c r="L17" s="2" t="s">
        <v>45</v>
      </c>
      <c r="M17" s="2" t="s">
        <v>46</v>
      </c>
      <c r="N17" s="7" t="s">
        <v>48</v>
      </c>
      <c r="O17" s="7" t="s">
        <v>82</v>
      </c>
      <c r="P17" s="7" t="s">
        <v>77</v>
      </c>
      <c r="Q17" s="7" t="s">
        <v>51</v>
      </c>
      <c r="R17" s="7" t="s">
        <v>52</v>
      </c>
      <c r="S17" s="7" t="s">
        <v>51</v>
      </c>
      <c r="T17" s="7" t="s">
        <v>68</v>
      </c>
      <c r="U17" s="7" t="s">
        <v>54</v>
      </c>
      <c r="V17" s="7" t="s">
        <v>55</v>
      </c>
      <c r="W17" s="7" t="s">
        <v>56</v>
      </c>
      <c r="X17" s="7" t="s">
        <v>57</v>
      </c>
      <c r="Y17" s="7" t="s">
        <v>52</v>
      </c>
      <c r="Z17" s="7" t="s">
        <v>58</v>
      </c>
      <c r="AA17" s="7" t="s">
        <v>59</v>
      </c>
      <c r="AB17" s="7" t="s">
        <v>69</v>
      </c>
      <c r="AC17" s="7" t="s">
        <v>61</v>
      </c>
      <c r="AD17" s="7" t="s">
        <v>61</v>
      </c>
      <c r="AE17" s="7" t="s">
        <v>61</v>
      </c>
      <c r="AF17" s="7" t="s">
        <v>51</v>
      </c>
      <c r="AG17" s="7" t="s">
        <v>51</v>
      </c>
      <c r="AH17" s="7" t="s">
        <v>51</v>
      </c>
      <c r="AI17" s="7" t="s">
        <v>52</v>
      </c>
      <c r="AJ17" s="7" t="s">
        <v>52</v>
      </c>
      <c r="AK17" s="7" t="s">
        <v>52</v>
      </c>
      <c r="AL17" s="7" t="s">
        <v>58</v>
      </c>
      <c r="AM17" s="7" t="s">
        <v>58</v>
      </c>
      <c r="AN17" s="7" t="s">
        <v>52</v>
      </c>
      <c r="AO17" s="7" t="s">
        <v>58</v>
      </c>
      <c r="AP17" s="7" t="s">
        <v>58</v>
      </c>
      <c r="AQ17" s="7" t="s">
        <v>58</v>
      </c>
      <c r="AR17" s="7"/>
      <c r="AS17" s="7"/>
    </row>
    <row r="18" spans="1:45" s="8" customFormat="1">
      <c r="A18" s="4">
        <v>17</v>
      </c>
      <c r="B18" s="7">
        <v>50</v>
      </c>
      <c r="C18" s="48">
        <v>44187</v>
      </c>
      <c r="D18" s="43">
        <v>0</v>
      </c>
      <c r="E18" s="48"/>
      <c r="F18" s="2" t="s">
        <v>45</v>
      </c>
      <c r="G18" s="2" t="s">
        <v>47</v>
      </c>
      <c r="H18" s="2" t="s">
        <v>47</v>
      </c>
      <c r="I18" s="2" t="s">
        <v>47</v>
      </c>
      <c r="J18" s="7"/>
      <c r="K18" s="7"/>
      <c r="L18" s="7"/>
      <c r="M18" s="7"/>
      <c r="N18" s="7" t="s">
        <v>106</v>
      </c>
      <c r="O18" s="7" t="s">
        <v>75</v>
      </c>
      <c r="P18" s="3" t="s">
        <v>87</v>
      </c>
      <c r="Q18" s="7" t="s">
        <v>51</v>
      </c>
      <c r="R18" s="7" t="s">
        <v>52</v>
      </c>
      <c r="S18" s="7" t="s">
        <v>51</v>
      </c>
      <c r="T18" s="7" t="s">
        <v>53</v>
      </c>
      <c r="U18" s="7" t="s">
        <v>56</v>
      </c>
      <c r="V18" s="7" t="s">
        <v>54</v>
      </c>
      <c r="W18" s="7" t="s">
        <v>55</v>
      </c>
      <c r="X18" s="7" t="s">
        <v>57</v>
      </c>
      <c r="Y18" s="7" t="s">
        <v>52</v>
      </c>
      <c r="Z18" s="7" t="s">
        <v>58</v>
      </c>
      <c r="AA18" s="7" t="s">
        <v>59</v>
      </c>
      <c r="AB18" s="7" t="s">
        <v>69</v>
      </c>
      <c r="AC18" s="7" t="s">
        <v>70</v>
      </c>
      <c r="AD18" s="7" t="s">
        <v>61</v>
      </c>
      <c r="AE18" s="7" t="s">
        <v>61</v>
      </c>
      <c r="AF18" s="7" t="s">
        <v>51</v>
      </c>
      <c r="AG18" s="7" t="s">
        <v>51</v>
      </c>
      <c r="AH18" s="7" t="s">
        <v>51</v>
      </c>
      <c r="AI18" s="7" t="s">
        <v>58</v>
      </c>
      <c r="AJ18" s="7" t="s">
        <v>52</v>
      </c>
      <c r="AK18" s="7" t="s">
        <v>52</v>
      </c>
      <c r="AL18" s="7" t="s">
        <v>58</v>
      </c>
      <c r="AM18" s="7" t="s">
        <v>52</v>
      </c>
      <c r="AN18" s="7" t="s">
        <v>58</v>
      </c>
      <c r="AO18" s="7" t="s">
        <v>58</v>
      </c>
      <c r="AP18" s="7" t="s">
        <v>58</v>
      </c>
      <c r="AQ18" s="7" t="s">
        <v>58</v>
      </c>
      <c r="AR18" s="7" t="s">
        <v>107</v>
      </c>
      <c r="AS18" s="7"/>
    </row>
    <row r="19" spans="1:45" s="8" customFormat="1">
      <c r="A19" s="4">
        <v>18</v>
      </c>
      <c r="B19" s="7">
        <v>61</v>
      </c>
      <c r="C19" s="48">
        <v>44187</v>
      </c>
      <c r="D19" s="43">
        <v>1</v>
      </c>
      <c r="E19" s="48"/>
      <c r="F19" s="2" t="s">
        <v>90</v>
      </c>
      <c r="G19" s="2" t="s">
        <v>46</v>
      </c>
      <c r="H19" s="7"/>
      <c r="I19" s="7"/>
      <c r="J19" s="2" t="s">
        <v>76</v>
      </c>
      <c r="K19" s="2" t="s">
        <v>47</v>
      </c>
      <c r="L19" s="2" t="s">
        <v>108</v>
      </c>
      <c r="M19" s="2" t="s">
        <v>46</v>
      </c>
      <c r="N19" s="7" t="s">
        <v>48</v>
      </c>
      <c r="O19" s="7" t="s">
        <v>82</v>
      </c>
      <c r="P19" s="7" t="s">
        <v>77</v>
      </c>
      <c r="Q19" s="7" t="s">
        <v>51</v>
      </c>
      <c r="R19" s="7" t="s">
        <v>52</v>
      </c>
      <c r="S19" s="7" t="s">
        <v>51</v>
      </c>
      <c r="T19" s="7" t="s">
        <v>68</v>
      </c>
      <c r="U19" s="7" t="s">
        <v>55</v>
      </c>
      <c r="V19" s="7" t="s">
        <v>54</v>
      </c>
      <c r="W19" s="7" t="s">
        <v>57</v>
      </c>
      <c r="X19" s="7" t="s">
        <v>56</v>
      </c>
      <c r="Y19" s="7" t="s">
        <v>52</v>
      </c>
      <c r="Z19" s="7" t="s">
        <v>58</v>
      </c>
      <c r="AA19" s="7" t="s">
        <v>59</v>
      </c>
      <c r="AB19" s="7" t="s">
        <v>69</v>
      </c>
      <c r="AC19" s="7" t="s">
        <v>70</v>
      </c>
      <c r="AD19" s="7" t="s">
        <v>61</v>
      </c>
      <c r="AE19" s="7" t="s">
        <v>61</v>
      </c>
      <c r="AF19" s="7" t="s">
        <v>51</v>
      </c>
      <c r="AG19" s="7" t="s">
        <v>51</v>
      </c>
      <c r="AH19" s="7" t="s">
        <v>51</v>
      </c>
      <c r="AI19" s="7" t="s">
        <v>52</v>
      </c>
      <c r="AJ19" s="7" t="s">
        <v>52</v>
      </c>
      <c r="AK19" s="7" t="s">
        <v>109</v>
      </c>
      <c r="AL19" s="7" t="s">
        <v>58</v>
      </c>
      <c r="AM19" s="7" t="s">
        <v>52</v>
      </c>
      <c r="AN19" s="7" t="s">
        <v>58</v>
      </c>
      <c r="AO19" s="7" t="s">
        <v>58</v>
      </c>
      <c r="AP19" s="7" t="s">
        <v>58</v>
      </c>
      <c r="AQ19" s="7" t="s">
        <v>58</v>
      </c>
      <c r="AR19" s="7" t="s">
        <v>110</v>
      </c>
      <c r="AS19" s="7"/>
    </row>
    <row r="20" spans="1:45" s="8" customFormat="1">
      <c r="A20" s="4">
        <v>19</v>
      </c>
      <c r="B20" s="7">
        <v>49</v>
      </c>
      <c r="C20" s="48">
        <v>44187</v>
      </c>
      <c r="D20" s="43">
        <v>0</v>
      </c>
      <c r="E20" s="48"/>
      <c r="F20" s="2" t="s">
        <v>64</v>
      </c>
      <c r="G20" s="2" t="s">
        <v>47</v>
      </c>
      <c r="H20" s="2" t="s">
        <v>111</v>
      </c>
      <c r="I20" s="2" t="s">
        <v>111</v>
      </c>
      <c r="J20" s="7"/>
      <c r="K20" s="7"/>
      <c r="L20" s="7"/>
      <c r="M20" s="7"/>
      <c r="N20" s="7" t="s">
        <v>48</v>
      </c>
      <c r="O20" s="7" t="s">
        <v>82</v>
      </c>
      <c r="P20" s="7" t="s">
        <v>77</v>
      </c>
      <c r="Q20" s="7" t="s">
        <v>51</v>
      </c>
      <c r="R20" s="7" t="s">
        <v>52</v>
      </c>
      <c r="S20" s="7" t="s">
        <v>51</v>
      </c>
      <c r="T20" s="7" t="s">
        <v>53</v>
      </c>
      <c r="U20" s="7" t="s">
        <v>55</v>
      </c>
      <c r="V20" s="7" t="s">
        <v>56</v>
      </c>
      <c r="W20" s="7" t="s">
        <v>57</v>
      </c>
      <c r="X20" s="7" t="s">
        <v>54</v>
      </c>
      <c r="Y20" s="7" t="s">
        <v>52</v>
      </c>
      <c r="Z20" s="7" t="s">
        <v>58</v>
      </c>
      <c r="AA20" s="7" t="s">
        <v>59</v>
      </c>
      <c r="AB20" s="7" t="s">
        <v>60</v>
      </c>
      <c r="AC20" s="7" t="s">
        <v>96</v>
      </c>
      <c r="AD20" s="7" t="s">
        <v>61</v>
      </c>
      <c r="AE20" s="7" t="s">
        <v>61</v>
      </c>
      <c r="AF20" s="7" t="s">
        <v>51</v>
      </c>
      <c r="AG20" s="7" t="s">
        <v>51</v>
      </c>
      <c r="AH20" s="7" t="s">
        <v>51</v>
      </c>
      <c r="AI20" s="7" t="s">
        <v>52</v>
      </c>
      <c r="AJ20" s="7" t="s">
        <v>52</v>
      </c>
      <c r="AK20" s="7" t="s">
        <v>52</v>
      </c>
      <c r="AL20" s="7" t="s">
        <v>58</v>
      </c>
      <c r="AM20" s="7" t="s">
        <v>52</v>
      </c>
      <c r="AN20" s="7" t="s">
        <v>52</v>
      </c>
      <c r="AO20" s="7" t="s">
        <v>58</v>
      </c>
      <c r="AP20" s="7" t="s">
        <v>58</v>
      </c>
      <c r="AQ20" s="7" t="s">
        <v>58</v>
      </c>
      <c r="AR20" s="7" t="s">
        <v>112</v>
      </c>
      <c r="AS20" s="7" t="s">
        <v>113</v>
      </c>
    </row>
    <row r="21" spans="1:45" s="8" customFormat="1">
      <c r="A21" s="4">
        <v>20</v>
      </c>
      <c r="B21" s="7">
        <v>47</v>
      </c>
      <c r="C21" s="48">
        <v>44187</v>
      </c>
      <c r="D21" s="43">
        <v>2</v>
      </c>
      <c r="E21" s="49" t="s">
        <v>94</v>
      </c>
      <c r="F21" s="2" t="s">
        <v>95</v>
      </c>
      <c r="G21" s="2" t="s">
        <v>46</v>
      </c>
      <c r="H21" s="7"/>
      <c r="I21" s="7"/>
      <c r="J21" s="2" t="s">
        <v>45</v>
      </c>
      <c r="K21" s="2" t="s">
        <v>46</v>
      </c>
      <c r="L21" s="2" t="s">
        <v>45</v>
      </c>
      <c r="M21" s="2" t="s">
        <v>46</v>
      </c>
      <c r="N21" s="7" t="s">
        <v>92</v>
      </c>
      <c r="O21" s="7" t="s">
        <v>67</v>
      </c>
      <c r="P21" s="3" t="s">
        <v>87</v>
      </c>
      <c r="Q21" s="7" t="s">
        <v>51</v>
      </c>
      <c r="R21" s="7" t="s">
        <v>52</v>
      </c>
      <c r="S21" s="7" t="s">
        <v>51</v>
      </c>
      <c r="T21" s="7" t="s">
        <v>68</v>
      </c>
      <c r="U21" s="7" t="s">
        <v>55</v>
      </c>
      <c r="V21" s="7" t="s">
        <v>54</v>
      </c>
      <c r="W21" s="7" t="s">
        <v>56</v>
      </c>
      <c r="X21" s="7" t="s">
        <v>57</v>
      </c>
      <c r="Y21" s="7" t="s">
        <v>52</v>
      </c>
      <c r="Z21" s="7" t="s">
        <v>58</v>
      </c>
      <c r="AA21" s="7" t="s">
        <v>59</v>
      </c>
      <c r="AB21" s="7" t="s">
        <v>69</v>
      </c>
      <c r="AC21" s="7" t="s">
        <v>60</v>
      </c>
      <c r="AD21" s="7" t="s">
        <v>61</v>
      </c>
      <c r="AE21" s="7" t="s">
        <v>61</v>
      </c>
      <c r="AF21" s="7" t="s">
        <v>51</v>
      </c>
      <c r="AG21" s="7" t="s">
        <v>51</v>
      </c>
      <c r="AH21" s="7" t="s">
        <v>51</v>
      </c>
      <c r="AI21" s="7" t="s">
        <v>58</v>
      </c>
      <c r="AJ21" s="7" t="s">
        <v>52</v>
      </c>
      <c r="AK21" s="7" t="s">
        <v>52</v>
      </c>
      <c r="AL21" s="7" t="s">
        <v>58</v>
      </c>
      <c r="AM21" s="7" t="s">
        <v>58</v>
      </c>
      <c r="AN21" s="7" t="s">
        <v>52</v>
      </c>
      <c r="AO21" s="7" t="s">
        <v>58</v>
      </c>
      <c r="AP21" s="7" t="s">
        <v>58</v>
      </c>
      <c r="AQ21" s="7" t="s">
        <v>58</v>
      </c>
      <c r="AR21" s="7"/>
      <c r="AS21" s="7" t="s">
        <v>114</v>
      </c>
    </row>
    <row r="22" spans="1:45">
      <c r="A22" s="4">
        <v>21</v>
      </c>
      <c r="B22" s="3">
        <v>46</v>
      </c>
      <c r="C22" s="46">
        <v>44194</v>
      </c>
      <c r="D22" s="47">
        <v>0</v>
      </c>
      <c r="E22" s="46"/>
      <c r="F22" s="2" t="s">
        <v>76</v>
      </c>
      <c r="G22" s="2" t="s">
        <v>47</v>
      </c>
      <c r="H22" s="2" t="s">
        <v>46</v>
      </c>
      <c r="I22" s="2" t="s">
        <v>46</v>
      </c>
      <c r="J22" s="7"/>
      <c r="K22" s="7"/>
      <c r="L22" s="7"/>
      <c r="M22" s="7"/>
      <c r="N22" s="3" t="s">
        <v>48</v>
      </c>
      <c r="O22" s="3" t="s">
        <v>67</v>
      </c>
      <c r="P22" s="3" t="s">
        <v>85</v>
      </c>
      <c r="Q22" s="3" t="s">
        <v>51</v>
      </c>
      <c r="R22" s="3" t="s">
        <v>52</v>
      </c>
      <c r="S22" s="3" t="s">
        <v>51</v>
      </c>
      <c r="T22" s="3" t="s">
        <v>53</v>
      </c>
      <c r="U22" s="3" t="s">
        <v>55</v>
      </c>
      <c r="V22" s="3" t="s">
        <v>56</v>
      </c>
      <c r="W22" s="3" t="s">
        <v>54</v>
      </c>
      <c r="X22" s="3" t="s">
        <v>57</v>
      </c>
      <c r="Y22" s="3" t="s">
        <v>52</v>
      </c>
      <c r="Z22" s="3" t="s">
        <v>58</v>
      </c>
      <c r="AA22" s="3" t="s">
        <v>59</v>
      </c>
      <c r="AB22" s="3" t="s">
        <v>69</v>
      </c>
      <c r="AC22" s="3" t="s">
        <v>60</v>
      </c>
      <c r="AD22" s="3" t="s">
        <v>96</v>
      </c>
      <c r="AE22" s="3" t="s">
        <v>61</v>
      </c>
      <c r="AF22" s="3" t="s">
        <v>51</v>
      </c>
      <c r="AG22" s="3" t="s">
        <v>51</v>
      </c>
      <c r="AH22" s="3" t="s">
        <v>51</v>
      </c>
      <c r="AI22" s="3" t="s">
        <v>52</v>
      </c>
      <c r="AJ22" s="3" t="s">
        <v>52</v>
      </c>
      <c r="AK22" s="3" t="s">
        <v>52</v>
      </c>
      <c r="AL22" s="3" t="s">
        <v>58</v>
      </c>
      <c r="AM22" s="3" t="s">
        <v>58</v>
      </c>
      <c r="AN22" s="3" t="s">
        <v>52</v>
      </c>
      <c r="AO22" s="3" t="s">
        <v>58</v>
      </c>
      <c r="AP22" s="3" t="s">
        <v>58</v>
      </c>
      <c r="AQ22" s="3" t="s">
        <v>58</v>
      </c>
      <c r="AR22" s="3" t="s">
        <v>115</v>
      </c>
      <c r="AS22" s="3"/>
    </row>
    <row r="23" spans="1:45">
      <c r="A23" s="4">
        <v>22</v>
      </c>
      <c r="B23" s="3">
        <v>48</v>
      </c>
      <c r="C23" s="46">
        <v>44194</v>
      </c>
      <c r="D23" s="47">
        <v>0</v>
      </c>
      <c r="E23" s="46"/>
      <c r="F23" s="2" t="s">
        <v>64</v>
      </c>
      <c r="G23" s="2" t="s">
        <v>47</v>
      </c>
      <c r="H23" s="7"/>
      <c r="I23" s="7"/>
      <c r="J23" s="2" t="s">
        <v>65</v>
      </c>
      <c r="K23" s="2" t="s">
        <v>47</v>
      </c>
      <c r="L23" s="2" t="s">
        <v>65</v>
      </c>
      <c r="M23" s="2" t="s">
        <v>47</v>
      </c>
      <c r="N23" s="3" t="s">
        <v>48</v>
      </c>
      <c r="O23" s="3" t="s">
        <v>75</v>
      </c>
      <c r="P23" s="3" t="s">
        <v>91</v>
      </c>
      <c r="Q23" s="3" t="s">
        <v>51</v>
      </c>
      <c r="R23" s="3" t="s">
        <v>52</v>
      </c>
      <c r="S23" s="3" t="s">
        <v>51</v>
      </c>
      <c r="T23" s="3" t="s">
        <v>68</v>
      </c>
      <c r="U23" s="3" t="s">
        <v>54</v>
      </c>
      <c r="V23" s="3" t="s">
        <v>55</v>
      </c>
      <c r="W23" s="3" t="s">
        <v>56</v>
      </c>
      <c r="X23" s="3" t="s">
        <v>57</v>
      </c>
      <c r="Y23" s="3" t="s">
        <v>52</v>
      </c>
      <c r="Z23" s="3" t="s">
        <v>58</v>
      </c>
      <c r="AA23" s="3" t="s">
        <v>59</v>
      </c>
      <c r="AB23" s="3" t="s">
        <v>70</v>
      </c>
      <c r="AC23" s="3" t="s">
        <v>96</v>
      </c>
      <c r="AD23" s="3" t="s">
        <v>61</v>
      </c>
      <c r="AE23" s="3" t="s">
        <v>61</v>
      </c>
      <c r="AF23" s="3" t="s">
        <v>51</v>
      </c>
      <c r="AG23" s="3" t="s">
        <v>51</v>
      </c>
      <c r="AH23" s="3" t="s">
        <v>51</v>
      </c>
      <c r="AI23" s="3" t="s">
        <v>52</v>
      </c>
      <c r="AJ23" s="3" t="s">
        <v>52</v>
      </c>
      <c r="AK23" s="3" t="s">
        <v>58</v>
      </c>
      <c r="AL23" s="3" t="s">
        <v>58</v>
      </c>
      <c r="AM23" s="3" t="s">
        <v>52</v>
      </c>
      <c r="AN23" s="3" t="s">
        <v>52</v>
      </c>
      <c r="AO23" s="3" t="s">
        <v>58</v>
      </c>
      <c r="AP23" s="3" t="s">
        <v>58</v>
      </c>
      <c r="AQ23" s="3" t="s">
        <v>58</v>
      </c>
      <c r="AR23" s="3" t="s">
        <v>116</v>
      </c>
      <c r="AS23" s="3" t="s">
        <v>117</v>
      </c>
    </row>
    <row r="24" spans="1:45">
      <c r="A24" s="4">
        <v>23</v>
      </c>
      <c r="B24" s="3">
        <v>53</v>
      </c>
      <c r="C24" s="46">
        <v>44194</v>
      </c>
      <c r="D24" s="47">
        <v>0</v>
      </c>
      <c r="E24" s="46"/>
      <c r="F24" s="2" t="s">
        <v>65</v>
      </c>
      <c r="G24" s="2" t="s">
        <v>46</v>
      </c>
      <c r="H24" s="2" t="s">
        <v>46</v>
      </c>
      <c r="I24" s="2" t="s">
        <v>46</v>
      </c>
      <c r="J24" s="7"/>
      <c r="K24" s="7"/>
      <c r="L24" s="7"/>
      <c r="M24" s="7"/>
      <c r="N24" s="3" t="s">
        <v>118</v>
      </c>
      <c r="O24" s="3" t="s">
        <v>67</v>
      </c>
      <c r="P24" s="3" t="s">
        <v>87</v>
      </c>
      <c r="Q24" s="3" t="s">
        <v>51</v>
      </c>
      <c r="R24" s="3" t="s">
        <v>52</v>
      </c>
      <c r="S24" s="3" t="s">
        <v>51</v>
      </c>
      <c r="T24" s="3" t="s">
        <v>53</v>
      </c>
      <c r="U24" s="3" t="s">
        <v>56</v>
      </c>
      <c r="V24" s="3" t="s">
        <v>55</v>
      </c>
      <c r="W24" s="3" t="s">
        <v>54</v>
      </c>
      <c r="X24" s="3" t="s">
        <v>57</v>
      </c>
      <c r="Y24" s="3" t="s">
        <v>52</v>
      </c>
      <c r="Z24" s="3" t="s">
        <v>58</v>
      </c>
      <c r="AA24" s="3" t="s">
        <v>59</v>
      </c>
      <c r="AB24" s="3" t="s">
        <v>69</v>
      </c>
      <c r="AC24" s="3" t="s">
        <v>61</v>
      </c>
      <c r="AD24" s="3" t="s">
        <v>61</v>
      </c>
      <c r="AE24" s="3" t="s">
        <v>61</v>
      </c>
      <c r="AF24" s="3" t="s">
        <v>51</v>
      </c>
      <c r="AG24" s="3" t="s">
        <v>51</v>
      </c>
      <c r="AH24" s="3" t="s">
        <v>51</v>
      </c>
      <c r="AI24" s="3" t="s">
        <v>52</v>
      </c>
      <c r="AJ24" s="3" t="s">
        <v>52</v>
      </c>
      <c r="AK24" s="3" t="s">
        <v>58</v>
      </c>
      <c r="AL24" s="3" t="s">
        <v>58</v>
      </c>
      <c r="AM24" s="3" t="s">
        <v>58</v>
      </c>
      <c r="AN24" s="3" t="s">
        <v>52</v>
      </c>
      <c r="AO24" s="3" t="s">
        <v>58</v>
      </c>
      <c r="AP24" s="3" t="s">
        <v>58</v>
      </c>
      <c r="AQ24" s="3" t="s">
        <v>58</v>
      </c>
      <c r="AR24" s="3"/>
      <c r="AS24" s="3"/>
    </row>
    <row r="25" spans="1:45">
      <c r="A25" s="4">
        <v>24</v>
      </c>
      <c r="B25" s="3">
        <v>42</v>
      </c>
      <c r="C25" s="46">
        <v>44194</v>
      </c>
      <c r="D25" s="47">
        <v>0</v>
      </c>
      <c r="E25" s="46"/>
      <c r="F25" s="2" t="s">
        <v>95</v>
      </c>
      <c r="G25" s="2" t="s">
        <v>46</v>
      </c>
      <c r="H25" s="2" t="s">
        <v>46</v>
      </c>
      <c r="I25" s="2" t="s">
        <v>46</v>
      </c>
      <c r="J25" s="7"/>
      <c r="K25" s="7"/>
      <c r="L25" s="7"/>
      <c r="M25" s="7"/>
      <c r="N25" s="3" t="s">
        <v>119</v>
      </c>
      <c r="O25" s="3" t="s">
        <v>67</v>
      </c>
      <c r="P25" s="3" t="s">
        <v>50</v>
      </c>
      <c r="Q25" s="3" t="s">
        <v>51</v>
      </c>
      <c r="R25" s="3" t="s">
        <v>52</v>
      </c>
      <c r="S25" s="3" t="s">
        <v>51</v>
      </c>
      <c r="T25" s="3" t="s">
        <v>53</v>
      </c>
      <c r="U25" s="3" t="s">
        <v>56</v>
      </c>
      <c r="V25" s="3" t="s">
        <v>54</v>
      </c>
      <c r="W25" s="3" t="s">
        <v>57</v>
      </c>
      <c r="X25" s="3" t="s">
        <v>55</v>
      </c>
      <c r="Y25" s="3" t="s">
        <v>52</v>
      </c>
      <c r="Z25" s="3" t="s">
        <v>58</v>
      </c>
      <c r="AA25" s="3" t="s">
        <v>59</v>
      </c>
      <c r="AB25" s="3" t="s">
        <v>69</v>
      </c>
      <c r="AC25" s="3" t="s">
        <v>70</v>
      </c>
      <c r="AD25" s="3" t="s">
        <v>60</v>
      </c>
      <c r="AE25" s="3" t="s">
        <v>61</v>
      </c>
      <c r="AF25" s="3" t="s">
        <v>51</v>
      </c>
      <c r="AG25" s="3" t="s">
        <v>51</v>
      </c>
      <c r="AH25" s="3" t="s">
        <v>51</v>
      </c>
      <c r="AI25" s="3" t="s">
        <v>52</v>
      </c>
      <c r="AJ25" s="3" t="s">
        <v>52</v>
      </c>
      <c r="AK25" s="3" t="s">
        <v>52</v>
      </c>
      <c r="AL25" s="3" t="s">
        <v>58</v>
      </c>
      <c r="AM25" s="3" t="s">
        <v>52</v>
      </c>
      <c r="AN25" s="3" t="s">
        <v>52</v>
      </c>
      <c r="AO25" s="3" t="s">
        <v>58</v>
      </c>
      <c r="AP25" s="3" t="s">
        <v>58</v>
      </c>
      <c r="AQ25" s="3" t="s">
        <v>52</v>
      </c>
      <c r="AR25" s="3" t="s">
        <v>120</v>
      </c>
      <c r="AS25" s="3" t="s">
        <v>121</v>
      </c>
    </row>
    <row r="26" spans="1:45">
      <c r="A26" s="4">
        <v>25</v>
      </c>
      <c r="B26" s="3">
        <v>55</v>
      </c>
      <c r="C26" s="46">
        <v>44208</v>
      </c>
      <c r="D26" s="47">
        <v>0</v>
      </c>
      <c r="E26" s="46"/>
      <c r="F26" s="2" t="s">
        <v>65</v>
      </c>
      <c r="G26" s="2" t="s">
        <v>46</v>
      </c>
      <c r="H26" s="7"/>
      <c r="I26" s="7"/>
      <c r="J26" s="2" t="s">
        <v>122</v>
      </c>
      <c r="K26" s="2" t="s">
        <v>46</v>
      </c>
      <c r="L26" s="2" t="s">
        <v>65</v>
      </c>
      <c r="M26" s="2" t="s">
        <v>46</v>
      </c>
      <c r="N26" s="3" t="s">
        <v>48</v>
      </c>
      <c r="O26" s="3" t="s">
        <v>82</v>
      </c>
      <c r="P26" s="3" t="s">
        <v>85</v>
      </c>
      <c r="Q26" s="3" t="s">
        <v>51</v>
      </c>
      <c r="R26" s="3" t="s">
        <v>52</v>
      </c>
      <c r="S26" s="3" t="s">
        <v>51</v>
      </c>
      <c r="T26" s="3" t="s">
        <v>68</v>
      </c>
      <c r="U26" s="3" t="s">
        <v>54</v>
      </c>
      <c r="V26" s="3" t="s">
        <v>57</v>
      </c>
      <c r="W26" s="3" t="s">
        <v>56</v>
      </c>
      <c r="X26" s="3" t="s">
        <v>55</v>
      </c>
      <c r="Y26" s="3" t="s">
        <v>52</v>
      </c>
      <c r="Z26" s="3" t="s">
        <v>58</v>
      </c>
      <c r="AA26" s="3" t="s">
        <v>59</v>
      </c>
      <c r="AB26" s="3" t="s">
        <v>60</v>
      </c>
      <c r="AC26" s="3" t="s">
        <v>61</v>
      </c>
      <c r="AD26" s="3" t="s">
        <v>61</v>
      </c>
      <c r="AE26" s="3" t="s">
        <v>61</v>
      </c>
      <c r="AF26" s="3" t="s">
        <v>51</v>
      </c>
      <c r="AG26" s="3" t="s">
        <v>51</v>
      </c>
      <c r="AH26" s="3" t="s">
        <v>51</v>
      </c>
      <c r="AI26" s="3" t="s">
        <v>58</v>
      </c>
      <c r="AJ26" s="3" t="s">
        <v>52</v>
      </c>
      <c r="AK26" s="3" t="s">
        <v>52</v>
      </c>
      <c r="AL26" s="3" t="s">
        <v>58</v>
      </c>
      <c r="AM26" s="3" t="s">
        <v>58</v>
      </c>
      <c r="AN26" s="3" t="s">
        <v>52</v>
      </c>
      <c r="AO26" s="3" t="s">
        <v>58</v>
      </c>
      <c r="AP26" s="3" t="s">
        <v>58</v>
      </c>
      <c r="AQ26" s="3" t="s">
        <v>58</v>
      </c>
      <c r="AR26" s="3"/>
      <c r="AS26" s="3"/>
    </row>
    <row r="27" spans="1:45">
      <c r="A27" s="4">
        <v>26</v>
      </c>
      <c r="B27" s="3">
        <v>46</v>
      </c>
      <c r="C27" s="46">
        <v>44208</v>
      </c>
      <c r="D27" s="47">
        <v>0</v>
      </c>
      <c r="E27" s="46"/>
      <c r="F27" s="2" t="s">
        <v>95</v>
      </c>
      <c r="G27" s="2" t="s">
        <v>46</v>
      </c>
      <c r="H27" s="2" t="s">
        <v>46</v>
      </c>
      <c r="I27" s="2" t="s">
        <v>46</v>
      </c>
      <c r="J27" s="7"/>
      <c r="K27" s="7"/>
      <c r="L27" s="7"/>
      <c r="M27" s="7"/>
      <c r="N27" s="3" t="s">
        <v>48</v>
      </c>
      <c r="O27" s="3" t="s">
        <v>49</v>
      </c>
      <c r="P27" s="3" t="s">
        <v>73</v>
      </c>
      <c r="Q27" s="3" t="s">
        <v>51</v>
      </c>
      <c r="R27" s="3" t="s">
        <v>52</v>
      </c>
      <c r="S27" s="3" t="s">
        <v>51</v>
      </c>
      <c r="T27" s="3" t="s">
        <v>53</v>
      </c>
      <c r="U27" s="3" t="s">
        <v>55</v>
      </c>
      <c r="V27" s="3" t="s">
        <v>54</v>
      </c>
      <c r="W27" s="3" t="s">
        <v>57</v>
      </c>
      <c r="X27" s="3" t="s">
        <v>56</v>
      </c>
      <c r="Y27" s="3" t="s">
        <v>52</v>
      </c>
      <c r="Z27" s="3" t="s">
        <v>58</v>
      </c>
      <c r="AA27" s="3" t="s">
        <v>59</v>
      </c>
      <c r="AB27" s="3" t="s">
        <v>96</v>
      </c>
      <c r="AC27" s="3" t="s">
        <v>61</v>
      </c>
      <c r="AD27" s="3" t="s">
        <v>61</v>
      </c>
      <c r="AE27" s="3" t="s">
        <v>61</v>
      </c>
      <c r="AF27" s="3" t="s">
        <v>51</v>
      </c>
      <c r="AG27" s="3" t="s">
        <v>51</v>
      </c>
      <c r="AH27" s="3" t="s">
        <v>51</v>
      </c>
      <c r="AI27" s="3" t="s">
        <v>52</v>
      </c>
      <c r="AJ27" s="3" t="s">
        <v>52</v>
      </c>
      <c r="AK27" s="3" t="s">
        <v>52</v>
      </c>
      <c r="AL27" s="3" t="s">
        <v>58</v>
      </c>
      <c r="AM27" s="3" t="s">
        <v>52</v>
      </c>
      <c r="AN27" s="3" t="s">
        <v>52</v>
      </c>
      <c r="AO27" s="3" t="s">
        <v>58</v>
      </c>
      <c r="AP27" s="3" t="s">
        <v>58</v>
      </c>
      <c r="AQ27" s="3" t="s">
        <v>58</v>
      </c>
      <c r="AR27" s="3" t="s">
        <v>123</v>
      </c>
      <c r="AS27" s="3"/>
    </row>
    <row r="28" spans="1:45">
      <c r="A28" s="4">
        <v>27</v>
      </c>
      <c r="B28" s="3">
        <v>50</v>
      </c>
      <c r="C28" s="46">
        <v>44208</v>
      </c>
      <c r="D28" s="47">
        <v>0</v>
      </c>
      <c r="E28" s="46"/>
      <c r="F28" s="2" t="s">
        <v>122</v>
      </c>
      <c r="G28" s="2" t="s">
        <v>46</v>
      </c>
      <c r="H28" s="7"/>
      <c r="I28" s="7"/>
      <c r="J28" s="2" t="s">
        <v>45</v>
      </c>
      <c r="K28" s="2" t="s">
        <v>46</v>
      </c>
      <c r="L28" s="2" t="s">
        <v>122</v>
      </c>
      <c r="M28" s="2" t="s">
        <v>46</v>
      </c>
      <c r="N28" s="3" t="s">
        <v>106</v>
      </c>
      <c r="O28" s="3" t="s">
        <v>80</v>
      </c>
      <c r="P28" s="3" t="s">
        <v>77</v>
      </c>
      <c r="Q28" s="3" t="s">
        <v>51</v>
      </c>
      <c r="R28" s="3" t="s">
        <v>52</v>
      </c>
      <c r="S28" s="3" t="s">
        <v>51</v>
      </c>
      <c r="T28" s="3" t="s">
        <v>68</v>
      </c>
      <c r="U28" s="3" t="s">
        <v>54</v>
      </c>
      <c r="V28" s="3" t="s">
        <v>57</v>
      </c>
      <c r="W28" s="3" t="s">
        <v>55</v>
      </c>
      <c r="X28" s="3" t="s">
        <v>56</v>
      </c>
      <c r="Y28" s="3" t="s">
        <v>52</v>
      </c>
      <c r="Z28" s="3" t="s">
        <v>58</v>
      </c>
      <c r="AA28" s="3" t="s">
        <v>88</v>
      </c>
      <c r="AB28" s="3" t="s">
        <v>51</v>
      </c>
      <c r="AC28" s="3" t="s">
        <v>51</v>
      </c>
      <c r="AD28" s="3" t="s">
        <v>51</v>
      </c>
      <c r="AE28" s="3" t="s">
        <v>51</v>
      </c>
      <c r="AF28" s="3" t="s">
        <v>51</v>
      </c>
      <c r="AG28" s="3" t="s">
        <v>51</v>
      </c>
      <c r="AH28" s="3" t="s">
        <v>51</v>
      </c>
      <c r="AI28" s="3" t="s">
        <v>58</v>
      </c>
      <c r="AJ28" s="3" t="s">
        <v>52</v>
      </c>
      <c r="AK28" s="3" t="s">
        <v>52</v>
      </c>
      <c r="AL28" s="3" t="s">
        <v>58</v>
      </c>
      <c r="AM28" s="3" t="s">
        <v>52</v>
      </c>
      <c r="AN28" s="3" t="s">
        <v>52</v>
      </c>
      <c r="AO28" s="3" t="s">
        <v>58</v>
      </c>
      <c r="AP28" s="3" t="s">
        <v>58</v>
      </c>
      <c r="AQ28" s="3" t="s">
        <v>58</v>
      </c>
      <c r="AR28" s="3"/>
      <c r="AS28" s="3" t="s">
        <v>124</v>
      </c>
    </row>
    <row r="29" spans="1:45">
      <c r="A29" s="4">
        <v>28</v>
      </c>
      <c r="B29" s="3">
        <v>35</v>
      </c>
      <c r="C29" s="46">
        <v>44215</v>
      </c>
      <c r="D29" s="47">
        <v>0</v>
      </c>
      <c r="E29" s="46"/>
      <c r="F29" s="2" t="s">
        <v>45</v>
      </c>
      <c r="G29" s="2" t="s">
        <v>46</v>
      </c>
      <c r="H29" s="2" t="s">
        <v>46</v>
      </c>
      <c r="I29" s="2" t="s">
        <v>46</v>
      </c>
      <c r="N29" s="3" t="s">
        <v>79</v>
      </c>
      <c r="O29" s="3" t="s">
        <v>67</v>
      </c>
      <c r="P29" s="3" t="s">
        <v>77</v>
      </c>
      <c r="Q29" s="3" t="s">
        <v>51</v>
      </c>
      <c r="R29" s="3" t="s">
        <v>52</v>
      </c>
      <c r="S29" s="3" t="s">
        <v>51</v>
      </c>
      <c r="T29" s="3" t="s">
        <v>53</v>
      </c>
      <c r="U29" s="3" t="s">
        <v>56</v>
      </c>
      <c r="V29" s="3" t="s">
        <v>55</v>
      </c>
      <c r="W29" s="3" t="s">
        <v>54</v>
      </c>
      <c r="X29" s="3" t="s">
        <v>57</v>
      </c>
      <c r="Y29" s="3" t="s">
        <v>52</v>
      </c>
      <c r="Z29" s="3" t="s">
        <v>58</v>
      </c>
      <c r="AA29" s="3" t="s">
        <v>59</v>
      </c>
      <c r="AB29" s="3" t="s">
        <v>60</v>
      </c>
      <c r="AC29" s="3" t="s">
        <v>96</v>
      </c>
      <c r="AD29" s="3" t="s">
        <v>61</v>
      </c>
      <c r="AE29" s="3" t="s">
        <v>61</v>
      </c>
      <c r="AF29" s="3" t="s">
        <v>51</v>
      </c>
      <c r="AG29" s="3" t="s">
        <v>51</v>
      </c>
      <c r="AH29" s="3" t="s">
        <v>51</v>
      </c>
      <c r="AI29" s="3" t="s">
        <v>52</v>
      </c>
      <c r="AJ29" s="3" t="s">
        <v>52</v>
      </c>
      <c r="AK29" s="3" t="s">
        <v>58</v>
      </c>
      <c r="AL29" s="3" t="s">
        <v>58</v>
      </c>
      <c r="AM29" s="3" t="s">
        <v>58</v>
      </c>
      <c r="AN29" s="3" t="s">
        <v>52</v>
      </c>
      <c r="AO29" s="3" t="s">
        <v>58</v>
      </c>
      <c r="AP29" s="3" t="s">
        <v>58</v>
      </c>
      <c r="AQ29" s="3" t="s">
        <v>58</v>
      </c>
      <c r="AR29" s="3" t="s">
        <v>125</v>
      </c>
      <c r="AS29" s="3"/>
    </row>
    <row r="30" spans="1:45">
      <c r="A30" s="4">
        <v>29</v>
      </c>
      <c r="B30" s="3">
        <v>50</v>
      </c>
      <c r="C30" s="46">
        <v>44215</v>
      </c>
      <c r="D30" s="47">
        <v>1</v>
      </c>
      <c r="E30" s="46"/>
      <c r="F30" s="2" t="s">
        <v>45</v>
      </c>
      <c r="G30" s="2" t="s">
        <v>126</v>
      </c>
      <c r="H30" s="7"/>
      <c r="I30" s="7"/>
      <c r="J30" s="2" t="s">
        <v>65</v>
      </c>
      <c r="K30" s="2" t="s">
        <v>126</v>
      </c>
      <c r="L30" s="2" t="s">
        <v>45</v>
      </c>
      <c r="M30" s="2" t="s">
        <v>126</v>
      </c>
      <c r="N30" s="3" t="s">
        <v>74</v>
      </c>
      <c r="O30" s="3" t="s">
        <v>82</v>
      </c>
      <c r="P30" s="3" t="s">
        <v>77</v>
      </c>
      <c r="Q30" s="3" t="s">
        <v>51</v>
      </c>
      <c r="R30" s="3" t="s">
        <v>52</v>
      </c>
      <c r="S30" s="3" t="s">
        <v>51</v>
      </c>
      <c r="T30" s="3" t="s">
        <v>68</v>
      </c>
      <c r="U30" s="3" t="s">
        <v>55</v>
      </c>
      <c r="V30" s="3" t="s">
        <v>56</v>
      </c>
      <c r="W30" s="3" t="s">
        <v>54</v>
      </c>
      <c r="X30" s="3" t="s">
        <v>57</v>
      </c>
      <c r="Y30" s="3" t="s">
        <v>52</v>
      </c>
      <c r="Z30" s="3" t="s">
        <v>58</v>
      </c>
      <c r="AA30" s="3" t="s">
        <v>59</v>
      </c>
      <c r="AB30" s="3" t="s">
        <v>69</v>
      </c>
      <c r="AC30" s="3" t="s">
        <v>61</v>
      </c>
      <c r="AD30" s="3" t="s">
        <v>61</v>
      </c>
      <c r="AE30" s="3" t="s">
        <v>61</v>
      </c>
      <c r="AF30" s="3" t="s">
        <v>51</v>
      </c>
      <c r="AG30" s="3" t="s">
        <v>51</v>
      </c>
      <c r="AH30" s="3" t="s">
        <v>51</v>
      </c>
      <c r="AI30" s="3" t="s">
        <v>58</v>
      </c>
      <c r="AJ30" s="3" t="s">
        <v>52</v>
      </c>
      <c r="AK30" s="3" t="s">
        <v>52</v>
      </c>
      <c r="AL30" s="3" t="s">
        <v>58</v>
      </c>
      <c r="AM30" s="3" t="s">
        <v>52</v>
      </c>
      <c r="AN30" s="3" t="s">
        <v>52</v>
      </c>
      <c r="AO30" s="3" t="s">
        <v>58</v>
      </c>
      <c r="AP30" s="3" t="s">
        <v>58</v>
      </c>
      <c r="AQ30" s="3" t="s">
        <v>58</v>
      </c>
      <c r="AR30" s="3" t="s">
        <v>127</v>
      </c>
      <c r="AS30" s="3" t="s">
        <v>128</v>
      </c>
    </row>
    <row r="31" spans="1:45">
      <c r="A31" s="4">
        <v>30</v>
      </c>
      <c r="B31" s="3">
        <v>51</v>
      </c>
      <c r="C31" s="46">
        <v>44215</v>
      </c>
      <c r="D31" s="47">
        <v>0</v>
      </c>
      <c r="E31" s="46"/>
      <c r="F31" s="2" t="s">
        <v>76</v>
      </c>
      <c r="G31" s="2" t="s">
        <v>46</v>
      </c>
      <c r="H31" s="2" t="s">
        <v>46</v>
      </c>
      <c r="I31" s="2" t="s">
        <v>46</v>
      </c>
      <c r="J31" s="7"/>
      <c r="K31" s="7"/>
      <c r="L31" s="7"/>
      <c r="M31" s="7"/>
      <c r="N31" s="3" t="s">
        <v>48</v>
      </c>
      <c r="O31" s="3" t="s">
        <v>82</v>
      </c>
      <c r="P31" s="3" t="s">
        <v>77</v>
      </c>
      <c r="Q31" s="3" t="s">
        <v>51</v>
      </c>
      <c r="R31" s="3" t="s">
        <v>52</v>
      </c>
      <c r="S31" s="3" t="s">
        <v>51</v>
      </c>
      <c r="T31" s="3" t="s">
        <v>53</v>
      </c>
      <c r="U31" s="3" t="s">
        <v>56</v>
      </c>
      <c r="V31" s="3" t="s">
        <v>55</v>
      </c>
      <c r="W31" s="3" t="s">
        <v>57</v>
      </c>
      <c r="X31" s="3" t="s">
        <v>54</v>
      </c>
      <c r="Y31" s="3" t="s">
        <v>52</v>
      </c>
      <c r="Z31" s="3" t="s">
        <v>58</v>
      </c>
      <c r="AA31" s="3" t="s">
        <v>59</v>
      </c>
      <c r="AB31" s="3" t="s">
        <v>70</v>
      </c>
      <c r="AC31" s="3" t="s">
        <v>60</v>
      </c>
      <c r="AD31" s="3" t="s">
        <v>61</v>
      </c>
      <c r="AE31" s="3" t="s">
        <v>61</v>
      </c>
      <c r="AF31" s="3" t="s">
        <v>51</v>
      </c>
      <c r="AG31" s="3" t="s">
        <v>51</v>
      </c>
      <c r="AH31" s="3" t="s">
        <v>51</v>
      </c>
      <c r="AI31" s="3" t="s">
        <v>52</v>
      </c>
      <c r="AJ31" s="3" t="s">
        <v>52</v>
      </c>
      <c r="AK31" s="3" t="s">
        <v>52</v>
      </c>
      <c r="AL31" s="3" t="s">
        <v>58</v>
      </c>
      <c r="AM31" s="3" t="s">
        <v>58</v>
      </c>
      <c r="AN31" s="3" t="s">
        <v>52</v>
      </c>
      <c r="AO31" s="3" t="s">
        <v>58</v>
      </c>
      <c r="AP31" s="3" t="s">
        <v>58</v>
      </c>
      <c r="AQ31" s="3" t="s">
        <v>58</v>
      </c>
      <c r="AR31" s="3"/>
      <c r="AS31" s="3" t="s">
        <v>129</v>
      </c>
    </row>
    <row r="32" spans="1:45">
      <c r="A32" s="4">
        <v>31</v>
      </c>
      <c r="B32" s="3">
        <v>49</v>
      </c>
      <c r="C32" s="46">
        <v>44215</v>
      </c>
      <c r="D32" s="47">
        <v>0</v>
      </c>
      <c r="E32" s="9" t="s">
        <v>130</v>
      </c>
      <c r="F32" s="2" t="s">
        <v>95</v>
      </c>
      <c r="G32" s="2" t="s">
        <v>47</v>
      </c>
      <c r="H32" s="7"/>
      <c r="I32" s="7"/>
      <c r="J32" s="2" t="s">
        <v>45</v>
      </c>
      <c r="K32" s="2" t="s">
        <v>47</v>
      </c>
      <c r="L32" s="2" t="s">
        <v>45</v>
      </c>
      <c r="M32" s="2" t="s">
        <v>47</v>
      </c>
      <c r="N32" s="3" t="s">
        <v>131</v>
      </c>
      <c r="O32" s="3" t="s">
        <v>82</v>
      </c>
      <c r="P32" s="3" t="s">
        <v>91</v>
      </c>
      <c r="Q32" s="3" t="s">
        <v>51</v>
      </c>
      <c r="R32" s="3" t="s">
        <v>52</v>
      </c>
      <c r="S32" s="3" t="s">
        <v>51</v>
      </c>
      <c r="T32" s="3" t="s">
        <v>68</v>
      </c>
      <c r="U32" s="3" t="s">
        <v>57</v>
      </c>
      <c r="V32" s="3" t="s">
        <v>56</v>
      </c>
      <c r="W32" s="3" t="s">
        <v>54</v>
      </c>
      <c r="X32" s="3" t="s">
        <v>55</v>
      </c>
      <c r="Y32" s="3" t="s">
        <v>51</v>
      </c>
      <c r="Z32" s="3" t="s">
        <v>58</v>
      </c>
      <c r="AA32" s="3" t="s">
        <v>59</v>
      </c>
      <c r="AB32" s="3" t="s">
        <v>60</v>
      </c>
      <c r="AC32" s="3" t="s">
        <v>71</v>
      </c>
      <c r="AD32" s="3" t="s">
        <v>61</v>
      </c>
      <c r="AE32" s="3" t="s">
        <v>61</v>
      </c>
      <c r="AF32" s="3" t="s">
        <v>51</v>
      </c>
      <c r="AG32" s="3" t="s">
        <v>51</v>
      </c>
      <c r="AH32" s="3" t="s">
        <v>51</v>
      </c>
      <c r="AI32" s="3" t="s">
        <v>52</v>
      </c>
      <c r="AJ32" s="3" t="s">
        <v>52</v>
      </c>
      <c r="AK32" s="3" t="s">
        <v>52</v>
      </c>
      <c r="AL32" s="3" t="s">
        <v>58</v>
      </c>
      <c r="AM32" s="3" t="s">
        <v>58</v>
      </c>
      <c r="AN32" s="3" t="s">
        <v>52</v>
      </c>
      <c r="AO32" s="3" t="s">
        <v>58</v>
      </c>
      <c r="AP32" s="3" t="s">
        <v>58</v>
      </c>
      <c r="AQ32" s="3" t="s">
        <v>58</v>
      </c>
      <c r="AR32" s="3" t="s">
        <v>132</v>
      </c>
      <c r="AS32" s="3" t="s">
        <v>133</v>
      </c>
    </row>
    <row r="33" spans="1:45">
      <c r="A33" s="4">
        <v>32</v>
      </c>
      <c r="B33" s="3">
        <v>36</v>
      </c>
      <c r="C33" s="46">
        <v>44215</v>
      </c>
      <c r="D33" s="47">
        <v>0</v>
      </c>
      <c r="E33" s="46"/>
      <c r="F33" s="2" t="s">
        <v>134</v>
      </c>
      <c r="G33" s="2" t="s">
        <v>47</v>
      </c>
      <c r="H33" s="2" t="s">
        <v>47</v>
      </c>
      <c r="I33" s="2" t="s">
        <v>46</v>
      </c>
      <c r="J33" s="7"/>
      <c r="K33" s="7"/>
      <c r="L33" s="7"/>
      <c r="M33" s="7"/>
      <c r="N33" s="3" t="s">
        <v>135</v>
      </c>
      <c r="O33" s="3" t="s">
        <v>82</v>
      </c>
      <c r="P33" s="3" t="s">
        <v>136</v>
      </c>
      <c r="Q33" s="3" t="s">
        <v>51</v>
      </c>
      <c r="R33" s="3" t="s">
        <v>52</v>
      </c>
      <c r="S33" s="3" t="s">
        <v>51</v>
      </c>
      <c r="T33" s="3" t="s">
        <v>53</v>
      </c>
      <c r="U33" s="3" t="s">
        <v>55</v>
      </c>
      <c r="V33" s="3" t="s">
        <v>56</v>
      </c>
      <c r="W33" s="3" t="s">
        <v>57</v>
      </c>
      <c r="X33" s="3" t="s">
        <v>54</v>
      </c>
      <c r="Y33" s="3" t="s">
        <v>52</v>
      </c>
      <c r="Z33" s="3" t="s">
        <v>58</v>
      </c>
      <c r="AA33" s="3" t="s">
        <v>59</v>
      </c>
      <c r="AB33" s="3" t="s">
        <v>69</v>
      </c>
      <c r="AC33" s="3" t="s">
        <v>70</v>
      </c>
      <c r="AD33" s="3" t="s">
        <v>60</v>
      </c>
      <c r="AE33" s="3" t="s">
        <v>71</v>
      </c>
      <c r="AF33" s="3" t="s">
        <v>51</v>
      </c>
      <c r="AG33" s="3" t="s">
        <v>51</v>
      </c>
      <c r="AH33" s="3" t="s">
        <v>51</v>
      </c>
      <c r="AI33" s="3" t="s">
        <v>52</v>
      </c>
      <c r="AJ33" s="3" t="s">
        <v>52</v>
      </c>
      <c r="AK33" s="3" t="s">
        <v>52</v>
      </c>
      <c r="AL33" s="3" t="s">
        <v>58</v>
      </c>
      <c r="AM33" s="3" t="s">
        <v>58</v>
      </c>
      <c r="AN33" s="3" t="s">
        <v>52</v>
      </c>
      <c r="AO33" s="3" t="s">
        <v>58</v>
      </c>
      <c r="AP33" s="3" t="s">
        <v>58</v>
      </c>
      <c r="AQ33" s="3" t="s">
        <v>58</v>
      </c>
      <c r="AR33" s="3" t="s">
        <v>137</v>
      </c>
      <c r="AS33" s="3"/>
    </row>
    <row r="34" spans="1:45">
      <c r="A34" s="4">
        <v>33</v>
      </c>
      <c r="B34" s="3">
        <v>48</v>
      </c>
      <c r="C34" s="46">
        <v>44215</v>
      </c>
      <c r="D34" s="47">
        <v>0</v>
      </c>
      <c r="E34" s="46"/>
      <c r="F34" s="2" t="s">
        <v>45</v>
      </c>
      <c r="G34" s="2" t="s">
        <v>46</v>
      </c>
      <c r="H34" s="7"/>
      <c r="I34" s="7"/>
      <c r="J34" s="2" t="s">
        <v>65</v>
      </c>
      <c r="K34" s="2" t="s">
        <v>46</v>
      </c>
      <c r="L34" s="2" t="s">
        <v>122</v>
      </c>
      <c r="M34" s="2" t="s">
        <v>46</v>
      </c>
      <c r="N34" s="3" t="s">
        <v>48</v>
      </c>
      <c r="O34" s="3" t="s">
        <v>49</v>
      </c>
      <c r="P34" s="3" t="s">
        <v>85</v>
      </c>
      <c r="Q34" s="3" t="s">
        <v>51</v>
      </c>
      <c r="R34" s="3" t="s">
        <v>52</v>
      </c>
      <c r="S34" s="3" t="s">
        <v>51</v>
      </c>
      <c r="T34" s="3" t="s">
        <v>68</v>
      </c>
      <c r="U34" s="3" t="s">
        <v>54</v>
      </c>
      <c r="V34" s="3" t="s">
        <v>56</v>
      </c>
      <c r="W34" s="3" t="s">
        <v>55</v>
      </c>
      <c r="X34" s="3" t="s">
        <v>57</v>
      </c>
      <c r="Y34" s="3" t="s">
        <v>52</v>
      </c>
      <c r="Z34" s="3" t="s">
        <v>58</v>
      </c>
      <c r="AA34" s="3" t="s">
        <v>59</v>
      </c>
      <c r="AB34" s="3" t="s">
        <v>69</v>
      </c>
      <c r="AC34" s="3" t="s">
        <v>60</v>
      </c>
      <c r="AD34" s="3" t="s">
        <v>71</v>
      </c>
      <c r="AE34" s="3" t="s">
        <v>61</v>
      </c>
      <c r="AF34" s="3" t="s">
        <v>51</v>
      </c>
      <c r="AG34" s="3" t="s">
        <v>51</v>
      </c>
      <c r="AH34" s="3" t="s">
        <v>51</v>
      </c>
      <c r="AI34" s="3" t="s">
        <v>52</v>
      </c>
      <c r="AJ34" s="3" t="s">
        <v>52</v>
      </c>
      <c r="AK34" s="3" t="s">
        <v>52</v>
      </c>
      <c r="AL34" s="3" t="s">
        <v>58</v>
      </c>
      <c r="AM34" s="3" t="s">
        <v>58</v>
      </c>
      <c r="AN34" s="3" t="s">
        <v>52</v>
      </c>
      <c r="AO34" s="3" t="s">
        <v>58</v>
      </c>
      <c r="AP34" s="3" t="s">
        <v>58</v>
      </c>
      <c r="AQ34" s="3" t="s">
        <v>58</v>
      </c>
      <c r="AR34" s="3" t="s">
        <v>138</v>
      </c>
      <c r="AS34" s="3"/>
    </row>
    <row r="35" spans="1:45">
      <c r="A35" s="4">
        <v>34</v>
      </c>
      <c r="B35" s="3">
        <v>35</v>
      </c>
      <c r="C35" s="46">
        <v>44215</v>
      </c>
      <c r="D35" s="47">
        <v>1</v>
      </c>
      <c r="E35" s="46"/>
      <c r="F35" s="2" t="s">
        <v>45</v>
      </c>
      <c r="G35" s="2" t="s">
        <v>46</v>
      </c>
      <c r="H35" s="2" t="s">
        <v>46</v>
      </c>
      <c r="I35" s="2" t="s">
        <v>46</v>
      </c>
      <c r="J35" s="7"/>
      <c r="K35" s="7"/>
      <c r="L35" s="7"/>
      <c r="M35" s="7"/>
      <c r="N35" s="3" t="s">
        <v>139</v>
      </c>
      <c r="O35" s="3" t="s">
        <v>82</v>
      </c>
      <c r="P35" s="3" t="s">
        <v>85</v>
      </c>
      <c r="Q35" s="3" t="s">
        <v>51</v>
      </c>
      <c r="R35" s="3" t="s">
        <v>52</v>
      </c>
      <c r="S35" s="3" t="s">
        <v>51</v>
      </c>
      <c r="T35" s="3" t="s">
        <v>53</v>
      </c>
      <c r="U35" s="3" t="s">
        <v>56</v>
      </c>
      <c r="V35" s="3" t="s">
        <v>57</v>
      </c>
      <c r="W35" s="3" t="s">
        <v>55</v>
      </c>
      <c r="X35" s="3" t="s">
        <v>54</v>
      </c>
      <c r="Y35" s="3" t="s">
        <v>52</v>
      </c>
      <c r="Z35" s="3" t="s">
        <v>58</v>
      </c>
      <c r="AA35" s="3" t="s">
        <v>59</v>
      </c>
      <c r="AB35" s="3" t="s">
        <v>69</v>
      </c>
      <c r="AC35" s="3" t="s">
        <v>96</v>
      </c>
      <c r="AD35" s="3" t="s">
        <v>61</v>
      </c>
      <c r="AE35" s="3" t="s">
        <v>61</v>
      </c>
      <c r="AF35" s="3" t="s">
        <v>51</v>
      </c>
      <c r="AG35" s="3" t="s">
        <v>51</v>
      </c>
      <c r="AH35" s="3" t="s">
        <v>51</v>
      </c>
      <c r="AI35" s="3" t="s">
        <v>52</v>
      </c>
      <c r="AJ35" s="3" t="s">
        <v>52</v>
      </c>
      <c r="AK35" s="3" t="s">
        <v>52</v>
      </c>
      <c r="AL35" s="3" t="s">
        <v>58</v>
      </c>
      <c r="AM35" s="3" t="s">
        <v>58</v>
      </c>
      <c r="AN35" s="3" t="s">
        <v>52</v>
      </c>
      <c r="AO35" s="3" t="s">
        <v>58</v>
      </c>
      <c r="AP35" s="3" t="s">
        <v>58</v>
      </c>
      <c r="AQ35" s="3" t="s">
        <v>58</v>
      </c>
      <c r="AR35" s="3"/>
      <c r="AS35" s="3"/>
    </row>
    <row r="36" spans="1:45">
      <c r="A36" s="4">
        <v>35</v>
      </c>
      <c r="B36" s="3">
        <v>38</v>
      </c>
      <c r="C36" s="46">
        <v>44215</v>
      </c>
      <c r="D36" s="47">
        <v>0</v>
      </c>
      <c r="E36" s="46"/>
      <c r="F36" s="2" t="s">
        <v>122</v>
      </c>
      <c r="G36" s="2" t="s">
        <v>46</v>
      </c>
      <c r="H36" s="7"/>
      <c r="I36" s="7"/>
      <c r="J36" s="2" t="s">
        <v>65</v>
      </c>
      <c r="K36" s="2" t="s">
        <v>46</v>
      </c>
      <c r="L36" s="2" t="s">
        <v>45</v>
      </c>
      <c r="M36" s="2" t="s">
        <v>46</v>
      </c>
      <c r="N36" s="3" t="s">
        <v>48</v>
      </c>
      <c r="O36" s="3" t="s">
        <v>80</v>
      </c>
      <c r="P36" s="3" t="s">
        <v>73</v>
      </c>
      <c r="Q36" s="3" t="s">
        <v>51</v>
      </c>
      <c r="R36" s="3" t="s">
        <v>52</v>
      </c>
      <c r="S36" s="3" t="s">
        <v>51</v>
      </c>
      <c r="T36" s="3" t="s">
        <v>68</v>
      </c>
      <c r="U36" s="3" t="s">
        <v>54</v>
      </c>
      <c r="V36" s="3" t="s">
        <v>56</v>
      </c>
      <c r="W36" s="3" t="s">
        <v>57</v>
      </c>
      <c r="X36" s="3" t="s">
        <v>55</v>
      </c>
      <c r="Y36" s="3" t="s">
        <v>52</v>
      </c>
      <c r="Z36" s="3" t="s">
        <v>58</v>
      </c>
      <c r="AA36" s="3" t="s">
        <v>59</v>
      </c>
      <c r="AB36" s="3" t="s">
        <v>60</v>
      </c>
      <c r="AC36" s="3" t="s">
        <v>96</v>
      </c>
      <c r="AD36" s="3" t="s">
        <v>61</v>
      </c>
      <c r="AE36" s="3" t="s">
        <v>61</v>
      </c>
      <c r="AF36" s="3" t="s">
        <v>51</v>
      </c>
      <c r="AG36" s="3" t="s">
        <v>51</v>
      </c>
      <c r="AH36" s="3" t="s">
        <v>51</v>
      </c>
      <c r="AI36" s="3" t="s">
        <v>52</v>
      </c>
      <c r="AJ36" s="3" t="s">
        <v>52</v>
      </c>
      <c r="AK36" s="3" t="s">
        <v>52</v>
      </c>
      <c r="AL36" s="3" t="s">
        <v>58</v>
      </c>
      <c r="AM36" s="3" t="s">
        <v>52</v>
      </c>
      <c r="AN36" s="3" t="s">
        <v>52</v>
      </c>
      <c r="AO36" s="3" t="s">
        <v>58</v>
      </c>
      <c r="AP36" s="3" t="s">
        <v>58</v>
      </c>
      <c r="AQ36" s="3" t="s">
        <v>58</v>
      </c>
      <c r="AR36" s="3" t="s">
        <v>140</v>
      </c>
      <c r="AS36" s="3"/>
    </row>
    <row r="37" spans="1:45">
      <c r="A37" s="4">
        <v>36</v>
      </c>
      <c r="B37" s="3">
        <v>48</v>
      </c>
      <c r="C37" s="46">
        <v>44222</v>
      </c>
      <c r="D37" s="47">
        <v>0</v>
      </c>
      <c r="E37" s="46"/>
      <c r="F37" s="2" t="s">
        <v>95</v>
      </c>
      <c r="G37" s="2" t="s">
        <v>46</v>
      </c>
      <c r="H37" s="2" t="s">
        <v>46</v>
      </c>
      <c r="I37" s="2" t="s">
        <v>46</v>
      </c>
      <c r="J37" s="7"/>
      <c r="K37" s="7"/>
      <c r="L37" s="7"/>
      <c r="M37" s="7"/>
      <c r="N37" s="3" t="s">
        <v>48</v>
      </c>
      <c r="O37" s="3" t="s">
        <v>80</v>
      </c>
      <c r="P37" s="3" t="s">
        <v>85</v>
      </c>
      <c r="Q37" s="3" t="s">
        <v>51</v>
      </c>
      <c r="R37" s="3" t="s">
        <v>52</v>
      </c>
      <c r="S37" s="3" t="s">
        <v>51</v>
      </c>
      <c r="T37" s="3" t="s">
        <v>53</v>
      </c>
      <c r="U37" s="3" t="s">
        <v>56</v>
      </c>
      <c r="V37" s="3" t="s">
        <v>55</v>
      </c>
      <c r="W37" s="3" t="s">
        <v>54</v>
      </c>
      <c r="X37" s="3" t="s">
        <v>57</v>
      </c>
      <c r="Y37" s="3" t="s">
        <v>52</v>
      </c>
      <c r="Z37" s="3" t="s">
        <v>58</v>
      </c>
      <c r="AA37" s="3" t="s">
        <v>59</v>
      </c>
      <c r="AB37" s="3" t="s">
        <v>60</v>
      </c>
      <c r="AC37" s="3" t="s">
        <v>61</v>
      </c>
      <c r="AD37" s="3" t="s">
        <v>61</v>
      </c>
      <c r="AE37" s="3" t="s">
        <v>61</v>
      </c>
      <c r="AF37" s="3" t="s">
        <v>51</v>
      </c>
      <c r="AG37" s="3" t="s">
        <v>51</v>
      </c>
      <c r="AH37" s="3" t="s">
        <v>51</v>
      </c>
      <c r="AI37" s="3" t="s">
        <v>52</v>
      </c>
      <c r="AJ37" s="3" t="s">
        <v>52</v>
      </c>
      <c r="AK37" s="3" t="s">
        <v>109</v>
      </c>
      <c r="AL37" s="3" t="s">
        <v>58</v>
      </c>
      <c r="AM37" s="3" t="s">
        <v>58</v>
      </c>
      <c r="AN37" s="3" t="s">
        <v>52</v>
      </c>
      <c r="AO37" s="3" t="s">
        <v>58</v>
      </c>
      <c r="AP37" s="3" t="s">
        <v>58</v>
      </c>
      <c r="AQ37" s="3" t="s">
        <v>58</v>
      </c>
      <c r="AR37" s="3" t="s">
        <v>141</v>
      </c>
      <c r="AS37" s="3" t="s">
        <v>142</v>
      </c>
    </row>
    <row r="38" spans="1:45">
      <c r="A38" s="4">
        <v>37</v>
      </c>
      <c r="B38" s="3">
        <v>39</v>
      </c>
      <c r="C38" s="46">
        <v>44222</v>
      </c>
      <c r="D38" s="47">
        <v>0</v>
      </c>
      <c r="E38" s="46"/>
      <c r="F38" s="2" t="s">
        <v>95</v>
      </c>
      <c r="G38" s="2" t="s">
        <v>46</v>
      </c>
      <c r="H38" s="7"/>
      <c r="I38" s="7"/>
      <c r="J38" s="2" t="s">
        <v>65</v>
      </c>
      <c r="K38" s="2" t="s">
        <v>46</v>
      </c>
      <c r="L38" s="2" t="s">
        <v>45</v>
      </c>
      <c r="M38" s="2" t="s">
        <v>46</v>
      </c>
      <c r="N38" s="3" t="s">
        <v>48</v>
      </c>
      <c r="O38" s="3" t="s">
        <v>82</v>
      </c>
      <c r="P38" s="3" t="s">
        <v>91</v>
      </c>
      <c r="Q38" s="3" t="s">
        <v>51</v>
      </c>
      <c r="R38" s="3" t="s">
        <v>52</v>
      </c>
      <c r="S38" s="3" t="s">
        <v>51</v>
      </c>
      <c r="T38" s="3" t="s">
        <v>68</v>
      </c>
      <c r="U38" s="3" t="s">
        <v>54</v>
      </c>
      <c r="V38" s="3" t="s">
        <v>56</v>
      </c>
      <c r="W38" s="3" t="s">
        <v>55</v>
      </c>
      <c r="X38" s="3" t="s">
        <v>57</v>
      </c>
      <c r="Y38" s="3" t="s">
        <v>52</v>
      </c>
      <c r="Z38" s="3" t="s">
        <v>58</v>
      </c>
      <c r="AA38" s="3" t="s">
        <v>59</v>
      </c>
      <c r="AB38" s="3" t="s">
        <v>69</v>
      </c>
      <c r="AC38" s="3" t="s">
        <v>60</v>
      </c>
      <c r="AD38" s="3" t="s">
        <v>61</v>
      </c>
      <c r="AE38" s="3" t="s">
        <v>61</v>
      </c>
      <c r="AF38" s="3" t="s">
        <v>51</v>
      </c>
      <c r="AG38" s="3" t="s">
        <v>51</v>
      </c>
      <c r="AH38" s="3" t="s">
        <v>51</v>
      </c>
      <c r="AI38" s="3" t="s">
        <v>52</v>
      </c>
      <c r="AJ38" s="3" t="s">
        <v>52</v>
      </c>
      <c r="AK38" s="3" t="s">
        <v>52</v>
      </c>
      <c r="AL38" s="3" t="s">
        <v>58</v>
      </c>
      <c r="AM38" s="3" t="s">
        <v>52</v>
      </c>
      <c r="AN38" s="3" t="s">
        <v>52</v>
      </c>
      <c r="AO38" s="3" t="s">
        <v>58</v>
      </c>
      <c r="AP38" s="3" t="s">
        <v>58</v>
      </c>
      <c r="AQ38" s="3" t="s">
        <v>58</v>
      </c>
      <c r="AR38" s="3" t="s">
        <v>143</v>
      </c>
      <c r="AS38" s="3"/>
    </row>
    <row r="39" spans="1:45">
      <c r="A39" s="4">
        <v>38</v>
      </c>
      <c r="B39" s="3">
        <v>44</v>
      </c>
      <c r="C39" s="46">
        <v>44222</v>
      </c>
      <c r="D39" s="47">
        <v>0</v>
      </c>
      <c r="E39" s="46"/>
      <c r="F39" s="2" t="s">
        <v>45</v>
      </c>
      <c r="G39" s="2" t="s">
        <v>126</v>
      </c>
      <c r="H39" s="2" t="s">
        <v>66</v>
      </c>
      <c r="I39" s="2" t="s">
        <v>126</v>
      </c>
      <c r="J39" s="7"/>
      <c r="K39" s="7"/>
      <c r="L39" s="7"/>
      <c r="M39" s="7"/>
      <c r="N39" s="3" t="s">
        <v>48</v>
      </c>
      <c r="O39" s="3" t="s">
        <v>80</v>
      </c>
      <c r="P39" s="3" t="s">
        <v>85</v>
      </c>
      <c r="Q39" s="3" t="s">
        <v>51</v>
      </c>
      <c r="R39" s="3" t="s">
        <v>52</v>
      </c>
      <c r="S39" s="3" t="s">
        <v>51</v>
      </c>
      <c r="T39" s="3" t="s">
        <v>53</v>
      </c>
      <c r="U39" s="3" t="s">
        <v>56</v>
      </c>
      <c r="V39" s="3" t="s">
        <v>57</v>
      </c>
      <c r="W39" s="3" t="s">
        <v>54</v>
      </c>
      <c r="X39" s="3" t="s">
        <v>55</v>
      </c>
      <c r="Y39" s="3" t="s">
        <v>52</v>
      </c>
      <c r="Z39" s="3" t="s">
        <v>58</v>
      </c>
      <c r="AA39" s="3" t="s">
        <v>59</v>
      </c>
      <c r="AB39" s="3" t="s">
        <v>69</v>
      </c>
      <c r="AC39" s="3" t="s">
        <v>60</v>
      </c>
      <c r="AD39" s="3" t="s">
        <v>96</v>
      </c>
      <c r="AE39" s="3" t="s">
        <v>136</v>
      </c>
      <c r="AF39" s="3" t="s">
        <v>51</v>
      </c>
      <c r="AG39" s="3" t="s">
        <v>51</v>
      </c>
      <c r="AH39" s="3" t="s">
        <v>51</v>
      </c>
      <c r="AI39" s="3" t="s">
        <v>52</v>
      </c>
      <c r="AJ39" s="3" t="s">
        <v>52</v>
      </c>
      <c r="AK39" s="3" t="s">
        <v>52</v>
      </c>
      <c r="AL39" s="3" t="s">
        <v>58</v>
      </c>
      <c r="AM39" s="3" t="s">
        <v>72</v>
      </c>
      <c r="AN39" s="3" t="s">
        <v>52</v>
      </c>
      <c r="AO39" s="3" t="s">
        <v>58</v>
      </c>
      <c r="AP39" s="3" t="s">
        <v>58</v>
      </c>
      <c r="AQ39" s="3" t="s">
        <v>58</v>
      </c>
      <c r="AR39" s="3" t="s">
        <v>277</v>
      </c>
      <c r="AS39" s="3" t="s">
        <v>144</v>
      </c>
    </row>
    <row r="40" spans="1:45">
      <c r="A40" s="4">
        <v>39</v>
      </c>
      <c r="B40" s="3">
        <v>41</v>
      </c>
      <c r="C40" s="46">
        <v>44222</v>
      </c>
      <c r="D40" s="47">
        <v>0</v>
      </c>
      <c r="E40" s="46"/>
      <c r="F40" s="2" t="s">
        <v>64</v>
      </c>
      <c r="G40" s="2" t="s">
        <v>46</v>
      </c>
      <c r="H40" s="7"/>
      <c r="I40" s="7"/>
      <c r="J40" s="2" t="s">
        <v>65</v>
      </c>
      <c r="K40" s="2" t="s">
        <v>47</v>
      </c>
      <c r="L40" s="2" t="s">
        <v>45</v>
      </c>
      <c r="M40" s="2" t="s">
        <v>47</v>
      </c>
      <c r="N40" s="3" t="s">
        <v>48</v>
      </c>
      <c r="O40" s="3" t="s">
        <v>80</v>
      </c>
      <c r="P40" s="3" t="s">
        <v>85</v>
      </c>
      <c r="Q40" s="3" t="s">
        <v>51</v>
      </c>
      <c r="R40" s="3" t="s">
        <v>52</v>
      </c>
      <c r="S40" s="3" t="s">
        <v>51</v>
      </c>
      <c r="T40" s="3" t="s">
        <v>68</v>
      </c>
      <c r="U40" s="3" t="s">
        <v>54</v>
      </c>
      <c r="V40" s="3" t="s">
        <v>56</v>
      </c>
      <c r="W40" s="3" t="s">
        <v>55</v>
      </c>
      <c r="X40" s="3" t="s">
        <v>57</v>
      </c>
      <c r="Y40" s="3" t="s">
        <v>52</v>
      </c>
      <c r="Z40" s="3" t="s">
        <v>58</v>
      </c>
      <c r="AA40" s="3" t="s">
        <v>59</v>
      </c>
      <c r="AB40" s="3" t="s">
        <v>60</v>
      </c>
      <c r="AC40" s="3" t="s">
        <v>96</v>
      </c>
      <c r="AD40" s="3" t="s">
        <v>136</v>
      </c>
      <c r="AE40" s="3" t="s">
        <v>61</v>
      </c>
      <c r="AF40" s="3" t="s">
        <v>51</v>
      </c>
      <c r="AG40" s="3" t="s">
        <v>51</v>
      </c>
      <c r="AH40" s="3" t="s">
        <v>51</v>
      </c>
      <c r="AI40" s="3" t="s">
        <v>52</v>
      </c>
      <c r="AJ40" s="3" t="s">
        <v>52</v>
      </c>
      <c r="AK40" s="3" t="s">
        <v>52</v>
      </c>
      <c r="AL40" s="3" t="s">
        <v>58</v>
      </c>
      <c r="AM40" s="3" t="s">
        <v>58</v>
      </c>
      <c r="AN40" s="3" t="s">
        <v>52</v>
      </c>
      <c r="AO40" s="3" t="s">
        <v>58</v>
      </c>
      <c r="AP40" s="3" t="s">
        <v>58</v>
      </c>
      <c r="AQ40" s="3" t="s">
        <v>58</v>
      </c>
      <c r="AR40" s="3" t="s">
        <v>145</v>
      </c>
      <c r="AS40" s="3" t="s">
        <v>146</v>
      </c>
    </row>
    <row r="41" spans="1:45">
      <c r="A41" s="4">
        <v>40</v>
      </c>
      <c r="B41" s="3">
        <v>40</v>
      </c>
      <c r="C41" s="46">
        <v>44222</v>
      </c>
      <c r="D41" s="47">
        <v>0</v>
      </c>
      <c r="E41" s="46"/>
      <c r="F41" s="2" t="s">
        <v>76</v>
      </c>
      <c r="G41" s="2" t="s">
        <v>46</v>
      </c>
      <c r="H41" s="2" t="s">
        <v>46</v>
      </c>
      <c r="I41" s="2" t="s">
        <v>47</v>
      </c>
      <c r="J41" s="7"/>
      <c r="K41" s="7"/>
      <c r="L41" s="7"/>
      <c r="M41" s="7"/>
      <c r="N41" s="3" t="s">
        <v>48</v>
      </c>
      <c r="O41" s="3" t="s">
        <v>49</v>
      </c>
      <c r="P41" s="3" t="s">
        <v>50</v>
      </c>
      <c r="Q41" s="3" t="s">
        <v>51</v>
      </c>
      <c r="R41" s="3" t="s">
        <v>52</v>
      </c>
      <c r="S41" s="3" t="s">
        <v>51</v>
      </c>
      <c r="T41" s="3" t="s">
        <v>53</v>
      </c>
      <c r="U41" s="3" t="s">
        <v>56</v>
      </c>
      <c r="V41" s="3" t="s">
        <v>55</v>
      </c>
      <c r="W41" s="3" t="s">
        <v>54</v>
      </c>
      <c r="X41" s="3" t="s">
        <v>57</v>
      </c>
      <c r="Y41" s="3" t="s">
        <v>52</v>
      </c>
      <c r="Z41" s="3" t="s">
        <v>58</v>
      </c>
      <c r="AA41" s="3" t="s">
        <v>59</v>
      </c>
      <c r="AB41" s="3" t="s">
        <v>60</v>
      </c>
      <c r="AC41" s="3" t="s">
        <v>96</v>
      </c>
      <c r="AD41" s="3" t="s">
        <v>61</v>
      </c>
      <c r="AE41" s="3" t="s">
        <v>61</v>
      </c>
      <c r="AF41" s="3" t="s">
        <v>51</v>
      </c>
      <c r="AG41" s="3" t="s">
        <v>51</v>
      </c>
      <c r="AH41" s="3" t="s">
        <v>51</v>
      </c>
      <c r="AI41" s="3" t="s">
        <v>52</v>
      </c>
      <c r="AJ41" s="3" t="s">
        <v>52</v>
      </c>
      <c r="AK41" s="3" t="s">
        <v>52</v>
      </c>
      <c r="AL41" s="3" t="s">
        <v>58</v>
      </c>
      <c r="AM41" s="3" t="s">
        <v>58</v>
      </c>
      <c r="AN41" s="3" t="s">
        <v>52</v>
      </c>
      <c r="AO41" s="3" t="s">
        <v>58</v>
      </c>
      <c r="AP41" s="3" t="s">
        <v>58</v>
      </c>
      <c r="AQ41" s="3" t="s">
        <v>58</v>
      </c>
      <c r="AR41" s="3"/>
      <c r="AS41" s="3"/>
    </row>
    <row r="42" spans="1:45">
      <c r="A42" s="4">
        <v>41</v>
      </c>
      <c r="B42" s="3">
        <v>51</v>
      </c>
      <c r="C42" s="46">
        <v>44222</v>
      </c>
      <c r="D42" s="47">
        <v>0</v>
      </c>
      <c r="E42" s="46"/>
      <c r="F42" s="2" t="s">
        <v>76</v>
      </c>
      <c r="G42" s="2" t="s">
        <v>46</v>
      </c>
      <c r="H42" s="7"/>
      <c r="I42" s="7"/>
      <c r="J42" s="2" t="s">
        <v>76</v>
      </c>
      <c r="K42" s="2" t="s">
        <v>46</v>
      </c>
      <c r="L42" s="2" t="s">
        <v>45</v>
      </c>
      <c r="M42" s="2" t="s">
        <v>46</v>
      </c>
      <c r="N42" s="3" t="s">
        <v>48</v>
      </c>
      <c r="O42" s="3" t="s">
        <v>80</v>
      </c>
      <c r="P42" s="3" t="s">
        <v>85</v>
      </c>
      <c r="Q42" s="3" t="s">
        <v>51</v>
      </c>
      <c r="R42" s="3" t="s">
        <v>52</v>
      </c>
      <c r="S42" s="3" t="s">
        <v>51</v>
      </c>
      <c r="T42" s="3" t="s">
        <v>68</v>
      </c>
      <c r="U42" s="3" t="s">
        <v>54</v>
      </c>
      <c r="V42" s="3" t="s">
        <v>56</v>
      </c>
      <c r="W42" s="3" t="s">
        <v>55</v>
      </c>
      <c r="X42" s="3" t="s">
        <v>57</v>
      </c>
      <c r="Y42" s="3" t="s">
        <v>52</v>
      </c>
      <c r="Z42" s="3" t="s">
        <v>58</v>
      </c>
      <c r="AA42" s="3" t="s">
        <v>59</v>
      </c>
      <c r="AB42" s="3" t="s">
        <v>69</v>
      </c>
      <c r="AC42" s="3" t="s">
        <v>60</v>
      </c>
      <c r="AD42" s="3" t="s">
        <v>61</v>
      </c>
      <c r="AE42" s="3" t="s">
        <v>61</v>
      </c>
      <c r="AF42" s="3" t="s">
        <v>51</v>
      </c>
      <c r="AG42" s="3" t="s">
        <v>51</v>
      </c>
      <c r="AH42" s="3" t="s">
        <v>51</v>
      </c>
      <c r="AI42" s="3" t="s">
        <v>52</v>
      </c>
      <c r="AJ42" s="3" t="s">
        <v>52</v>
      </c>
      <c r="AK42" s="3" t="s">
        <v>52</v>
      </c>
      <c r="AL42" s="3" t="s">
        <v>58</v>
      </c>
      <c r="AM42" s="3" t="s">
        <v>58</v>
      </c>
      <c r="AN42" s="3" t="s">
        <v>52</v>
      </c>
      <c r="AO42" s="3" t="s">
        <v>58</v>
      </c>
      <c r="AP42" s="3" t="s">
        <v>58</v>
      </c>
      <c r="AQ42" s="3" t="s">
        <v>58</v>
      </c>
      <c r="AR42" s="3" t="s">
        <v>147</v>
      </c>
      <c r="AS42" s="3" t="s">
        <v>148</v>
      </c>
    </row>
    <row r="43" spans="1:45">
      <c r="A43" s="4">
        <v>42</v>
      </c>
      <c r="B43" s="3">
        <v>45</v>
      </c>
      <c r="C43" s="46">
        <v>44229</v>
      </c>
      <c r="D43" s="47">
        <v>0</v>
      </c>
      <c r="E43" s="46"/>
      <c r="F43" s="2" t="s">
        <v>65</v>
      </c>
      <c r="G43" s="2" t="s">
        <v>46</v>
      </c>
      <c r="H43" s="2" t="s">
        <v>46</v>
      </c>
      <c r="I43" s="2" t="s">
        <v>46</v>
      </c>
      <c r="J43" s="7"/>
      <c r="K43" s="7"/>
      <c r="L43" s="7"/>
      <c r="M43" s="7"/>
      <c r="N43" s="3" t="s">
        <v>84</v>
      </c>
      <c r="O43" s="3" t="s">
        <v>80</v>
      </c>
      <c r="P43" s="3" t="s">
        <v>136</v>
      </c>
      <c r="Q43" s="3" t="s">
        <v>51</v>
      </c>
      <c r="R43" s="3" t="s">
        <v>52</v>
      </c>
      <c r="S43" s="3" t="s">
        <v>51</v>
      </c>
      <c r="T43" s="3" t="s">
        <v>53</v>
      </c>
      <c r="U43" s="3" t="s">
        <v>55</v>
      </c>
      <c r="V43" s="3" t="s">
        <v>56</v>
      </c>
      <c r="W43" s="3" t="s">
        <v>54</v>
      </c>
      <c r="X43" s="3" t="s">
        <v>57</v>
      </c>
      <c r="Y43" s="3" t="s">
        <v>52</v>
      </c>
      <c r="Z43" s="3" t="s">
        <v>58</v>
      </c>
      <c r="AA43" s="3" t="s">
        <v>59</v>
      </c>
      <c r="AB43" s="3" t="s">
        <v>71</v>
      </c>
      <c r="AC43" s="3" t="s">
        <v>61</v>
      </c>
      <c r="AD43" s="3" t="s">
        <v>61</v>
      </c>
      <c r="AE43" s="3" t="s">
        <v>61</v>
      </c>
      <c r="AF43" s="3" t="s">
        <v>51</v>
      </c>
      <c r="AG43" s="3" t="s">
        <v>51</v>
      </c>
      <c r="AH43" s="3" t="s">
        <v>51</v>
      </c>
      <c r="AI43" s="3" t="s">
        <v>52</v>
      </c>
      <c r="AJ43" s="3" t="s">
        <v>52</v>
      </c>
      <c r="AK43" s="3" t="s">
        <v>52</v>
      </c>
      <c r="AL43" s="3" t="s">
        <v>58</v>
      </c>
      <c r="AM43" s="3" t="s">
        <v>58</v>
      </c>
      <c r="AN43" s="3" t="s">
        <v>52</v>
      </c>
      <c r="AO43" s="3" t="s">
        <v>58</v>
      </c>
      <c r="AP43" s="3" t="s">
        <v>58</v>
      </c>
      <c r="AQ43" s="3" t="s">
        <v>58</v>
      </c>
      <c r="AR43" s="3"/>
      <c r="AS43" s="3"/>
    </row>
    <row r="44" spans="1:45">
      <c r="A44" s="4">
        <v>43</v>
      </c>
      <c r="B44" s="3">
        <v>58</v>
      </c>
      <c r="C44" s="46">
        <v>44229</v>
      </c>
      <c r="D44" s="47">
        <v>1</v>
      </c>
      <c r="E44" s="46"/>
      <c r="F44" s="2" t="s">
        <v>45</v>
      </c>
      <c r="G44" s="2" t="s">
        <v>126</v>
      </c>
      <c r="H44" s="7"/>
      <c r="I44" s="7"/>
      <c r="J44" s="2" t="s">
        <v>45</v>
      </c>
      <c r="K44" s="2" t="s">
        <v>126</v>
      </c>
      <c r="L44" s="2" t="s">
        <v>45</v>
      </c>
      <c r="M44" s="2" t="s">
        <v>126</v>
      </c>
      <c r="N44" s="3" t="s">
        <v>48</v>
      </c>
      <c r="O44" s="3" t="s">
        <v>49</v>
      </c>
      <c r="P44" s="3" t="s">
        <v>85</v>
      </c>
      <c r="Q44" s="3" t="s">
        <v>51</v>
      </c>
      <c r="R44" s="3" t="s">
        <v>52</v>
      </c>
      <c r="S44" s="3" t="s">
        <v>51</v>
      </c>
      <c r="T44" s="3" t="s">
        <v>68</v>
      </c>
      <c r="U44" s="3" t="s">
        <v>54</v>
      </c>
      <c r="V44" s="3" t="s">
        <v>57</v>
      </c>
      <c r="W44" s="3" t="s">
        <v>55</v>
      </c>
      <c r="X44" s="3" t="s">
        <v>56</v>
      </c>
      <c r="Y44" s="3" t="s">
        <v>52</v>
      </c>
      <c r="Z44" s="3" t="s">
        <v>58</v>
      </c>
      <c r="AA44" s="3" t="s">
        <v>59</v>
      </c>
      <c r="AB44" s="3" t="s">
        <v>69</v>
      </c>
      <c r="AC44" s="3" t="s">
        <v>70</v>
      </c>
      <c r="AD44" s="3" t="s">
        <v>60</v>
      </c>
      <c r="AE44" s="3" t="s">
        <v>96</v>
      </c>
      <c r="AF44" s="3" t="s">
        <v>51</v>
      </c>
      <c r="AG44" s="3" t="s">
        <v>51</v>
      </c>
      <c r="AH44" s="3" t="s">
        <v>51</v>
      </c>
      <c r="AI44" s="3" t="s">
        <v>52</v>
      </c>
      <c r="AJ44" s="3" t="s">
        <v>52</v>
      </c>
      <c r="AK44" s="3" t="s">
        <v>52</v>
      </c>
      <c r="AL44" s="3" t="s">
        <v>58</v>
      </c>
      <c r="AM44" s="3" t="s">
        <v>58</v>
      </c>
      <c r="AN44" s="3" t="s">
        <v>58</v>
      </c>
      <c r="AO44" s="3" t="s">
        <v>58</v>
      </c>
      <c r="AP44" s="3" t="s">
        <v>58</v>
      </c>
      <c r="AQ44" s="3" t="s">
        <v>58</v>
      </c>
      <c r="AR44" s="3" t="s">
        <v>149</v>
      </c>
      <c r="AS44" s="3"/>
    </row>
    <row r="45" spans="1:45">
      <c r="A45" s="4">
        <v>44</v>
      </c>
      <c r="B45" s="3">
        <v>37</v>
      </c>
      <c r="C45" s="46">
        <v>44229</v>
      </c>
      <c r="D45" s="47">
        <v>0</v>
      </c>
      <c r="E45" s="46"/>
      <c r="F45" s="2" t="s">
        <v>64</v>
      </c>
      <c r="G45" s="2" t="s">
        <v>47</v>
      </c>
      <c r="H45" s="2" t="s">
        <v>46</v>
      </c>
      <c r="I45" s="2" t="s">
        <v>46</v>
      </c>
      <c r="J45" s="7"/>
      <c r="K45" s="7"/>
      <c r="L45" s="7"/>
      <c r="M45" s="7"/>
      <c r="N45" s="3" t="s">
        <v>48</v>
      </c>
      <c r="O45" s="3" t="s">
        <v>67</v>
      </c>
      <c r="P45" s="3" t="s">
        <v>77</v>
      </c>
      <c r="Q45" s="3" t="s">
        <v>51</v>
      </c>
      <c r="R45" s="3" t="s">
        <v>52</v>
      </c>
      <c r="S45" s="3" t="s">
        <v>51</v>
      </c>
      <c r="T45" s="3" t="s">
        <v>53</v>
      </c>
      <c r="U45" s="3" t="s">
        <v>56</v>
      </c>
      <c r="V45" s="3" t="s">
        <v>57</v>
      </c>
      <c r="W45" s="3" t="s">
        <v>54</v>
      </c>
      <c r="X45" s="3" t="s">
        <v>55</v>
      </c>
      <c r="Y45" s="3" t="s">
        <v>52</v>
      </c>
      <c r="Z45" s="3" t="s">
        <v>58</v>
      </c>
      <c r="AA45" s="3" t="s">
        <v>59</v>
      </c>
      <c r="AB45" s="3" t="s">
        <v>69</v>
      </c>
      <c r="AC45" s="3" t="s">
        <v>70</v>
      </c>
      <c r="AD45" s="3" t="s">
        <v>61</v>
      </c>
      <c r="AE45" s="3" t="s">
        <v>61</v>
      </c>
      <c r="AF45" s="3" t="s">
        <v>51</v>
      </c>
      <c r="AG45" s="3" t="s">
        <v>51</v>
      </c>
      <c r="AH45" s="3" t="s">
        <v>51</v>
      </c>
      <c r="AI45" s="3" t="s">
        <v>52</v>
      </c>
      <c r="AJ45" s="3" t="s">
        <v>52</v>
      </c>
      <c r="AK45" s="3" t="s">
        <v>52</v>
      </c>
      <c r="AL45" s="3" t="s">
        <v>58</v>
      </c>
      <c r="AM45" s="3" t="s">
        <v>58</v>
      </c>
      <c r="AN45" s="3" t="s">
        <v>52</v>
      </c>
      <c r="AO45" s="3" t="s">
        <v>58</v>
      </c>
      <c r="AP45" s="3" t="s">
        <v>58</v>
      </c>
      <c r="AQ45" s="3" t="s">
        <v>58</v>
      </c>
      <c r="AR45" s="3"/>
      <c r="AS45" s="3"/>
    </row>
    <row r="46" spans="1:45">
      <c r="A46" s="4">
        <v>45</v>
      </c>
      <c r="B46" s="3">
        <v>56</v>
      </c>
      <c r="C46" s="46">
        <v>44229</v>
      </c>
      <c r="D46" s="47">
        <v>1</v>
      </c>
      <c r="E46" s="9" t="s">
        <v>150</v>
      </c>
      <c r="F46" s="2" t="s">
        <v>95</v>
      </c>
      <c r="G46" s="2" t="s">
        <v>47</v>
      </c>
      <c r="H46" s="7"/>
      <c r="I46" s="7"/>
      <c r="J46" s="2" t="s">
        <v>95</v>
      </c>
      <c r="K46" s="2" t="s">
        <v>66</v>
      </c>
      <c r="L46" s="2" t="s">
        <v>95</v>
      </c>
      <c r="M46" s="2" t="s">
        <v>47</v>
      </c>
      <c r="N46" s="3" t="s">
        <v>48</v>
      </c>
      <c r="O46" s="3" t="s">
        <v>82</v>
      </c>
      <c r="P46" s="3" t="s">
        <v>85</v>
      </c>
      <c r="Q46" s="3" t="s">
        <v>51</v>
      </c>
      <c r="R46" s="3" t="s">
        <v>52</v>
      </c>
      <c r="S46" s="3" t="s">
        <v>51</v>
      </c>
      <c r="T46" s="3" t="s">
        <v>68</v>
      </c>
      <c r="U46" s="3" t="s">
        <v>54</v>
      </c>
      <c r="V46" s="3" t="s">
        <v>57</v>
      </c>
      <c r="W46" s="3" t="s">
        <v>55</v>
      </c>
      <c r="X46" s="3" t="s">
        <v>56</v>
      </c>
      <c r="Y46" s="3" t="s">
        <v>52</v>
      </c>
      <c r="Z46" s="3" t="s">
        <v>58</v>
      </c>
      <c r="AA46" s="3" t="s">
        <v>59</v>
      </c>
      <c r="AB46" s="3" t="s">
        <v>69</v>
      </c>
      <c r="AC46" s="3" t="s">
        <v>70</v>
      </c>
      <c r="AD46" s="3" t="s">
        <v>60</v>
      </c>
      <c r="AE46" s="3" t="s">
        <v>96</v>
      </c>
      <c r="AF46" s="3" t="s">
        <v>51</v>
      </c>
      <c r="AG46" s="3" t="s">
        <v>51</v>
      </c>
      <c r="AH46" s="3" t="s">
        <v>51</v>
      </c>
      <c r="AI46" s="3" t="s">
        <v>52</v>
      </c>
      <c r="AJ46" s="3" t="s">
        <v>52</v>
      </c>
      <c r="AK46" s="3" t="s">
        <v>52</v>
      </c>
      <c r="AL46" s="3" t="s">
        <v>58</v>
      </c>
      <c r="AM46" s="3" t="s">
        <v>58</v>
      </c>
      <c r="AN46" s="3" t="s">
        <v>52</v>
      </c>
      <c r="AO46" s="3" t="s">
        <v>58</v>
      </c>
      <c r="AP46" s="3" t="s">
        <v>58</v>
      </c>
      <c r="AQ46" s="3" t="s">
        <v>58</v>
      </c>
      <c r="AR46" s="3" t="s">
        <v>151</v>
      </c>
      <c r="AS46" s="3"/>
    </row>
    <row r="47" spans="1:45">
      <c r="A47" s="4">
        <v>46</v>
      </c>
      <c r="B47" s="3">
        <v>62</v>
      </c>
      <c r="C47" s="46">
        <v>44229</v>
      </c>
      <c r="D47" s="47">
        <v>1</v>
      </c>
      <c r="E47" s="46"/>
      <c r="F47" s="2" t="s">
        <v>95</v>
      </c>
      <c r="G47" s="2" t="s">
        <v>46</v>
      </c>
      <c r="H47" s="2" t="s">
        <v>47</v>
      </c>
      <c r="I47" s="2" t="s">
        <v>46</v>
      </c>
      <c r="J47" s="7"/>
      <c r="K47" s="7"/>
      <c r="L47" s="7"/>
      <c r="M47" s="7"/>
      <c r="N47" s="3" t="s">
        <v>48</v>
      </c>
      <c r="O47" s="3" t="s">
        <v>82</v>
      </c>
      <c r="P47" s="3" t="s">
        <v>91</v>
      </c>
      <c r="Q47" s="3" t="s">
        <v>51</v>
      </c>
      <c r="R47" s="3" t="s">
        <v>52</v>
      </c>
      <c r="S47" s="3" t="s">
        <v>51</v>
      </c>
      <c r="T47" s="3" t="s">
        <v>53</v>
      </c>
      <c r="U47" s="3" t="s">
        <v>56</v>
      </c>
      <c r="V47" s="3" t="s">
        <v>55</v>
      </c>
      <c r="W47" s="3" t="s">
        <v>57</v>
      </c>
      <c r="X47" s="3" t="s">
        <v>54</v>
      </c>
      <c r="Y47" s="3" t="s">
        <v>52</v>
      </c>
      <c r="Z47" s="3" t="s">
        <v>58</v>
      </c>
      <c r="AA47" s="3" t="s">
        <v>59</v>
      </c>
      <c r="AB47" s="3" t="s">
        <v>96</v>
      </c>
      <c r="AC47" s="3" t="s">
        <v>61</v>
      </c>
      <c r="AD47" s="3" t="s">
        <v>61</v>
      </c>
      <c r="AE47" s="3" t="s">
        <v>61</v>
      </c>
      <c r="AF47" s="3" t="s">
        <v>51</v>
      </c>
      <c r="AG47" s="3" t="s">
        <v>51</v>
      </c>
      <c r="AH47" s="3" t="s">
        <v>51</v>
      </c>
      <c r="AI47" s="3" t="s">
        <v>52</v>
      </c>
      <c r="AJ47" s="3" t="s">
        <v>52</v>
      </c>
      <c r="AK47" s="3" t="s">
        <v>52</v>
      </c>
      <c r="AL47" s="3" t="s">
        <v>58</v>
      </c>
      <c r="AM47" s="3" t="s">
        <v>52</v>
      </c>
      <c r="AN47" s="3" t="s">
        <v>52</v>
      </c>
      <c r="AO47" s="3" t="s">
        <v>58</v>
      </c>
      <c r="AP47" s="3" t="s">
        <v>58</v>
      </c>
      <c r="AQ47" s="3" t="s">
        <v>58</v>
      </c>
      <c r="AR47" s="3" t="s">
        <v>152</v>
      </c>
      <c r="AS47" s="3" t="s">
        <v>153</v>
      </c>
    </row>
    <row r="48" spans="1:45">
      <c r="A48" s="4">
        <v>47</v>
      </c>
      <c r="B48" s="3">
        <v>53</v>
      </c>
      <c r="C48" s="46">
        <v>44236</v>
      </c>
      <c r="D48" s="47">
        <v>0</v>
      </c>
      <c r="E48" s="46"/>
      <c r="F48" s="2" t="s">
        <v>95</v>
      </c>
      <c r="G48" s="2" t="s">
        <v>46</v>
      </c>
      <c r="H48" s="7"/>
      <c r="I48" s="7"/>
      <c r="J48" s="2" t="s">
        <v>76</v>
      </c>
      <c r="K48" s="2" t="s">
        <v>46</v>
      </c>
      <c r="L48" s="2" t="s">
        <v>45</v>
      </c>
      <c r="M48" s="2" t="s">
        <v>46</v>
      </c>
      <c r="N48" s="3" t="s">
        <v>48</v>
      </c>
      <c r="O48" s="3" t="s">
        <v>67</v>
      </c>
      <c r="P48" s="3" t="s">
        <v>77</v>
      </c>
      <c r="Q48" s="3" t="s">
        <v>51</v>
      </c>
      <c r="R48" s="3" t="s">
        <v>52</v>
      </c>
      <c r="S48" s="3" t="s">
        <v>51</v>
      </c>
      <c r="T48" s="3" t="s">
        <v>68</v>
      </c>
      <c r="U48" s="3" t="s">
        <v>54</v>
      </c>
      <c r="V48" s="3" t="s">
        <v>57</v>
      </c>
      <c r="W48" s="3" t="s">
        <v>56</v>
      </c>
      <c r="X48" s="3" t="s">
        <v>55</v>
      </c>
      <c r="Y48" s="3" t="s">
        <v>52</v>
      </c>
      <c r="Z48" s="3" t="s">
        <v>154</v>
      </c>
      <c r="AA48" s="3" t="s">
        <v>59</v>
      </c>
      <c r="AB48" s="3" t="s">
        <v>69</v>
      </c>
      <c r="AC48" s="3" t="s">
        <v>60</v>
      </c>
      <c r="AD48" s="3" t="s">
        <v>96</v>
      </c>
      <c r="AE48" s="3" t="s">
        <v>61</v>
      </c>
      <c r="AF48" s="3" t="s">
        <v>51</v>
      </c>
      <c r="AG48" s="3" t="s">
        <v>51</v>
      </c>
      <c r="AH48" s="3" t="s">
        <v>51</v>
      </c>
      <c r="AI48" s="3" t="s">
        <v>52</v>
      </c>
      <c r="AJ48" s="3" t="s">
        <v>52</v>
      </c>
      <c r="AK48" s="3" t="s">
        <v>52</v>
      </c>
      <c r="AL48" s="3" t="s">
        <v>58</v>
      </c>
      <c r="AM48" s="3" t="s">
        <v>58</v>
      </c>
      <c r="AN48" s="3" t="s">
        <v>52</v>
      </c>
      <c r="AO48" s="3" t="s">
        <v>58</v>
      </c>
      <c r="AP48" s="3" t="s">
        <v>58</v>
      </c>
      <c r="AQ48" s="3" t="s">
        <v>58</v>
      </c>
      <c r="AR48" s="3" t="s">
        <v>155</v>
      </c>
      <c r="AS48" s="3"/>
    </row>
    <row r="49" spans="1:45">
      <c r="A49" s="4">
        <v>48</v>
      </c>
      <c r="B49" s="3">
        <v>62</v>
      </c>
      <c r="C49" s="46">
        <v>44236</v>
      </c>
      <c r="D49" s="47">
        <v>0</v>
      </c>
      <c r="E49" s="46"/>
      <c r="F49" s="2" t="s">
        <v>76</v>
      </c>
      <c r="G49" s="2" t="s">
        <v>46</v>
      </c>
      <c r="H49" s="2" t="s">
        <v>46</v>
      </c>
      <c r="I49" s="2" t="s">
        <v>46</v>
      </c>
      <c r="J49" s="7"/>
      <c r="K49" s="7"/>
      <c r="L49" s="7"/>
      <c r="M49" s="7"/>
      <c r="N49" s="3" t="s">
        <v>48</v>
      </c>
      <c r="O49" s="3" t="s">
        <v>49</v>
      </c>
      <c r="P49" s="3" t="s">
        <v>73</v>
      </c>
      <c r="Q49" s="3" t="s">
        <v>51</v>
      </c>
      <c r="R49" s="3" t="s">
        <v>52</v>
      </c>
      <c r="S49" s="3" t="s">
        <v>51</v>
      </c>
      <c r="T49" s="3" t="s">
        <v>53</v>
      </c>
      <c r="U49" s="3" t="s">
        <v>56</v>
      </c>
      <c r="V49" s="3" t="s">
        <v>54</v>
      </c>
      <c r="W49" s="3" t="s">
        <v>57</v>
      </c>
      <c r="X49" s="3" t="s">
        <v>55</v>
      </c>
      <c r="Y49" s="3" t="s">
        <v>52</v>
      </c>
      <c r="Z49" s="3" t="s">
        <v>58</v>
      </c>
      <c r="AA49" s="3" t="s">
        <v>59</v>
      </c>
      <c r="AB49" s="3" t="s">
        <v>69</v>
      </c>
      <c r="AC49" s="3" t="s">
        <v>60</v>
      </c>
      <c r="AD49" s="3" t="s">
        <v>71</v>
      </c>
      <c r="AE49" s="3" t="s">
        <v>61</v>
      </c>
      <c r="AF49" s="3" t="s">
        <v>51</v>
      </c>
      <c r="AG49" s="3" t="s">
        <v>51</v>
      </c>
      <c r="AH49" s="3" t="s">
        <v>51</v>
      </c>
      <c r="AI49" s="3" t="s">
        <v>58</v>
      </c>
      <c r="AJ49" s="3" t="s">
        <v>52</v>
      </c>
      <c r="AK49" s="3" t="s">
        <v>52</v>
      </c>
      <c r="AL49" s="3" t="s">
        <v>58</v>
      </c>
      <c r="AM49" s="3" t="s">
        <v>52</v>
      </c>
      <c r="AN49" s="3" t="s">
        <v>58</v>
      </c>
      <c r="AO49" s="3" t="s">
        <v>58</v>
      </c>
      <c r="AP49" s="3" t="s">
        <v>58</v>
      </c>
      <c r="AQ49" s="3" t="s">
        <v>58</v>
      </c>
      <c r="AR49" s="3" t="s">
        <v>156</v>
      </c>
      <c r="AS49" s="3" t="s">
        <v>157</v>
      </c>
    </row>
    <row r="50" spans="1:45">
      <c r="A50" s="4">
        <v>50</v>
      </c>
      <c r="B50" s="3">
        <v>50</v>
      </c>
      <c r="C50" s="46">
        <v>44236</v>
      </c>
      <c r="D50" s="47">
        <v>0</v>
      </c>
      <c r="E50" s="46"/>
      <c r="F50" s="2" t="s">
        <v>134</v>
      </c>
      <c r="G50" s="2" t="s">
        <v>47</v>
      </c>
      <c r="H50" s="2" t="s">
        <v>47</v>
      </c>
      <c r="I50" s="2" t="s">
        <v>47</v>
      </c>
      <c r="J50" s="7"/>
      <c r="K50" s="7"/>
      <c r="L50" s="7"/>
      <c r="M50" s="7"/>
      <c r="N50" s="3" t="s">
        <v>48</v>
      </c>
      <c r="O50" s="3" t="s">
        <v>80</v>
      </c>
      <c r="P50" s="3" t="s">
        <v>77</v>
      </c>
      <c r="Q50" s="3" t="s">
        <v>51</v>
      </c>
      <c r="R50" s="3" t="s">
        <v>52</v>
      </c>
      <c r="S50" s="3" t="s">
        <v>51</v>
      </c>
      <c r="T50" s="3" t="s">
        <v>53</v>
      </c>
      <c r="U50" s="3" t="s">
        <v>56</v>
      </c>
      <c r="V50" s="3" t="s">
        <v>55</v>
      </c>
      <c r="W50" s="3" t="s">
        <v>57</v>
      </c>
      <c r="X50" s="3" t="s">
        <v>54</v>
      </c>
      <c r="Y50" s="3" t="s">
        <v>52</v>
      </c>
      <c r="Z50" s="3" t="s">
        <v>58</v>
      </c>
      <c r="AA50" s="3" t="s">
        <v>59</v>
      </c>
      <c r="AB50" s="3" t="s">
        <v>60</v>
      </c>
      <c r="AC50" s="3" t="s">
        <v>61</v>
      </c>
      <c r="AD50" s="3" t="s">
        <v>61</v>
      </c>
      <c r="AE50" s="3" t="s">
        <v>61</v>
      </c>
      <c r="AF50" s="3" t="s">
        <v>51</v>
      </c>
      <c r="AG50" s="3" t="s">
        <v>51</v>
      </c>
      <c r="AH50" s="3" t="s">
        <v>51</v>
      </c>
      <c r="AI50" s="3" t="s">
        <v>52</v>
      </c>
      <c r="AJ50" s="3" t="s">
        <v>52</v>
      </c>
      <c r="AK50" s="3" t="s">
        <v>52</v>
      </c>
      <c r="AL50" s="3" t="s">
        <v>58</v>
      </c>
      <c r="AM50" s="3" t="s">
        <v>58</v>
      </c>
      <c r="AN50" s="3" t="s">
        <v>52</v>
      </c>
      <c r="AO50" s="3" t="s">
        <v>58</v>
      </c>
      <c r="AP50" s="3" t="s">
        <v>58</v>
      </c>
      <c r="AQ50" s="3" t="s">
        <v>58</v>
      </c>
      <c r="AR50" s="3" t="s">
        <v>158</v>
      </c>
      <c r="AS50" s="3" t="s">
        <v>159</v>
      </c>
    </row>
    <row r="51" spans="1:45">
      <c r="A51" s="4">
        <v>51</v>
      </c>
      <c r="B51" s="3">
        <v>51</v>
      </c>
      <c r="C51" s="46">
        <v>44236</v>
      </c>
      <c r="D51" s="47">
        <v>0</v>
      </c>
      <c r="E51" s="46"/>
      <c r="F51" s="2" t="s">
        <v>81</v>
      </c>
      <c r="G51" s="2" t="s">
        <v>47</v>
      </c>
      <c r="H51" s="7"/>
      <c r="I51" s="7"/>
      <c r="J51" s="2" t="s">
        <v>65</v>
      </c>
      <c r="K51" s="2" t="s">
        <v>47</v>
      </c>
      <c r="L51" s="2" t="s">
        <v>45</v>
      </c>
      <c r="M51" s="2" t="s">
        <v>47</v>
      </c>
      <c r="N51" s="3" t="s">
        <v>48</v>
      </c>
      <c r="O51" s="3" t="s">
        <v>82</v>
      </c>
      <c r="P51" s="3" t="s">
        <v>85</v>
      </c>
      <c r="Q51" s="3" t="s">
        <v>51</v>
      </c>
      <c r="R51" s="3" t="s">
        <v>52</v>
      </c>
      <c r="S51" s="3" t="s">
        <v>51</v>
      </c>
      <c r="T51" s="3" t="s">
        <v>68</v>
      </c>
      <c r="U51" s="3" t="s">
        <v>54</v>
      </c>
      <c r="V51" s="3" t="s">
        <v>57</v>
      </c>
      <c r="W51" s="3" t="s">
        <v>56</v>
      </c>
      <c r="X51" s="3" t="s">
        <v>55</v>
      </c>
      <c r="Y51" s="3" t="s">
        <v>160</v>
      </c>
      <c r="Z51" s="3" t="s">
        <v>58</v>
      </c>
      <c r="AA51" s="3" t="s">
        <v>59</v>
      </c>
      <c r="AB51" s="3" t="s">
        <v>60</v>
      </c>
      <c r="AC51" s="3" t="s">
        <v>71</v>
      </c>
      <c r="AD51" s="3" t="s">
        <v>61</v>
      </c>
      <c r="AE51" s="3" t="s">
        <v>61</v>
      </c>
      <c r="AF51" s="3" t="s">
        <v>51</v>
      </c>
      <c r="AG51" s="3" t="s">
        <v>51</v>
      </c>
      <c r="AH51" s="3" t="s">
        <v>51</v>
      </c>
      <c r="AI51" s="3" t="s">
        <v>58</v>
      </c>
      <c r="AJ51" s="3" t="s">
        <v>52</v>
      </c>
      <c r="AK51" s="3" t="s">
        <v>52</v>
      </c>
      <c r="AL51" s="3" t="s">
        <v>58</v>
      </c>
      <c r="AM51" s="3" t="s">
        <v>52</v>
      </c>
      <c r="AN51" s="3" t="s">
        <v>58</v>
      </c>
      <c r="AO51" s="3" t="s">
        <v>58</v>
      </c>
      <c r="AP51" s="3" t="s">
        <v>58</v>
      </c>
      <c r="AQ51" s="3" t="s">
        <v>58</v>
      </c>
      <c r="AR51" s="3" t="s">
        <v>161</v>
      </c>
      <c r="AS51" s="3" t="s">
        <v>162</v>
      </c>
    </row>
    <row r="52" spans="1:45">
      <c r="A52" s="4">
        <v>52</v>
      </c>
      <c r="B52" s="3">
        <v>55</v>
      </c>
      <c r="C52" s="46">
        <v>44243</v>
      </c>
      <c r="D52" s="47">
        <v>0</v>
      </c>
      <c r="E52" s="46"/>
      <c r="F52" s="2" t="s">
        <v>45</v>
      </c>
      <c r="G52" s="2" t="s">
        <v>46</v>
      </c>
      <c r="H52" s="7"/>
      <c r="I52" s="7"/>
      <c r="J52" s="2" t="s">
        <v>76</v>
      </c>
      <c r="K52" s="2" t="s">
        <v>46</v>
      </c>
      <c r="L52" s="2" t="s">
        <v>64</v>
      </c>
      <c r="M52" s="2" t="s">
        <v>46</v>
      </c>
      <c r="N52" s="3" t="s">
        <v>48</v>
      </c>
      <c r="O52" s="3" t="s">
        <v>67</v>
      </c>
      <c r="P52" s="3" t="s">
        <v>91</v>
      </c>
      <c r="Q52" s="3" t="s">
        <v>51</v>
      </c>
      <c r="R52" s="3" t="s">
        <v>52</v>
      </c>
      <c r="S52" s="3" t="s">
        <v>51</v>
      </c>
      <c r="T52" s="3" t="s">
        <v>68</v>
      </c>
      <c r="U52" s="3" t="s">
        <v>54</v>
      </c>
      <c r="V52" s="3" t="s">
        <v>56</v>
      </c>
      <c r="W52" s="3" t="s">
        <v>55</v>
      </c>
      <c r="X52" s="3" t="s">
        <v>57</v>
      </c>
      <c r="Y52" s="3" t="s">
        <v>52</v>
      </c>
      <c r="Z52" s="3" t="s">
        <v>58</v>
      </c>
      <c r="AA52" s="3" t="s">
        <v>59</v>
      </c>
      <c r="AB52" s="3" t="s">
        <v>70</v>
      </c>
      <c r="AC52" s="3" t="s">
        <v>61</v>
      </c>
      <c r="AD52" s="3" t="s">
        <v>61</v>
      </c>
      <c r="AE52" s="3" t="s">
        <v>61</v>
      </c>
      <c r="AF52" s="3" t="s">
        <v>51</v>
      </c>
      <c r="AG52" s="3" t="s">
        <v>51</v>
      </c>
      <c r="AH52" s="3" t="s">
        <v>51</v>
      </c>
      <c r="AI52" s="3" t="s">
        <v>52</v>
      </c>
      <c r="AJ52" s="3" t="s">
        <v>52</v>
      </c>
      <c r="AK52" s="3" t="s">
        <v>52</v>
      </c>
      <c r="AL52" s="3" t="s">
        <v>58</v>
      </c>
      <c r="AM52" s="3" t="s">
        <v>52</v>
      </c>
      <c r="AN52" s="3" t="s">
        <v>52</v>
      </c>
      <c r="AO52" s="3" t="s">
        <v>52</v>
      </c>
      <c r="AP52" s="3" t="s">
        <v>58</v>
      </c>
      <c r="AQ52" s="3" t="s">
        <v>58</v>
      </c>
      <c r="AR52" s="3" t="s">
        <v>163</v>
      </c>
      <c r="AS52" s="3" t="s">
        <v>164</v>
      </c>
    </row>
    <row r="53" spans="1:45">
      <c r="A53" s="4">
        <v>53</v>
      </c>
      <c r="B53" s="3">
        <v>41</v>
      </c>
      <c r="C53" s="46">
        <v>44243</v>
      </c>
      <c r="D53" s="47">
        <v>0</v>
      </c>
      <c r="E53" s="46"/>
      <c r="F53" s="2" t="s">
        <v>64</v>
      </c>
      <c r="G53" s="2" t="s">
        <v>47</v>
      </c>
      <c r="H53" s="2" t="s">
        <v>47</v>
      </c>
      <c r="I53" s="2" t="s">
        <v>47</v>
      </c>
      <c r="J53" s="7"/>
      <c r="K53" s="7"/>
      <c r="L53" s="7"/>
      <c r="M53" s="7"/>
      <c r="N53" s="3" t="s">
        <v>165</v>
      </c>
      <c r="O53" s="3" t="s">
        <v>80</v>
      </c>
      <c r="P53" s="3" t="s">
        <v>73</v>
      </c>
      <c r="Q53" s="3" t="s">
        <v>51</v>
      </c>
      <c r="R53" s="3" t="s">
        <v>52</v>
      </c>
      <c r="S53" s="3" t="s">
        <v>51</v>
      </c>
      <c r="T53" s="3" t="s">
        <v>53</v>
      </c>
      <c r="U53" s="3" t="s">
        <v>56</v>
      </c>
      <c r="V53" s="3" t="s">
        <v>54</v>
      </c>
      <c r="W53" s="3" t="s">
        <v>55</v>
      </c>
      <c r="X53" s="3" t="s">
        <v>57</v>
      </c>
      <c r="Y53" s="3" t="s">
        <v>52</v>
      </c>
      <c r="Z53" s="3" t="s">
        <v>58</v>
      </c>
      <c r="AA53" s="3" t="s">
        <v>59</v>
      </c>
      <c r="AB53" s="3" t="s">
        <v>69</v>
      </c>
      <c r="AC53" s="3" t="s">
        <v>70</v>
      </c>
      <c r="AD53" s="3" t="s">
        <v>61</v>
      </c>
      <c r="AE53" s="3" t="s">
        <v>61</v>
      </c>
      <c r="AF53" s="3" t="s">
        <v>51</v>
      </c>
      <c r="AG53" s="3" t="s">
        <v>51</v>
      </c>
      <c r="AH53" s="3" t="s">
        <v>51</v>
      </c>
      <c r="AI53" s="3" t="s">
        <v>58</v>
      </c>
      <c r="AJ53" s="3" t="s">
        <v>52</v>
      </c>
      <c r="AK53" s="3" t="s">
        <v>52</v>
      </c>
      <c r="AL53" s="3" t="s">
        <v>58</v>
      </c>
      <c r="AM53" s="3" t="s">
        <v>58</v>
      </c>
      <c r="AN53" s="3" t="s">
        <v>52</v>
      </c>
      <c r="AO53" s="3" t="s">
        <v>58</v>
      </c>
      <c r="AP53" s="3" t="s">
        <v>58</v>
      </c>
      <c r="AQ53" s="3" t="s">
        <v>58</v>
      </c>
      <c r="AR53" s="3" t="s">
        <v>166</v>
      </c>
      <c r="AS53" s="3" t="s">
        <v>167</v>
      </c>
    </row>
    <row r="54" spans="1:45">
      <c r="A54" s="4">
        <v>54</v>
      </c>
      <c r="B54" s="3">
        <v>57</v>
      </c>
      <c r="C54" s="46">
        <v>44243</v>
      </c>
      <c r="D54" s="47">
        <v>0</v>
      </c>
      <c r="E54" s="46"/>
      <c r="F54" s="2" t="s">
        <v>64</v>
      </c>
      <c r="G54" s="2" t="s">
        <v>47</v>
      </c>
      <c r="H54" s="7"/>
      <c r="I54" s="7"/>
      <c r="J54" s="2" t="s">
        <v>76</v>
      </c>
      <c r="K54" s="2" t="s">
        <v>47</v>
      </c>
      <c r="L54" s="2" t="s">
        <v>45</v>
      </c>
      <c r="M54" s="2" t="s">
        <v>47</v>
      </c>
      <c r="N54" s="3" t="s">
        <v>48</v>
      </c>
      <c r="O54" s="3" t="s">
        <v>80</v>
      </c>
      <c r="P54" s="3" t="s">
        <v>85</v>
      </c>
      <c r="Q54" s="3" t="s">
        <v>51</v>
      </c>
      <c r="R54" s="3" t="s">
        <v>52</v>
      </c>
      <c r="S54" s="3" t="s">
        <v>51</v>
      </c>
      <c r="T54" s="3" t="s">
        <v>68</v>
      </c>
      <c r="U54" s="3" t="s">
        <v>54</v>
      </c>
      <c r="V54" s="3" t="s">
        <v>57</v>
      </c>
      <c r="W54" s="3" t="s">
        <v>56</v>
      </c>
      <c r="X54" s="3" t="s">
        <v>55</v>
      </c>
      <c r="Y54" s="3" t="s">
        <v>52</v>
      </c>
      <c r="Z54" s="3" t="s">
        <v>58</v>
      </c>
      <c r="AA54" s="3" t="s">
        <v>59</v>
      </c>
      <c r="AB54" s="3" t="s">
        <v>60</v>
      </c>
      <c r="AC54" s="3" t="s">
        <v>71</v>
      </c>
      <c r="AD54" s="3" t="s">
        <v>61</v>
      </c>
      <c r="AE54" s="3" t="s">
        <v>61</v>
      </c>
      <c r="AF54" s="3" t="s">
        <v>51</v>
      </c>
      <c r="AG54" s="3" t="s">
        <v>51</v>
      </c>
      <c r="AH54" s="3" t="s">
        <v>51</v>
      </c>
      <c r="AI54" s="3" t="s">
        <v>52</v>
      </c>
      <c r="AJ54" s="3" t="s">
        <v>52</v>
      </c>
      <c r="AK54" s="3" t="s">
        <v>52</v>
      </c>
      <c r="AL54" s="3" t="s">
        <v>58</v>
      </c>
      <c r="AM54" s="3" t="s">
        <v>58</v>
      </c>
      <c r="AN54" s="3" t="s">
        <v>52</v>
      </c>
      <c r="AO54" s="3" t="s">
        <v>58</v>
      </c>
      <c r="AP54" s="3" t="s">
        <v>58</v>
      </c>
      <c r="AQ54" s="3" t="s">
        <v>58</v>
      </c>
      <c r="AR54" s="3"/>
      <c r="AS54" s="3" t="s">
        <v>168</v>
      </c>
    </row>
    <row r="55" spans="1:45">
      <c r="A55" s="4">
        <v>55</v>
      </c>
      <c r="B55" s="3">
        <v>41</v>
      </c>
      <c r="C55" s="46">
        <v>44243</v>
      </c>
      <c r="D55" s="47">
        <v>0</v>
      </c>
      <c r="E55" s="46"/>
      <c r="F55" s="2" t="s">
        <v>76</v>
      </c>
      <c r="G55" s="2" t="s">
        <v>46</v>
      </c>
      <c r="H55" s="2" t="s">
        <v>46</v>
      </c>
      <c r="I55" s="2" t="s">
        <v>46</v>
      </c>
      <c r="J55" s="7"/>
      <c r="K55" s="7"/>
      <c r="L55" s="7"/>
      <c r="M55" s="7"/>
      <c r="N55" s="3" t="s">
        <v>48</v>
      </c>
      <c r="O55" s="3" t="s">
        <v>80</v>
      </c>
      <c r="P55" s="3" t="s">
        <v>85</v>
      </c>
      <c r="Q55" s="3" t="s">
        <v>51</v>
      </c>
      <c r="R55" s="3" t="s">
        <v>52</v>
      </c>
      <c r="S55" s="3" t="s">
        <v>51</v>
      </c>
      <c r="T55" s="3" t="s">
        <v>53</v>
      </c>
      <c r="U55" s="3" t="s">
        <v>55</v>
      </c>
      <c r="V55" s="3" t="s">
        <v>56</v>
      </c>
      <c r="W55" s="3" t="s">
        <v>57</v>
      </c>
      <c r="X55" s="3" t="s">
        <v>54</v>
      </c>
      <c r="Y55" s="3" t="s">
        <v>52</v>
      </c>
      <c r="Z55" s="3" t="s">
        <v>58</v>
      </c>
      <c r="AA55" s="3" t="s">
        <v>59</v>
      </c>
      <c r="AB55" s="3" t="s">
        <v>60</v>
      </c>
      <c r="AC55" s="3" t="s">
        <v>69</v>
      </c>
      <c r="AD55" s="3" t="s">
        <v>61</v>
      </c>
      <c r="AE55" s="3" t="s">
        <v>61</v>
      </c>
      <c r="AF55" s="3" t="s">
        <v>51</v>
      </c>
      <c r="AG55" s="3" t="s">
        <v>51</v>
      </c>
      <c r="AH55" s="3" t="s">
        <v>51</v>
      </c>
      <c r="AI55" s="3" t="s">
        <v>52</v>
      </c>
      <c r="AJ55" s="3" t="s">
        <v>52</v>
      </c>
      <c r="AK55" s="3" t="s">
        <v>58</v>
      </c>
      <c r="AL55" s="3" t="s">
        <v>58</v>
      </c>
      <c r="AM55" s="3" t="s">
        <v>58</v>
      </c>
      <c r="AN55" s="3" t="s">
        <v>58</v>
      </c>
      <c r="AO55" s="3" t="s">
        <v>58</v>
      </c>
      <c r="AP55" s="3" t="s">
        <v>58</v>
      </c>
      <c r="AQ55" s="3" t="s">
        <v>58</v>
      </c>
      <c r="AR55" s="3" t="s">
        <v>169</v>
      </c>
      <c r="AS55" s="3"/>
    </row>
    <row r="56" spans="1:45">
      <c r="A56" s="4">
        <v>56</v>
      </c>
      <c r="B56" s="3">
        <v>35</v>
      </c>
      <c r="C56" s="46">
        <v>44243</v>
      </c>
      <c r="D56" s="47">
        <v>0</v>
      </c>
      <c r="E56" s="9" t="s">
        <v>170</v>
      </c>
      <c r="F56" s="2" t="s">
        <v>95</v>
      </c>
      <c r="G56" s="2" t="s">
        <v>47</v>
      </c>
      <c r="H56" s="7"/>
      <c r="I56" s="7"/>
      <c r="J56" s="2" t="s">
        <v>45</v>
      </c>
      <c r="K56" s="2" t="s">
        <v>47</v>
      </c>
      <c r="L56" s="2" t="s">
        <v>45</v>
      </c>
      <c r="M56" s="2" t="s">
        <v>47</v>
      </c>
      <c r="N56" s="3" t="s">
        <v>165</v>
      </c>
      <c r="O56" s="3" t="s">
        <v>67</v>
      </c>
      <c r="P56" s="3" t="s">
        <v>85</v>
      </c>
      <c r="Q56" s="3" t="s">
        <v>51</v>
      </c>
      <c r="R56" s="3" t="s">
        <v>52</v>
      </c>
      <c r="S56" s="3" t="s">
        <v>51</v>
      </c>
      <c r="T56" s="3" t="s">
        <v>68</v>
      </c>
      <c r="U56" s="3" t="s">
        <v>54</v>
      </c>
      <c r="V56" s="3" t="s">
        <v>55</v>
      </c>
      <c r="W56" s="3" t="s">
        <v>57</v>
      </c>
      <c r="X56" s="3" t="s">
        <v>56</v>
      </c>
      <c r="Y56" s="3" t="s">
        <v>52</v>
      </c>
      <c r="Z56" s="3" t="s">
        <v>58</v>
      </c>
      <c r="AA56" s="3" t="s">
        <v>88</v>
      </c>
      <c r="AB56" s="3" t="s">
        <v>51</v>
      </c>
      <c r="AC56" s="3" t="s">
        <v>61</v>
      </c>
      <c r="AD56" s="3" t="s">
        <v>61</v>
      </c>
      <c r="AE56" s="3" t="s">
        <v>61</v>
      </c>
      <c r="AF56" s="3" t="s">
        <v>51</v>
      </c>
      <c r="AG56" s="3" t="s">
        <v>51</v>
      </c>
      <c r="AH56" s="3" t="s">
        <v>51</v>
      </c>
      <c r="AI56" s="3" t="s">
        <v>52</v>
      </c>
      <c r="AJ56" s="3" t="s">
        <v>52</v>
      </c>
      <c r="AK56" s="3" t="s">
        <v>52</v>
      </c>
      <c r="AL56" s="3" t="s">
        <v>58</v>
      </c>
      <c r="AM56" s="3" t="s">
        <v>58</v>
      </c>
      <c r="AN56" s="3" t="s">
        <v>58</v>
      </c>
      <c r="AO56" s="3" t="s">
        <v>58</v>
      </c>
      <c r="AP56" s="3" t="s">
        <v>58</v>
      </c>
      <c r="AQ56" s="3" t="s">
        <v>58</v>
      </c>
      <c r="AR56" s="3" t="s">
        <v>171</v>
      </c>
      <c r="AS56" s="3"/>
    </row>
    <row r="57" spans="1:45">
      <c r="A57" s="4">
        <v>57</v>
      </c>
      <c r="B57" s="3">
        <v>37</v>
      </c>
      <c r="C57" s="10">
        <v>44250</v>
      </c>
      <c r="D57" s="13">
        <v>3</v>
      </c>
      <c r="E57" s="10"/>
      <c r="F57" s="2" t="s">
        <v>76</v>
      </c>
      <c r="G57" s="2" t="s">
        <v>46</v>
      </c>
      <c r="H57" s="7"/>
      <c r="I57" s="7"/>
      <c r="J57" s="2" t="s">
        <v>45</v>
      </c>
      <c r="K57" s="2" t="s">
        <v>46</v>
      </c>
      <c r="L57" s="2" t="s">
        <v>45</v>
      </c>
      <c r="M57" s="2" t="s">
        <v>46</v>
      </c>
      <c r="N57" s="3" t="s">
        <v>172</v>
      </c>
      <c r="O57" s="3" t="s">
        <v>82</v>
      </c>
      <c r="P57" s="3" t="s">
        <v>77</v>
      </c>
      <c r="Q57" s="3" t="s">
        <v>51</v>
      </c>
      <c r="R57" s="3" t="s">
        <v>52</v>
      </c>
      <c r="S57" s="3" t="s">
        <v>51</v>
      </c>
      <c r="T57" s="3" t="s">
        <v>68</v>
      </c>
      <c r="U57" s="3" t="s">
        <v>54</v>
      </c>
      <c r="V57" s="3" t="s">
        <v>57</v>
      </c>
      <c r="W57" s="3" t="s">
        <v>55</v>
      </c>
      <c r="X57" s="3" t="s">
        <v>56</v>
      </c>
      <c r="Y57" s="3" t="s">
        <v>51</v>
      </c>
      <c r="Z57" s="3" t="s">
        <v>58</v>
      </c>
      <c r="AA57" s="3" t="s">
        <v>59</v>
      </c>
      <c r="AB57" s="3" t="s">
        <v>69</v>
      </c>
      <c r="AC57" s="3" t="s">
        <v>96</v>
      </c>
      <c r="AD57" s="3" t="s">
        <v>61</v>
      </c>
      <c r="AE57" s="3" t="s">
        <v>61</v>
      </c>
      <c r="AF57" s="3" t="s">
        <v>51</v>
      </c>
      <c r="AG57" s="3" t="s">
        <v>51</v>
      </c>
      <c r="AH57" s="3" t="s">
        <v>51</v>
      </c>
      <c r="AI57" s="3" t="s">
        <v>52</v>
      </c>
      <c r="AJ57" s="3" t="s">
        <v>52</v>
      </c>
      <c r="AK57" s="3" t="s">
        <v>52</v>
      </c>
      <c r="AL57" s="3" t="s">
        <v>58</v>
      </c>
      <c r="AM57" s="3" t="s">
        <v>58</v>
      </c>
      <c r="AN57" s="3" t="s">
        <v>52</v>
      </c>
      <c r="AO57" s="3" t="s">
        <v>58</v>
      </c>
      <c r="AP57" s="3" t="s">
        <v>58</v>
      </c>
      <c r="AQ57" s="3" t="s">
        <v>58</v>
      </c>
      <c r="AR57" s="3"/>
      <c r="AS57" s="3"/>
    </row>
    <row r="58" spans="1:45">
      <c r="A58" s="4">
        <v>58</v>
      </c>
      <c r="B58" s="3">
        <v>54</v>
      </c>
      <c r="C58" s="10">
        <v>44250</v>
      </c>
      <c r="D58" s="13">
        <v>0</v>
      </c>
      <c r="E58" s="10"/>
      <c r="F58" s="2" t="s">
        <v>134</v>
      </c>
      <c r="G58" s="2" t="s">
        <v>47</v>
      </c>
      <c r="H58" s="2" t="s">
        <v>66</v>
      </c>
      <c r="I58" s="2" t="s">
        <v>47</v>
      </c>
      <c r="J58" s="7"/>
      <c r="K58" s="7"/>
      <c r="L58" s="7"/>
      <c r="M58" s="7"/>
      <c r="N58" s="3" t="s">
        <v>173</v>
      </c>
      <c r="O58" s="3" t="s">
        <v>49</v>
      </c>
      <c r="P58" s="3" t="s">
        <v>77</v>
      </c>
      <c r="Q58" s="3" t="s">
        <v>51</v>
      </c>
      <c r="R58" s="3" t="s">
        <v>52</v>
      </c>
      <c r="S58" s="3" t="s">
        <v>51</v>
      </c>
      <c r="T58" s="3" t="s">
        <v>53</v>
      </c>
      <c r="U58" s="3" t="s">
        <v>55</v>
      </c>
      <c r="V58" s="3" t="s">
        <v>56</v>
      </c>
      <c r="W58" s="3" t="s">
        <v>54</v>
      </c>
      <c r="X58" s="3" t="s">
        <v>57</v>
      </c>
      <c r="Y58" s="3" t="s">
        <v>58</v>
      </c>
      <c r="Z58" s="3" t="s">
        <v>58</v>
      </c>
      <c r="AA58" s="3" t="s">
        <v>59</v>
      </c>
      <c r="AB58" s="3" t="s">
        <v>60</v>
      </c>
      <c r="AC58" s="3" t="s">
        <v>61</v>
      </c>
      <c r="AD58" s="3" t="s">
        <v>61</v>
      </c>
      <c r="AE58" s="3" t="s">
        <v>61</v>
      </c>
      <c r="AF58" s="3" t="s">
        <v>51</v>
      </c>
      <c r="AG58" s="3" t="s">
        <v>51</v>
      </c>
      <c r="AH58" s="3" t="s">
        <v>51</v>
      </c>
      <c r="AI58" s="3" t="s">
        <v>58</v>
      </c>
      <c r="AJ58" s="3" t="s">
        <v>52</v>
      </c>
      <c r="AK58" s="3" t="s">
        <v>52</v>
      </c>
      <c r="AL58" s="3" t="s">
        <v>58</v>
      </c>
      <c r="AM58" s="3" t="s">
        <v>58</v>
      </c>
      <c r="AN58" s="3" t="s">
        <v>52</v>
      </c>
      <c r="AO58" s="3" t="s">
        <v>58</v>
      </c>
      <c r="AP58" s="3" t="s">
        <v>58</v>
      </c>
      <c r="AQ58" s="3" t="s">
        <v>58</v>
      </c>
      <c r="AR58" s="3" t="s">
        <v>114</v>
      </c>
      <c r="AS58" s="3"/>
    </row>
    <row r="59" spans="1:45">
      <c r="A59" s="4">
        <v>59</v>
      </c>
      <c r="B59" s="3">
        <v>42</v>
      </c>
      <c r="C59" s="10">
        <v>44250</v>
      </c>
      <c r="D59" s="13">
        <v>0</v>
      </c>
      <c r="E59" s="9" t="s">
        <v>170</v>
      </c>
      <c r="F59" s="2" t="s">
        <v>95</v>
      </c>
      <c r="G59" s="2" t="s">
        <v>46</v>
      </c>
      <c r="H59" s="7"/>
      <c r="I59" s="7"/>
      <c r="J59" s="2" t="s">
        <v>76</v>
      </c>
      <c r="K59" s="2" t="s">
        <v>46</v>
      </c>
      <c r="L59" s="2" t="s">
        <v>45</v>
      </c>
      <c r="M59" s="2" t="s">
        <v>46</v>
      </c>
      <c r="N59" s="3" t="s">
        <v>118</v>
      </c>
      <c r="O59" s="3" t="s">
        <v>49</v>
      </c>
      <c r="P59" s="3" t="s">
        <v>87</v>
      </c>
      <c r="Q59" s="3" t="s">
        <v>51</v>
      </c>
      <c r="R59" s="3" t="s">
        <v>52</v>
      </c>
      <c r="S59" s="3" t="s">
        <v>51</v>
      </c>
      <c r="T59" s="3" t="s">
        <v>68</v>
      </c>
      <c r="U59" s="3" t="s">
        <v>54</v>
      </c>
      <c r="V59" s="3" t="s">
        <v>55</v>
      </c>
      <c r="W59" s="3" t="s">
        <v>57</v>
      </c>
      <c r="X59" s="3" t="s">
        <v>56</v>
      </c>
      <c r="Y59" s="3" t="s">
        <v>52</v>
      </c>
      <c r="Z59" s="3" t="s">
        <v>58</v>
      </c>
      <c r="AA59" s="3" t="s">
        <v>59</v>
      </c>
      <c r="AB59" s="3" t="s">
        <v>69</v>
      </c>
      <c r="AC59" s="3" t="s">
        <v>61</v>
      </c>
      <c r="AD59" s="3" t="s">
        <v>61</v>
      </c>
      <c r="AE59" s="3" t="s">
        <v>61</v>
      </c>
      <c r="AF59" s="3" t="s">
        <v>51</v>
      </c>
      <c r="AG59" s="3" t="s">
        <v>51</v>
      </c>
      <c r="AH59" s="3" t="s">
        <v>51</v>
      </c>
      <c r="AI59" s="3" t="s">
        <v>52</v>
      </c>
      <c r="AJ59" s="3" t="s">
        <v>52</v>
      </c>
      <c r="AK59" s="3" t="s">
        <v>52</v>
      </c>
      <c r="AL59" s="3" t="s">
        <v>58</v>
      </c>
      <c r="AM59" s="3" t="s">
        <v>58</v>
      </c>
      <c r="AN59" s="3" t="s">
        <v>52</v>
      </c>
      <c r="AO59" s="3" t="s">
        <v>58</v>
      </c>
      <c r="AP59" s="3" t="s">
        <v>58</v>
      </c>
      <c r="AQ59" s="3" t="s">
        <v>58</v>
      </c>
      <c r="AR59" s="3" t="s">
        <v>174</v>
      </c>
      <c r="AS59" s="3"/>
    </row>
    <row r="60" spans="1:45">
      <c r="A60" s="4">
        <v>60</v>
      </c>
      <c r="B60" s="3">
        <v>44</v>
      </c>
      <c r="C60" s="10">
        <v>44250</v>
      </c>
      <c r="D60" s="13">
        <v>0</v>
      </c>
      <c r="E60" s="9" t="s">
        <v>170</v>
      </c>
      <c r="F60" s="2" t="s">
        <v>95</v>
      </c>
      <c r="G60" s="2" t="s">
        <v>46</v>
      </c>
      <c r="H60" s="2" t="s">
        <v>46</v>
      </c>
      <c r="I60" s="2" t="s">
        <v>46</v>
      </c>
      <c r="J60" s="7"/>
      <c r="K60" s="7"/>
      <c r="L60" s="7"/>
      <c r="M60" s="7"/>
      <c r="N60" s="3" t="s">
        <v>48</v>
      </c>
      <c r="O60" s="3" t="s">
        <v>80</v>
      </c>
      <c r="P60" s="3" t="s">
        <v>77</v>
      </c>
      <c r="Q60" s="3" t="s">
        <v>51</v>
      </c>
      <c r="R60" s="3" t="s">
        <v>52</v>
      </c>
      <c r="S60" s="3" t="s">
        <v>51</v>
      </c>
      <c r="T60" s="3" t="s">
        <v>53</v>
      </c>
      <c r="U60" s="3" t="s">
        <v>56</v>
      </c>
      <c r="V60" s="3" t="s">
        <v>55</v>
      </c>
      <c r="W60" s="3" t="s">
        <v>57</v>
      </c>
      <c r="X60" s="3" t="s">
        <v>54</v>
      </c>
      <c r="Y60" s="3" t="s">
        <v>52</v>
      </c>
      <c r="Z60" s="3" t="s">
        <v>58</v>
      </c>
      <c r="AA60" s="3" t="s">
        <v>59</v>
      </c>
      <c r="AB60" s="3" t="s">
        <v>96</v>
      </c>
      <c r="AC60" s="3" t="s">
        <v>61</v>
      </c>
      <c r="AD60" s="3" t="s">
        <v>61</v>
      </c>
      <c r="AE60" s="3" t="s">
        <v>61</v>
      </c>
      <c r="AF60" s="3" t="s">
        <v>51</v>
      </c>
      <c r="AG60" s="3" t="s">
        <v>51</v>
      </c>
      <c r="AH60" s="3" t="s">
        <v>51</v>
      </c>
      <c r="AI60" s="3" t="s">
        <v>58</v>
      </c>
      <c r="AJ60" s="3" t="s">
        <v>52</v>
      </c>
      <c r="AK60" s="3" t="s">
        <v>58</v>
      </c>
      <c r="AL60" s="3" t="s">
        <v>58</v>
      </c>
      <c r="AM60" s="3" t="s">
        <v>58</v>
      </c>
      <c r="AN60" s="3" t="s">
        <v>58</v>
      </c>
      <c r="AO60" s="3" t="s">
        <v>58</v>
      </c>
      <c r="AP60" s="3" t="s">
        <v>58</v>
      </c>
      <c r="AQ60" s="3" t="s">
        <v>58</v>
      </c>
      <c r="AR60" s="6" t="s">
        <v>175</v>
      </c>
      <c r="AS60" s="3" t="s">
        <v>176</v>
      </c>
    </row>
    <row r="61" spans="1:45">
      <c r="A61" s="4">
        <v>61</v>
      </c>
      <c r="B61" s="3">
        <v>41</v>
      </c>
      <c r="C61" s="10">
        <v>44250</v>
      </c>
      <c r="D61" s="13">
        <v>0</v>
      </c>
      <c r="E61" s="10"/>
      <c r="F61" s="2" t="s">
        <v>76</v>
      </c>
      <c r="G61" s="2" t="s">
        <v>47</v>
      </c>
      <c r="H61" s="7"/>
      <c r="I61" s="7"/>
      <c r="J61" s="2" t="s">
        <v>65</v>
      </c>
      <c r="K61" s="2" t="s">
        <v>47</v>
      </c>
      <c r="L61" s="2" t="s">
        <v>45</v>
      </c>
      <c r="M61" s="2" t="s">
        <v>47</v>
      </c>
      <c r="N61" s="3" t="s">
        <v>139</v>
      </c>
      <c r="O61" s="3" t="s">
        <v>49</v>
      </c>
      <c r="P61" s="3" t="s">
        <v>85</v>
      </c>
      <c r="Q61" s="3" t="s">
        <v>51</v>
      </c>
      <c r="R61" s="3" t="s">
        <v>52</v>
      </c>
      <c r="S61" s="3" t="s">
        <v>51</v>
      </c>
      <c r="T61" s="3" t="s">
        <v>68</v>
      </c>
      <c r="U61" s="3" t="s">
        <v>57</v>
      </c>
      <c r="V61" s="3" t="s">
        <v>54</v>
      </c>
      <c r="W61" s="3" t="s">
        <v>55</v>
      </c>
      <c r="X61" s="3" t="s">
        <v>56</v>
      </c>
      <c r="Y61" s="3" t="s">
        <v>51</v>
      </c>
      <c r="Z61" s="3" t="s">
        <v>58</v>
      </c>
      <c r="AA61" s="3" t="s">
        <v>59</v>
      </c>
      <c r="AB61" s="3" t="s">
        <v>70</v>
      </c>
      <c r="AC61" s="3" t="s">
        <v>60</v>
      </c>
      <c r="AD61" s="3" t="s">
        <v>61</v>
      </c>
      <c r="AE61" s="3" t="s">
        <v>61</v>
      </c>
      <c r="AF61" s="3" t="s">
        <v>51</v>
      </c>
      <c r="AG61" s="3" t="s">
        <v>51</v>
      </c>
      <c r="AH61" s="3" t="s">
        <v>51</v>
      </c>
      <c r="AI61" s="3" t="s">
        <v>52</v>
      </c>
      <c r="AJ61" s="3" t="s">
        <v>52</v>
      </c>
      <c r="AK61" s="3" t="s">
        <v>52</v>
      </c>
      <c r="AL61" s="3" t="s">
        <v>58</v>
      </c>
      <c r="AM61" s="3" t="s">
        <v>58</v>
      </c>
      <c r="AN61" s="3" t="s">
        <v>52</v>
      </c>
      <c r="AO61" s="3" t="s">
        <v>58</v>
      </c>
      <c r="AP61" s="3" t="s">
        <v>58</v>
      </c>
      <c r="AQ61" s="3" t="s">
        <v>58</v>
      </c>
      <c r="AR61" s="3"/>
      <c r="AS61" s="3"/>
    </row>
    <row r="62" spans="1:45">
      <c r="A62" s="4">
        <v>62</v>
      </c>
      <c r="B62" s="3">
        <v>35</v>
      </c>
      <c r="C62" s="10">
        <v>44250</v>
      </c>
      <c r="D62" s="13">
        <v>0</v>
      </c>
      <c r="E62" s="9" t="s">
        <v>150</v>
      </c>
      <c r="F62" s="2" t="s">
        <v>95</v>
      </c>
      <c r="G62" s="2" t="s">
        <v>46</v>
      </c>
      <c r="H62" s="2" t="s">
        <v>46</v>
      </c>
      <c r="I62" s="2" t="s">
        <v>46</v>
      </c>
      <c r="J62" s="7"/>
      <c r="K62" s="7"/>
      <c r="L62" s="7"/>
      <c r="M62" s="7"/>
      <c r="N62" s="3" t="s">
        <v>48</v>
      </c>
      <c r="O62" s="3" t="s">
        <v>80</v>
      </c>
      <c r="P62" s="3" t="s">
        <v>85</v>
      </c>
      <c r="Q62" s="3" t="s">
        <v>51</v>
      </c>
      <c r="R62" s="3" t="s">
        <v>52</v>
      </c>
      <c r="S62" s="3" t="s">
        <v>51</v>
      </c>
      <c r="T62" s="3" t="s">
        <v>53</v>
      </c>
      <c r="U62" s="3" t="s">
        <v>56</v>
      </c>
      <c r="V62" s="3" t="s">
        <v>54</v>
      </c>
      <c r="W62" s="3" t="s">
        <v>55</v>
      </c>
      <c r="X62" s="3" t="s">
        <v>57</v>
      </c>
      <c r="Y62" s="3" t="s">
        <v>52</v>
      </c>
      <c r="Z62" s="3" t="s">
        <v>58</v>
      </c>
      <c r="AA62" s="3" t="s">
        <v>59</v>
      </c>
      <c r="AB62" s="3" t="s">
        <v>96</v>
      </c>
      <c r="AC62" s="3" t="s">
        <v>60</v>
      </c>
      <c r="AD62" s="3" t="s">
        <v>61</v>
      </c>
      <c r="AE62" s="3" t="s">
        <v>61</v>
      </c>
      <c r="AF62" s="3" t="s">
        <v>51</v>
      </c>
      <c r="AG62" s="3" t="s">
        <v>51</v>
      </c>
      <c r="AH62" s="3" t="s">
        <v>51</v>
      </c>
      <c r="AI62" s="3" t="s">
        <v>52</v>
      </c>
      <c r="AJ62" s="3" t="s">
        <v>52</v>
      </c>
      <c r="AK62" s="3" t="s">
        <v>52</v>
      </c>
      <c r="AL62" s="3" t="s">
        <v>58</v>
      </c>
      <c r="AM62" s="3" t="s">
        <v>58</v>
      </c>
      <c r="AN62" s="3" t="s">
        <v>52</v>
      </c>
      <c r="AO62" s="3" t="s">
        <v>58</v>
      </c>
      <c r="AP62" s="3" t="s">
        <v>58</v>
      </c>
      <c r="AQ62" s="3" t="s">
        <v>58</v>
      </c>
      <c r="AS62" s="3" t="s">
        <v>177</v>
      </c>
    </row>
    <row r="63" spans="1:45">
      <c r="A63" s="4">
        <v>63</v>
      </c>
      <c r="B63" s="3">
        <v>42</v>
      </c>
      <c r="C63" s="10">
        <v>44257</v>
      </c>
      <c r="D63" s="13">
        <v>0</v>
      </c>
      <c r="E63" s="10"/>
      <c r="F63" s="2" t="s">
        <v>76</v>
      </c>
      <c r="G63" s="2" t="s">
        <v>46</v>
      </c>
      <c r="H63" s="7"/>
      <c r="I63" s="7"/>
      <c r="J63" s="2" t="s">
        <v>76</v>
      </c>
      <c r="K63" s="2" t="s">
        <v>46</v>
      </c>
      <c r="L63" s="2" t="s">
        <v>45</v>
      </c>
      <c r="M63" s="2" t="s">
        <v>46</v>
      </c>
      <c r="N63" s="3" t="s">
        <v>48</v>
      </c>
      <c r="O63" s="3" t="s">
        <v>67</v>
      </c>
      <c r="P63" s="3" t="s">
        <v>85</v>
      </c>
      <c r="Q63" s="3" t="s">
        <v>51</v>
      </c>
      <c r="R63" s="3" t="s">
        <v>52</v>
      </c>
      <c r="S63" s="3" t="s">
        <v>51</v>
      </c>
      <c r="T63" s="3" t="s">
        <v>68</v>
      </c>
      <c r="U63" s="3" t="s">
        <v>54</v>
      </c>
      <c r="V63" s="3" t="s">
        <v>56</v>
      </c>
      <c r="W63" s="3" t="s">
        <v>55</v>
      </c>
      <c r="X63" s="3" t="s">
        <v>57</v>
      </c>
      <c r="Y63" s="3" t="s">
        <v>52</v>
      </c>
      <c r="Z63" s="3" t="s">
        <v>58</v>
      </c>
      <c r="AA63" s="3" t="s">
        <v>59</v>
      </c>
      <c r="AB63" s="3" t="s">
        <v>69</v>
      </c>
      <c r="AC63" s="3" t="s">
        <v>70</v>
      </c>
      <c r="AD63" s="3" t="s">
        <v>96</v>
      </c>
      <c r="AE63" s="3" t="s">
        <v>61</v>
      </c>
      <c r="AF63" s="3" t="s">
        <v>51</v>
      </c>
      <c r="AG63" s="3" t="s">
        <v>51</v>
      </c>
      <c r="AH63" s="3" t="s">
        <v>51</v>
      </c>
      <c r="AI63" s="3" t="s">
        <v>58</v>
      </c>
      <c r="AJ63" s="3" t="s">
        <v>52</v>
      </c>
      <c r="AK63" s="3" t="s">
        <v>52</v>
      </c>
      <c r="AL63" s="3" t="s">
        <v>58</v>
      </c>
      <c r="AM63" s="3" t="s">
        <v>52</v>
      </c>
      <c r="AN63" s="3" t="s">
        <v>52</v>
      </c>
      <c r="AO63" s="3" t="s">
        <v>58</v>
      </c>
      <c r="AP63" s="3" t="s">
        <v>58</v>
      </c>
      <c r="AQ63" s="3" t="s">
        <v>58</v>
      </c>
      <c r="AR63" s="3" t="s">
        <v>178</v>
      </c>
      <c r="AS63" s="3" t="s">
        <v>179</v>
      </c>
    </row>
    <row r="64" spans="1:45">
      <c r="A64" s="4">
        <v>64</v>
      </c>
      <c r="B64" s="3">
        <v>38</v>
      </c>
      <c r="C64" s="10">
        <v>44257</v>
      </c>
      <c r="D64" s="13">
        <v>0</v>
      </c>
      <c r="E64" s="10"/>
      <c r="F64" s="2" t="s">
        <v>95</v>
      </c>
      <c r="G64" s="2" t="s">
        <v>46</v>
      </c>
      <c r="H64" s="2" t="s">
        <v>47</v>
      </c>
      <c r="I64" s="2" t="s">
        <v>47</v>
      </c>
      <c r="J64" s="7"/>
      <c r="K64" s="7"/>
      <c r="L64" s="7"/>
      <c r="M64" s="7"/>
      <c r="N64" s="3" t="s">
        <v>48</v>
      </c>
      <c r="O64" s="3" t="s">
        <v>67</v>
      </c>
      <c r="P64" s="3" t="s">
        <v>77</v>
      </c>
      <c r="Q64" s="3" t="s">
        <v>51</v>
      </c>
      <c r="R64" s="3" t="s">
        <v>52</v>
      </c>
      <c r="S64" s="3" t="s">
        <v>51</v>
      </c>
      <c r="T64" s="3" t="s">
        <v>53</v>
      </c>
      <c r="U64" s="3" t="s">
        <v>55</v>
      </c>
      <c r="V64" s="3" t="s">
        <v>56</v>
      </c>
      <c r="W64" s="3" t="s">
        <v>54</v>
      </c>
      <c r="X64" s="3" t="s">
        <v>57</v>
      </c>
      <c r="Y64" s="3" t="s">
        <v>52</v>
      </c>
      <c r="Z64" s="3" t="s">
        <v>58</v>
      </c>
      <c r="AA64" s="3" t="s">
        <v>59</v>
      </c>
      <c r="AB64" s="3" t="s">
        <v>69</v>
      </c>
      <c r="AC64" s="3" t="s">
        <v>70</v>
      </c>
      <c r="AD64" s="3" t="s">
        <v>61</v>
      </c>
      <c r="AE64" s="3" t="s">
        <v>61</v>
      </c>
      <c r="AF64" s="3" t="s">
        <v>51</v>
      </c>
      <c r="AG64" s="3" t="s">
        <v>51</v>
      </c>
      <c r="AH64" s="3" t="s">
        <v>51</v>
      </c>
      <c r="AI64" s="3" t="s">
        <v>52</v>
      </c>
      <c r="AJ64" s="3" t="s">
        <v>52</v>
      </c>
      <c r="AK64" s="3" t="s">
        <v>58</v>
      </c>
      <c r="AL64" s="3" t="s">
        <v>58</v>
      </c>
      <c r="AM64" s="3" t="s">
        <v>52</v>
      </c>
      <c r="AN64" s="3" t="s">
        <v>52</v>
      </c>
      <c r="AO64" s="3" t="s">
        <v>58</v>
      </c>
      <c r="AP64" s="3" t="s">
        <v>58</v>
      </c>
      <c r="AQ64" s="3" t="s">
        <v>58</v>
      </c>
      <c r="AR64" s="3" t="s">
        <v>180</v>
      </c>
      <c r="AS64" s="3"/>
    </row>
    <row r="65" spans="1:45">
      <c r="A65" s="4">
        <v>65</v>
      </c>
      <c r="B65" s="3">
        <v>39</v>
      </c>
      <c r="C65" s="10">
        <v>44257</v>
      </c>
      <c r="D65" s="13">
        <v>0</v>
      </c>
      <c r="E65" s="10"/>
      <c r="F65" s="2" t="s">
        <v>64</v>
      </c>
      <c r="G65" s="2" t="s">
        <v>47</v>
      </c>
      <c r="H65" s="7"/>
      <c r="I65" s="7"/>
      <c r="J65" s="2" t="s">
        <v>45</v>
      </c>
      <c r="K65" s="2" t="s">
        <v>66</v>
      </c>
      <c r="L65" s="2" t="s">
        <v>45</v>
      </c>
      <c r="M65" s="2" t="s">
        <v>66</v>
      </c>
      <c r="N65" s="3" t="s">
        <v>181</v>
      </c>
      <c r="O65" s="3" t="s">
        <v>67</v>
      </c>
      <c r="P65" s="3" t="s">
        <v>136</v>
      </c>
      <c r="Q65" s="3" t="s">
        <v>51</v>
      </c>
      <c r="R65" s="3" t="s">
        <v>52</v>
      </c>
      <c r="S65" s="3" t="s">
        <v>51</v>
      </c>
      <c r="T65" s="3" t="s">
        <v>68</v>
      </c>
      <c r="U65" s="3" t="s">
        <v>54</v>
      </c>
      <c r="V65" s="3" t="s">
        <v>55</v>
      </c>
      <c r="W65" s="3" t="s">
        <v>57</v>
      </c>
      <c r="X65" s="3" t="s">
        <v>56</v>
      </c>
      <c r="Y65" s="3" t="s">
        <v>52</v>
      </c>
      <c r="Z65" s="3" t="s">
        <v>58</v>
      </c>
      <c r="AA65" s="3" t="s">
        <v>59</v>
      </c>
      <c r="AB65" s="3" t="s">
        <v>69</v>
      </c>
      <c r="AC65" s="3" t="s">
        <v>70</v>
      </c>
      <c r="AD65" s="3" t="s">
        <v>61</v>
      </c>
      <c r="AE65" s="3" t="s">
        <v>61</v>
      </c>
      <c r="AF65" s="3" t="s">
        <v>51</v>
      </c>
      <c r="AG65" s="3" t="s">
        <v>51</v>
      </c>
      <c r="AH65" s="3" t="s">
        <v>51</v>
      </c>
      <c r="AI65" s="3" t="s">
        <v>52</v>
      </c>
      <c r="AJ65" s="3" t="s">
        <v>52</v>
      </c>
      <c r="AK65" s="3" t="s">
        <v>52</v>
      </c>
      <c r="AL65" s="3" t="s">
        <v>58</v>
      </c>
      <c r="AM65" s="3" t="s">
        <v>58</v>
      </c>
      <c r="AN65" s="3" t="s">
        <v>52</v>
      </c>
      <c r="AO65" s="3" t="s">
        <v>58</v>
      </c>
      <c r="AP65" s="3" t="s">
        <v>58</v>
      </c>
      <c r="AQ65" s="3" t="s">
        <v>58</v>
      </c>
      <c r="AR65" s="3" t="s">
        <v>182</v>
      </c>
      <c r="AS65" s="3"/>
    </row>
    <row r="66" spans="1:45">
      <c r="A66" s="4">
        <v>66</v>
      </c>
      <c r="B66" s="3">
        <v>52</v>
      </c>
      <c r="C66" s="10">
        <v>44257</v>
      </c>
      <c r="D66" s="13">
        <v>0</v>
      </c>
      <c r="E66" s="10"/>
      <c r="F66" s="2" t="s">
        <v>76</v>
      </c>
      <c r="G66" s="2" t="s">
        <v>46</v>
      </c>
      <c r="H66" s="2" t="s">
        <v>46</v>
      </c>
      <c r="I66" s="2" t="s">
        <v>46</v>
      </c>
      <c r="J66" s="7"/>
      <c r="K66" s="7"/>
      <c r="L66" s="7"/>
      <c r="M66" s="7"/>
      <c r="N66" s="3" t="s">
        <v>48</v>
      </c>
      <c r="O66" s="3" t="s">
        <v>80</v>
      </c>
      <c r="P66" s="3" t="s">
        <v>73</v>
      </c>
      <c r="Q66" s="3" t="s">
        <v>51</v>
      </c>
      <c r="R66" s="3" t="s">
        <v>52</v>
      </c>
      <c r="S66" s="3" t="s">
        <v>51</v>
      </c>
      <c r="T66" s="3" t="s">
        <v>53</v>
      </c>
      <c r="U66" s="3" t="s">
        <v>56</v>
      </c>
      <c r="V66" s="3" t="s">
        <v>57</v>
      </c>
      <c r="W66" s="3" t="s">
        <v>54</v>
      </c>
      <c r="X66" s="3" t="s">
        <v>55</v>
      </c>
      <c r="Y66" s="3" t="s">
        <v>52</v>
      </c>
      <c r="Z66" s="3" t="s">
        <v>58</v>
      </c>
      <c r="AA66" s="3" t="s">
        <v>98</v>
      </c>
      <c r="AB66" s="3" t="s">
        <v>51</v>
      </c>
      <c r="AC66" s="3" t="s">
        <v>51</v>
      </c>
      <c r="AD66" s="3" t="s">
        <v>51</v>
      </c>
      <c r="AE66" s="3" t="s">
        <v>51</v>
      </c>
      <c r="AF66" s="3" t="s">
        <v>183</v>
      </c>
      <c r="AG66" s="7" t="s">
        <v>99</v>
      </c>
      <c r="AH66" s="3" t="s">
        <v>61</v>
      </c>
      <c r="AI66" s="3" t="s">
        <v>52</v>
      </c>
      <c r="AJ66" s="3" t="s">
        <v>52</v>
      </c>
      <c r="AK66" s="3" t="s">
        <v>52</v>
      </c>
      <c r="AL66" s="3" t="s">
        <v>58</v>
      </c>
      <c r="AM66" s="3" t="s">
        <v>58</v>
      </c>
      <c r="AN66" s="3" t="s">
        <v>58</v>
      </c>
      <c r="AO66" s="3" t="s">
        <v>58</v>
      </c>
      <c r="AP66" s="3" t="s">
        <v>58</v>
      </c>
      <c r="AQ66" s="3" t="s">
        <v>58</v>
      </c>
      <c r="AR66" s="3" t="s">
        <v>184</v>
      </c>
      <c r="AS66" s="3" t="s">
        <v>185</v>
      </c>
    </row>
    <row r="67" spans="1:45">
      <c r="A67" s="4">
        <v>67</v>
      </c>
      <c r="B67" s="3">
        <v>40</v>
      </c>
      <c r="C67" s="10">
        <v>44264</v>
      </c>
      <c r="D67" s="13">
        <v>1</v>
      </c>
      <c r="E67" s="10"/>
      <c r="F67" s="2" t="s">
        <v>45</v>
      </c>
      <c r="G67" s="2" t="s">
        <v>46</v>
      </c>
      <c r="H67" s="7"/>
      <c r="I67" s="7"/>
      <c r="J67" s="2" t="s">
        <v>45</v>
      </c>
      <c r="K67" s="2" t="s">
        <v>46</v>
      </c>
      <c r="L67" s="2" t="s">
        <v>45</v>
      </c>
      <c r="M67" s="2" t="s">
        <v>46</v>
      </c>
      <c r="N67" s="3" t="s">
        <v>48</v>
      </c>
      <c r="O67" s="3" t="s">
        <v>82</v>
      </c>
      <c r="P67" s="3" t="s">
        <v>85</v>
      </c>
      <c r="Q67" s="3" t="s">
        <v>51</v>
      </c>
      <c r="R67" s="3" t="s">
        <v>52</v>
      </c>
      <c r="S67" s="3" t="s">
        <v>51</v>
      </c>
      <c r="T67" s="3" t="s">
        <v>68</v>
      </c>
      <c r="U67" s="3" t="s">
        <v>56</v>
      </c>
      <c r="V67" s="3" t="s">
        <v>54</v>
      </c>
      <c r="W67" s="3" t="s">
        <v>55</v>
      </c>
      <c r="X67" s="3" t="s">
        <v>57</v>
      </c>
      <c r="Y67" s="3" t="s">
        <v>52</v>
      </c>
      <c r="Z67" s="3" t="s">
        <v>58</v>
      </c>
      <c r="AA67" s="3" t="s">
        <v>59</v>
      </c>
      <c r="AB67" s="3" t="s">
        <v>60</v>
      </c>
      <c r="AC67" s="3" t="s">
        <v>96</v>
      </c>
      <c r="AD67" s="3" t="s">
        <v>61</v>
      </c>
      <c r="AE67" s="3" t="s">
        <v>61</v>
      </c>
      <c r="AF67" s="3" t="s">
        <v>51</v>
      </c>
      <c r="AG67" s="3" t="s">
        <v>51</v>
      </c>
      <c r="AH67" s="3" t="s">
        <v>51</v>
      </c>
      <c r="AI67" s="3" t="s">
        <v>52</v>
      </c>
      <c r="AJ67" s="3" t="s">
        <v>52</v>
      </c>
      <c r="AK67" s="3" t="s">
        <v>52</v>
      </c>
      <c r="AL67" s="3" t="s">
        <v>58</v>
      </c>
      <c r="AM67" s="3" t="s">
        <v>58</v>
      </c>
      <c r="AN67" s="3" t="s">
        <v>52</v>
      </c>
      <c r="AO67" s="3" t="s">
        <v>58</v>
      </c>
      <c r="AP67" s="3" t="s">
        <v>58</v>
      </c>
      <c r="AQ67" s="3" t="s">
        <v>58</v>
      </c>
      <c r="AR67" s="3" t="s">
        <v>186</v>
      </c>
      <c r="AS67" s="3"/>
    </row>
    <row r="68" spans="1:45">
      <c r="A68" s="4">
        <v>68</v>
      </c>
      <c r="B68" s="3">
        <v>47</v>
      </c>
      <c r="C68" s="10">
        <v>44264</v>
      </c>
      <c r="D68" s="13">
        <v>0</v>
      </c>
      <c r="E68" s="10"/>
      <c r="F68" s="2" t="s">
        <v>76</v>
      </c>
      <c r="G68" s="2" t="s">
        <v>46</v>
      </c>
      <c r="H68" s="2" t="s">
        <v>46</v>
      </c>
      <c r="I68" s="2" t="s">
        <v>46</v>
      </c>
      <c r="J68" s="7"/>
      <c r="K68" s="7"/>
      <c r="L68" s="7"/>
      <c r="M68" s="7"/>
      <c r="N68" s="3" t="s">
        <v>187</v>
      </c>
      <c r="O68" s="3" t="s">
        <v>80</v>
      </c>
      <c r="P68" s="3" t="s">
        <v>77</v>
      </c>
      <c r="Q68" s="3" t="s">
        <v>51</v>
      </c>
      <c r="R68" s="3" t="s">
        <v>52</v>
      </c>
      <c r="S68" s="3" t="s">
        <v>51</v>
      </c>
      <c r="T68" s="3" t="s">
        <v>53</v>
      </c>
      <c r="U68" s="3" t="s">
        <v>56</v>
      </c>
      <c r="V68" s="3" t="s">
        <v>57</v>
      </c>
      <c r="W68" s="3" t="s">
        <v>55</v>
      </c>
      <c r="X68" s="3" t="s">
        <v>54</v>
      </c>
      <c r="Y68" s="3" t="s">
        <v>52</v>
      </c>
      <c r="Z68" s="3" t="s">
        <v>58</v>
      </c>
      <c r="AA68" s="3" t="s">
        <v>59</v>
      </c>
      <c r="AB68" s="3" t="s">
        <v>60</v>
      </c>
      <c r="AC68" s="3" t="s">
        <v>61</v>
      </c>
      <c r="AD68" s="3" t="s">
        <v>61</v>
      </c>
      <c r="AE68" s="3" t="s">
        <v>61</v>
      </c>
      <c r="AF68" s="3" t="s">
        <v>51</v>
      </c>
      <c r="AG68" s="3" t="s">
        <v>51</v>
      </c>
      <c r="AH68" s="3" t="s">
        <v>51</v>
      </c>
      <c r="AI68" s="3" t="s">
        <v>52</v>
      </c>
      <c r="AJ68" s="3" t="s">
        <v>52</v>
      </c>
      <c r="AK68" s="3" t="s">
        <v>52</v>
      </c>
      <c r="AL68" s="3" t="s">
        <v>58</v>
      </c>
      <c r="AM68" s="3" t="s">
        <v>58</v>
      </c>
      <c r="AN68" s="3" t="s">
        <v>52</v>
      </c>
      <c r="AO68" s="3" t="s">
        <v>58</v>
      </c>
      <c r="AP68" s="3" t="s">
        <v>58</v>
      </c>
      <c r="AQ68" s="3" t="s">
        <v>58</v>
      </c>
      <c r="AR68" s="3" t="s">
        <v>188</v>
      </c>
      <c r="AS68" s="3"/>
    </row>
    <row r="69" spans="1:45">
      <c r="A69" s="4">
        <v>69</v>
      </c>
      <c r="B69" s="3">
        <v>59</v>
      </c>
      <c r="C69" s="10">
        <v>44264</v>
      </c>
      <c r="D69" s="13">
        <v>0</v>
      </c>
      <c r="E69" s="10"/>
      <c r="F69" s="2" t="s">
        <v>65</v>
      </c>
      <c r="G69" s="2" t="s">
        <v>47</v>
      </c>
      <c r="H69" s="7"/>
      <c r="I69" s="7"/>
      <c r="J69" s="2" t="s">
        <v>65</v>
      </c>
      <c r="K69" s="2" t="s">
        <v>47</v>
      </c>
      <c r="L69" s="2" t="s">
        <v>76</v>
      </c>
      <c r="M69" s="2" t="s">
        <v>47</v>
      </c>
      <c r="N69" s="3" t="s">
        <v>48</v>
      </c>
      <c r="O69" s="3" t="s">
        <v>82</v>
      </c>
      <c r="P69" s="3" t="s">
        <v>85</v>
      </c>
      <c r="Q69" s="3" t="s">
        <v>51</v>
      </c>
      <c r="R69" s="3" t="s">
        <v>52</v>
      </c>
      <c r="S69" s="3" t="s">
        <v>51</v>
      </c>
      <c r="T69" s="3" t="s">
        <v>68</v>
      </c>
      <c r="U69" s="3" t="s">
        <v>55</v>
      </c>
      <c r="V69" s="3" t="s">
        <v>54</v>
      </c>
      <c r="W69" s="3" t="s">
        <v>56</v>
      </c>
      <c r="X69" s="3" t="s">
        <v>57</v>
      </c>
      <c r="Y69" s="3" t="s">
        <v>52</v>
      </c>
      <c r="Z69" s="3" t="s">
        <v>58</v>
      </c>
      <c r="AA69" s="3" t="s">
        <v>59</v>
      </c>
      <c r="AB69" s="3" t="s">
        <v>70</v>
      </c>
      <c r="AC69" s="3" t="s">
        <v>60</v>
      </c>
      <c r="AD69" s="3" t="s">
        <v>71</v>
      </c>
      <c r="AE69" s="3" t="s">
        <v>61</v>
      </c>
      <c r="AF69" s="3" t="s">
        <v>51</v>
      </c>
      <c r="AG69" s="3" t="s">
        <v>51</v>
      </c>
      <c r="AH69" s="3" t="s">
        <v>51</v>
      </c>
      <c r="AI69" s="3" t="s">
        <v>58</v>
      </c>
      <c r="AJ69" s="3" t="s">
        <v>52</v>
      </c>
      <c r="AK69" s="3" t="s">
        <v>52</v>
      </c>
      <c r="AL69" s="3" t="s">
        <v>58</v>
      </c>
      <c r="AM69" s="3" t="s">
        <v>58</v>
      </c>
      <c r="AN69" s="3" t="s">
        <v>52</v>
      </c>
      <c r="AO69" s="3" t="s">
        <v>58</v>
      </c>
      <c r="AP69" s="3" t="s">
        <v>58</v>
      </c>
      <c r="AQ69" s="3" t="s">
        <v>58</v>
      </c>
      <c r="AR69" s="6" t="s">
        <v>189</v>
      </c>
      <c r="AS69" s="3" t="s">
        <v>190</v>
      </c>
    </row>
    <row r="70" spans="1:45">
      <c r="A70" s="4">
        <v>70</v>
      </c>
      <c r="B70" s="3">
        <v>37</v>
      </c>
      <c r="C70" s="10">
        <v>44264</v>
      </c>
      <c r="D70" s="13">
        <v>1</v>
      </c>
      <c r="E70" s="10"/>
      <c r="F70" s="2" t="s">
        <v>76</v>
      </c>
      <c r="G70" s="2" t="s">
        <v>46</v>
      </c>
      <c r="H70" s="2" t="s">
        <v>46</v>
      </c>
      <c r="I70" s="2" t="s">
        <v>46</v>
      </c>
      <c r="J70" s="7"/>
      <c r="K70" s="7"/>
      <c r="L70" s="7"/>
      <c r="M70" s="7"/>
      <c r="N70" s="3" t="s">
        <v>118</v>
      </c>
      <c r="O70" s="3" t="s">
        <v>67</v>
      </c>
      <c r="P70" s="3" t="s">
        <v>73</v>
      </c>
      <c r="Q70" s="3" t="s">
        <v>51</v>
      </c>
      <c r="R70" s="3" t="s">
        <v>52</v>
      </c>
      <c r="S70" s="3" t="s">
        <v>51</v>
      </c>
      <c r="T70" s="3" t="s">
        <v>53</v>
      </c>
      <c r="U70" s="3" t="s">
        <v>55</v>
      </c>
      <c r="V70" s="3" t="s">
        <v>57</v>
      </c>
      <c r="W70" s="3" t="s">
        <v>54</v>
      </c>
      <c r="X70" s="3" t="s">
        <v>56</v>
      </c>
      <c r="Y70" s="3" t="s">
        <v>52</v>
      </c>
      <c r="Z70" s="3" t="s">
        <v>58</v>
      </c>
      <c r="AA70" s="3" t="s">
        <v>59</v>
      </c>
      <c r="AB70" s="3" t="s">
        <v>69</v>
      </c>
      <c r="AC70" s="3" t="s">
        <v>70</v>
      </c>
      <c r="AD70" s="3" t="s">
        <v>71</v>
      </c>
      <c r="AE70" s="3" t="s">
        <v>61</v>
      </c>
      <c r="AF70" s="3" t="s">
        <v>51</v>
      </c>
      <c r="AG70" s="3" t="s">
        <v>51</v>
      </c>
      <c r="AH70" s="3" t="s">
        <v>51</v>
      </c>
      <c r="AI70" s="3" t="s">
        <v>58</v>
      </c>
      <c r="AJ70" s="3" t="s">
        <v>52</v>
      </c>
      <c r="AK70" s="3" t="s">
        <v>52</v>
      </c>
      <c r="AL70" s="3" t="s">
        <v>58</v>
      </c>
      <c r="AM70" s="3" t="s">
        <v>52</v>
      </c>
      <c r="AN70" s="3" t="s">
        <v>52</v>
      </c>
      <c r="AO70" s="3" t="s">
        <v>58</v>
      </c>
      <c r="AP70" s="3" t="s">
        <v>58</v>
      </c>
      <c r="AQ70" s="3" t="s">
        <v>58</v>
      </c>
      <c r="AR70" s="3" t="s">
        <v>191</v>
      </c>
      <c r="AS70" s="3"/>
    </row>
    <row r="71" spans="1:45">
      <c r="A71" s="4">
        <v>71</v>
      </c>
      <c r="B71" s="3">
        <v>48</v>
      </c>
      <c r="C71" s="10">
        <v>44271</v>
      </c>
      <c r="D71" s="13">
        <v>0</v>
      </c>
      <c r="E71" s="10"/>
      <c r="F71" s="2" t="s">
        <v>76</v>
      </c>
      <c r="G71" s="2" t="s">
        <v>46</v>
      </c>
      <c r="H71" s="7"/>
      <c r="I71" s="7"/>
      <c r="J71" s="2" t="s">
        <v>76</v>
      </c>
      <c r="K71" s="2" t="s">
        <v>46</v>
      </c>
      <c r="L71" s="2" t="s">
        <v>76</v>
      </c>
      <c r="M71" s="2" t="s">
        <v>46</v>
      </c>
      <c r="N71" s="3" t="s">
        <v>165</v>
      </c>
      <c r="O71" s="3" t="s">
        <v>80</v>
      </c>
      <c r="P71" s="3" t="s">
        <v>87</v>
      </c>
      <c r="Q71" s="3" t="s">
        <v>51</v>
      </c>
      <c r="R71" s="3" t="s">
        <v>52</v>
      </c>
      <c r="S71" s="3" t="s">
        <v>51</v>
      </c>
      <c r="T71" s="3" t="s">
        <v>68</v>
      </c>
      <c r="U71" s="3" t="s">
        <v>54</v>
      </c>
      <c r="V71" s="3" t="s">
        <v>56</v>
      </c>
      <c r="W71" s="3" t="s">
        <v>57</v>
      </c>
      <c r="X71" s="3" t="s">
        <v>55</v>
      </c>
      <c r="Y71" s="3" t="s">
        <v>52</v>
      </c>
      <c r="Z71" s="3" t="s">
        <v>58</v>
      </c>
      <c r="AA71" s="3" t="s">
        <v>59</v>
      </c>
      <c r="AB71" s="3" t="s">
        <v>69</v>
      </c>
      <c r="AC71" s="3" t="s">
        <v>60</v>
      </c>
      <c r="AD71" s="3" t="s">
        <v>61</v>
      </c>
      <c r="AE71" s="3" t="s">
        <v>61</v>
      </c>
      <c r="AF71" s="3" t="s">
        <v>51</v>
      </c>
      <c r="AG71" s="3" t="s">
        <v>51</v>
      </c>
      <c r="AH71" s="3" t="s">
        <v>51</v>
      </c>
      <c r="AI71" s="3" t="s">
        <v>52</v>
      </c>
      <c r="AJ71" s="3" t="s">
        <v>52</v>
      </c>
      <c r="AK71" s="3" t="s">
        <v>52</v>
      </c>
      <c r="AL71" s="3" t="s">
        <v>58</v>
      </c>
      <c r="AM71" s="3" t="s">
        <v>58</v>
      </c>
      <c r="AN71" s="3" t="s">
        <v>52</v>
      </c>
      <c r="AO71" s="3" t="s">
        <v>58</v>
      </c>
      <c r="AP71" s="3" t="s">
        <v>58</v>
      </c>
      <c r="AQ71" s="3" t="s">
        <v>58</v>
      </c>
      <c r="AR71" s="3" t="s">
        <v>192</v>
      </c>
      <c r="AS71" s="3"/>
    </row>
    <row r="72" spans="1:45">
      <c r="A72" s="4">
        <v>72</v>
      </c>
      <c r="B72" s="3">
        <v>64</v>
      </c>
      <c r="C72" s="10">
        <v>44271</v>
      </c>
      <c r="D72" s="13">
        <v>0</v>
      </c>
      <c r="E72" s="10"/>
      <c r="F72" s="2" t="s">
        <v>45</v>
      </c>
      <c r="G72" s="2" t="s">
        <v>46</v>
      </c>
      <c r="H72" s="2" t="s">
        <v>46</v>
      </c>
      <c r="I72" s="2" t="s">
        <v>46</v>
      </c>
      <c r="J72" s="7"/>
      <c r="K72" s="7"/>
      <c r="L72" s="7"/>
      <c r="M72" s="7"/>
      <c r="N72" s="3" t="s">
        <v>118</v>
      </c>
      <c r="O72" s="3" t="s">
        <v>67</v>
      </c>
      <c r="P72" s="3" t="s">
        <v>87</v>
      </c>
      <c r="Q72" s="3" t="s">
        <v>51</v>
      </c>
      <c r="R72" s="3" t="s">
        <v>52</v>
      </c>
      <c r="S72" s="3" t="s">
        <v>51</v>
      </c>
      <c r="T72" s="3" t="s">
        <v>53</v>
      </c>
      <c r="U72" s="3" t="s">
        <v>56</v>
      </c>
      <c r="V72" s="3" t="s">
        <v>54</v>
      </c>
      <c r="W72" s="3" t="s">
        <v>55</v>
      </c>
      <c r="X72" s="3" t="s">
        <v>57</v>
      </c>
      <c r="Y72" s="3" t="s">
        <v>52</v>
      </c>
      <c r="Z72" s="3" t="s">
        <v>58</v>
      </c>
      <c r="AA72" s="3" t="s">
        <v>59</v>
      </c>
      <c r="AB72" s="3" t="s">
        <v>69</v>
      </c>
      <c r="AC72" s="3" t="s">
        <v>96</v>
      </c>
      <c r="AD72" s="3" t="s">
        <v>61</v>
      </c>
      <c r="AE72" s="3" t="s">
        <v>61</v>
      </c>
      <c r="AF72" s="3" t="s">
        <v>51</v>
      </c>
      <c r="AG72" s="3" t="s">
        <v>51</v>
      </c>
      <c r="AH72" s="3" t="s">
        <v>51</v>
      </c>
      <c r="AI72" s="3" t="s">
        <v>58</v>
      </c>
      <c r="AJ72" s="3" t="s">
        <v>52</v>
      </c>
      <c r="AK72" s="3" t="s">
        <v>52</v>
      </c>
      <c r="AL72" s="3" t="s">
        <v>58</v>
      </c>
      <c r="AM72" s="3" t="s">
        <v>52</v>
      </c>
      <c r="AN72" s="3" t="s">
        <v>52</v>
      </c>
      <c r="AO72" s="3" t="s">
        <v>58</v>
      </c>
      <c r="AP72" s="3" t="s">
        <v>58</v>
      </c>
      <c r="AQ72" s="3" t="s">
        <v>58</v>
      </c>
      <c r="AR72" s="3" t="s">
        <v>193</v>
      </c>
      <c r="AS72" s="3" t="s">
        <v>194</v>
      </c>
    </row>
    <row r="73" spans="1:45">
      <c r="A73" s="4">
        <v>73</v>
      </c>
      <c r="B73" s="3">
        <v>44</v>
      </c>
      <c r="C73" s="10">
        <v>44271</v>
      </c>
      <c r="D73" s="13">
        <v>0</v>
      </c>
      <c r="E73" s="10"/>
      <c r="F73" s="2" t="s">
        <v>76</v>
      </c>
      <c r="G73" s="2" t="s">
        <v>46</v>
      </c>
      <c r="H73" s="7"/>
      <c r="I73" s="7"/>
      <c r="J73" s="2" t="s">
        <v>76</v>
      </c>
      <c r="K73" s="2" t="s">
        <v>46</v>
      </c>
      <c r="L73" s="2" t="s">
        <v>45</v>
      </c>
      <c r="M73" s="2" t="s">
        <v>46</v>
      </c>
      <c r="N73" s="3" t="s">
        <v>48</v>
      </c>
      <c r="O73" s="3" t="s">
        <v>67</v>
      </c>
      <c r="P73" s="3" t="s">
        <v>85</v>
      </c>
      <c r="Q73" s="3" t="s">
        <v>51</v>
      </c>
      <c r="R73" s="3" t="s">
        <v>52</v>
      </c>
      <c r="S73" s="3" t="s">
        <v>51</v>
      </c>
      <c r="T73" s="3" t="s">
        <v>68</v>
      </c>
      <c r="U73" s="3" t="s">
        <v>54</v>
      </c>
      <c r="V73" s="3" t="s">
        <v>57</v>
      </c>
      <c r="W73" s="3" t="s">
        <v>56</v>
      </c>
      <c r="X73" s="3" t="s">
        <v>55</v>
      </c>
      <c r="Y73" s="3" t="s">
        <v>52</v>
      </c>
      <c r="Z73" s="3" t="s">
        <v>58</v>
      </c>
      <c r="AA73" s="3" t="s">
        <v>59</v>
      </c>
      <c r="AB73" s="3" t="s">
        <v>69</v>
      </c>
      <c r="AC73" s="3" t="s">
        <v>60</v>
      </c>
      <c r="AD73" s="3" t="s">
        <v>71</v>
      </c>
      <c r="AE73" s="3" t="s">
        <v>61</v>
      </c>
      <c r="AF73" s="3" t="s">
        <v>51</v>
      </c>
      <c r="AG73" s="3" t="s">
        <v>51</v>
      </c>
      <c r="AH73" s="3" t="s">
        <v>51</v>
      </c>
      <c r="AI73" s="3" t="s">
        <v>52</v>
      </c>
      <c r="AJ73" s="3" t="s">
        <v>52</v>
      </c>
      <c r="AK73" s="3" t="s">
        <v>52</v>
      </c>
      <c r="AL73" s="3" t="s">
        <v>58</v>
      </c>
      <c r="AM73" s="3" t="s">
        <v>58</v>
      </c>
      <c r="AN73" s="3" t="s">
        <v>109</v>
      </c>
      <c r="AO73" s="3" t="s">
        <v>58</v>
      </c>
      <c r="AP73" s="3" t="s">
        <v>58</v>
      </c>
      <c r="AQ73" s="3" t="s">
        <v>58</v>
      </c>
      <c r="AR73" s="3"/>
      <c r="AS73" s="3" t="s">
        <v>195</v>
      </c>
    </row>
    <row r="74" spans="1:45">
      <c r="A74" s="4">
        <v>74</v>
      </c>
      <c r="B74" s="3">
        <v>44</v>
      </c>
      <c r="C74" s="10">
        <v>44271</v>
      </c>
      <c r="D74" s="13">
        <v>0</v>
      </c>
      <c r="E74" s="10"/>
      <c r="F74" s="2" t="s">
        <v>76</v>
      </c>
      <c r="G74" s="2" t="s">
        <v>46</v>
      </c>
      <c r="H74" s="2" t="s">
        <v>46</v>
      </c>
      <c r="I74" s="2" t="s">
        <v>46</v>
      </c>
      <c r="J74" s="7"/>
      <c r="K74" s="7"/>
      <c r="L74" s="7"/>
      <c r="M74" s="7"/>
      <c r="N74" s="3" t="s">
        <v>196</v>
      </c>
      <c r="O74" s="3" t="s">
        <v>80</v>
      </c>
      <c r="P74" s="3" t="s">
        <v>50</v>
      </c>
      <c r="Q74" s="3" t="s">
        <v>51</v>
      </c>
      <c r="R74" s="3" t="s">
        <v>52</v>
      </c>
      <c r="S74" s="3" t="s">
        <v>51</v>
      </c>
      <c r="T74" s="3" t="s">
        <v>53</v>
      </c>
      <c r="U74" s="3" t="s">
        <v>56</v>
      </c>
      <c r="V74" s="3" t="s">
        <v>54</v>
      </c>
      <c r="W74" s="3" t="s">
        <v>55</v>
      </c>
      <c r="X74" s="3" t="s">
        <v>57</v>
      </c>
      <c r="Y74" s="3" t="s">
        <v>52</v>
      </c>
      <c r="Z74" s="3" t="s">
        <v>58</v>
      </c>
      <c r="AA74" s="3" t="s">
        <v>59</v>
      </c>
      <c r="AB74" s="3" t="s">
        <v>60</v>
      </c>
      <c r="AC74" s="3" t="s">
        <v>61</v>
      </c>
      <c r="AD74" s="3" t="s">
        <v>61</v>
      </c>
      <c r="AE74" s="3" t="s">
        <v>61</v>
      </c>
      <c r="AF74" s="3" t="s">
        <v>51</v>
      </c>
      <c r="AG74" s="3" t="s">
        <v>51</v>
      </c>
      <c r="AH74" s="3" t="s">
        <v>51</v>
      </c>
      <c r="AI74" s="3" t="s">
        <v>52</v>
      </c>
      <c r="AJ74" s="3" t="s">
        <v>52</v>
      </c>
      <c r="AK74" s="3" t="s">
        <v>52</v>
      </c>
      <c r="AL74" s="3" t="s">
        <v>58</v>
      </c>
      <c r="AM74" s="3" t="s">
        <v>58</v>
      </c>
      <c r="AN74" s="3" t="s">
        <v>52</v>
      </c>
      <c r="AO74" s="3" t="s">
        <v>58</v>
      </c>
      <c r="AP74" s="3" t="s">
        <v>58</v>
      </c>
      <c r="AQ74" s="3" t="s">
        <v>58</v>
      </c>
      <c r="AR74" s="3" t="s">
        <v>197</v>
      </c>
      <c r="AS74" s="3" t="s">
        <v>198</v>
      </c>
    </row>
    <row r="75" spans="1:45">
      <c r="A75" s="4">
        <v>75</v>
      </c>
      <c r="B75" s="3">
        <v>53</v>
      </c>
      <c r="C75" s="10">
        <v>44271</v>
      </c>
      <c r="D75" s="13">
        <v>0</v>
      </c>
      <c r="E75" s="10"/>
      <c r="F75" s="2" t="s">
        <v>64</v>
      </c>
      <c r="G75" s="2" t="s">
        <v>47</v>
      </c>
      <c r="H75" s="7"/>
      <c r="I75" s="7"/>
      <c r="J75" s="2" t="s">
        <v>64</v>
      </c>
      <c r="K75" s="2" t="s">
        <v>47</v>
      </c>
      <c r="L75" s="2" t="s">
        <v>64</v>
      </c>
      <c r="M75" s="2" t="s">
        <v>47</v>
      </c>
      <c r="N75" s="3" t="s">
        <v>48</v>
      </c>
      <c r="O75" s="3" t="s">
        <v>82</v>
      </c>
      <c r="P75" s="3" t="s">
        <v>77</v>
      </c>
      <c r="Q75" s="3" t="s">
        <v>51</v>
      </c>
      <c r="R75" s="3" t="s">
        <v>52</v>
      </c>
      <c r="S75" s="3" t="s">
        <v>51</v>
      </c>
      <c r="T75" s="3" t="s">
        <v>68</v>
      </c>
      <c r="U75" s="3" t="s">
        <v>57</v>
      </c>
      <c r="V75" s="3" t="s">
        <v>54</v>
      </c>
      <c r="W75" s="3" t="s">
        <v>55</v>
      </c>
      <c r="X75" s="3" t="s">
        <v>56</v>
      </c>
      <c r="Y75" s="3" t="s">
        <v>51</v>
      </c>
      <c r="Z75" s="3" t="s">
        <v>58</v>
      </c>
      <c r="AA75" s="3" t="s">
        <v>59</v>
      </c>
      <c r="AB75" s="3" t="s">
        <v>96</v>
      </c>
      <c r="AC75" s="3" t="s">
        <v>61</v>
      </c>
      <c r="AD75" s="3" t="s">
        <v>61</v>
      </c>
      <c r="AE75" s="3" t="s">
        <v>61</v>
      </c>
      <c r="AF75" s="3" t="s">
        <v>51</v>
      </c>
      <c r="AG75" s="3" t="s">
        <v>51</v>
      </c>
      <c r="AH75" s="3" t="s">
        <v>51</v>
      </c>
      <c r="AI75" s="3" t="s">
        <v>52</v>
      </c>
      <c r="AJ75" s="3" t="s">
        <v>52</v>
      </c>
      <c r="AK75" s="3" t="s">
        <v>52</v>
      </c>
      <c r="AL75" s="3" t="s">
        <v>58</v>
      </c>
      <c r="AM75" s="3" t="s">
        <v>58</v>
      </c>
      <c r="AN75" s="3" t="s">
        <v>52</v>
      </c>
      <c r="AO75" s="3" t="s">
        <v>58</v>
      </c>
      <c r="AP75" s="3" t="s">
        <v>58</v>
      </c>
      <c r="AQ75" s="3" t="s">
        <v>58</v>
      </c>
      <c r="AR75" s="3" t="s">
        <v>199</v>
      </c>
      <c r="AS75" s="3"/>
    </row>
    <row r="76" spans="1:45">
      <c r="A76" s="4">
        <v>76</v>
      </c>
      <c r="B76" s="3">
        <v>36</v>
      </c>
      <c r="C76" s="10">
        <v>44271</v>
      </c>
      <c r="D76" s="13">
        <v>0</v>
      </c>
      <c r="E76" s="11" t="s">
        <v>170</v>
      </c>
      <c r="F76" s="2" t="s">
        <v>95</v>
      </c>
      <c r="G76" s="2" t="s">
        <v>46</v>
      </c>
      <c r="H76" s="2" t="s">
        <v>46</v>
      </c>
      <c r="I76" s="2" t="s">
        <v>46</v>
      </c>
      <c r="J76" s="7"/>
      <c r="K76" s="7"/>
      <c r="L76" s="7"/>
      <c r="M76" s="7"/>
      <c r="N76" s="3" t="s">
        <v>74</v>
      </c>
      <c r="O76" s="3" t="s">
        <v>67</v>
      </c>
      <c r="P76" s="3" t="s">
        <v>87</v>
      </c>
      <c r="Q76" s="3" t="s">
        <v>51</v>
      </c>
      <c r="R76" s="3" t="s">
        <v>52</v>
      </c>
      <c r="S76" s="3" t="s">
        <v>51</v>
      </c>
      <c r="T76" s="3" t="s">
        <v>53</v>
      </c>
      <c r="U76" s="3" t="s">
        <v>56</v>
      </c>
      <c r="V76" s="3" t="s">
        <v>55</v>
      </c>
      <c r="W76" s="3" t="s">
        <v>54</v>
      </c>
      <c r="X76" s="3" t="s">
        <v>57</v>
      </c>
      <c r="Y76" s="3" t="s">
        <v>52</v>
      </c>
      <c r="Z76" s="3" t="s">
        <v>58</v>
      </c>
      <c r="AA76" s="3" t="s">
        <v>59</v>
      </c>
      <c r="AB76" s="3" t="s">
        <v>69</v>
      </c>
      <c r="AC76" s="3" t="s">
        <v>61</v>
      </c>
      <c r="AD76" s="3" t="s">
        <v>61</v>
      </c>
      <c r="AE76" s="3" t="s">
        <v>61</v>
      </c>
      <c r="AF76" s="3" t="s">
        <v>51</v>
      </c>
      <c r="AG76" s="3" t="s">
        <v>51</v>
      </c>
      <c r="AH76" s="3" t="s">
        <v>51</v>
      </c>
      <c r="AI76" s="3" t="s">
        <v>58</v>
      </c>
      <c r="AJ76" s="3" t="s">
        <v>52</v>
      </c>
      <c r="AK76" s="3" t="s">
        <v>58</v>
      </c>
      <c r="AL76" s="3" t="s">
        <v>58</v>
      </c>
      <c r="AM76" s="3" t="s">
        <v>58</v>
      </c>
      <c r="AN76" s="3" t="s">
        <v>52</v>
      </c>
      <c r="AO76" s="3" t="s">
        <v>58</v>
      </c>
      <c r="AP76" s="3" t="s">
        <v>58</v>
      </c>
      <c r="AQ76" s="3" t="s">
        <v>58</v>
      </c>
      <c r="AS76" s="3" t="s">
        <v>200</v>
      </c>
    </row>
    <row r="77" spans="1:45">
      <c r="A77" s="4">
        <v>77</v>
      </c>
      <c r="B77" s="3">
        <v>42</v>
      </c>
      <c r="C77" s="10">
        <v>44271</v>
      </c>
      <c r="D77" s="13">
        <v>0</v>
      </c>
      <c r="E77" s="10"/>
      <c r="F77" s="2" t="s">
        <v>45</v>
      </c>
      <c r="G77" s="2" t="s">
        <v>46</v>
      </c>
      <c r="H77" s="7"/>
      <c r="I77" s="7"/>
      <c r="J77" s="2" t="s">
        <v>45</v>
      </c>
      <c r="K77" s="2" t="s">
        <v>46</v>
      </c>
      <c r="L77" s="2" t="s">
        <v>122</v>
      </c>
      <c r="M77" s="2" t="s">
        <v>46</v>
      </c>
      <c r="N77" s="3" t="s">
        <v>48</v>
      </c>
      <c r="O77" s="3" t="s">
        <v>82</v>
      </c>
      <c r="P77" s="3" t="s">
        <v>85</v>
      </c>
      <c r="Q77" s="3" t="s">
        <v>51</v>
      </c>
      <c r="R77" s="3" t="s">
        <v>52</v>
      </c>
      <c r="S77" s="3" t="s">
        <v>51</v>
      </c>
      <c r="T77" s="3" t="s">
        <v>68</v>
      </c>
      <c r="U77" s="3" t="s">
        <v>56</v>
      </c>
      <c r="V77" s="3" t="s">
        <v>57</v>
      </c>
      <c r="W77" s="3" t="s">
        <v>54</v>
      </c>
      <c r="X77" s="3" t="s">
        <v>55</v>
      </c>
      <c r="Y77" s="3" t="s">
        <v>52</v>
      </c>
      <c r="Z77" s="3" t="s">
        <v>58</v>
      </c>
      <c r="AA77" s="3" t="s">
        <v>59</v>
      </c>
      <c r="AB77" s="3" t="s">
        <v>60</v>
      </c>
      <c r="AC77" s="3" t="s">
        <v>71</v>
      </c>
      <c r="AD77" s="3" t="s">
        <v>61</v>
      </c>
      <c r="AE77" s="3" t="s">
        <v>61</v>
      </c>
      <c r="AF77" s="3" t="s">
        <v>51</v>
      </c>
      <c r="AG77" s="3" t="s">
        <v>51</v>
      </c>
      <c r="AH77" s="3" t="s">
        <v>51</v>
      </c>
      <c r="AI77" s="3" t="s">
        <v>52</v>
      </c>
      <c r="AJ77" s="3" t="s">
        <v>52</v>
      </c>
      <c r="AK77" s="3" t="s">
        <v>58</v>
      </c>
      <c r="AL77" s="3" t="s">
        <v>58</v>
      </c>
      <c r="AM77" s="3" t="s">
        <v>58</v>
      </c>
      <c r="AN77" s="3" t="s">
        <v>52</v>
      </c>
      <c r="AO77" s="3" t="s">
        <v>58</v>
      </c>
      <c r="AP77" s="3" t="s">
        <v>58</v>
      </c>
      <c r="AQ77" s="3" t="s">
        <v>58</v>
      </c>
      <c r="AR77" s="3"/>
      <c r="AS77" s="3" t="s">
        <v>201</v>
      </c>
    </row>
    <row r="78" spans="1:45">
      <c r="A78" s="4">
        <v>78</v>
      </c>
      <c r="B78" s="3">
        <v>46</v>
      </c>
      <c r="C78" s="10">
        <v>44271</v>
      </c>
      <c r="D78" s="13">
        <v>0</v>
      </c>
      <c r="E78" s="10"/>
      <c r="F78" s="2" t="s">
        <v>65</v>
      </c>
      <c r="G78" s="2" t="s">
        <v>46</v>
      </c>
      <c r="H78" s="2" t="s">
        <v>46</v>
      </c>
      <c r="I78" s="2" t="s">
        <v>46</v>
      </c>
      <c r="J78" s="7"/>
      <c r="K78" s="7"/>
      <c r="L78" s="7"/>
      <c r="M78" s="7"/>
      <c r="N78" s="3" t="s">
        <v>48</v>
      </c>
      <c r="O78" s="3" t="s">
        <v>49</v>
      </c>
      <c r="P78" s="3" t="s">
        <v>85</v>
      </c>
      <c r="Q78" s="3" t="s">
        <v>51</v>
      </c>
      <c r="R78" s="3" t="s">
        <v>52</v>
      </c>
      <c r="S78" s="3" t="s">
        <v>51</v>
      </c>
      <c r="T78" s="3" t="s">
        <v>53</v>
      </c>
      <c r="U78" s="3"/>
      <c r="V78" s="3"/>
      <c r="W78" s="3"/>
      <c r="X78" s="3"/>
      <c r="Y78" s="3" t="s">
        <v>52</v>
      </c>
      <c r="Z78" s="3" t="s">
        <v>58</v>
      </c>
      <c r="AA78" s="3" t="s">
        <v>59</v>
      </c>
      <c r="AB78" s="3" t="s">
        <v>69</v>
      </c>
      <c r="AC78" s="3" t="s">
        <v>60</v>
      </c>
      <c r="AD78" s="3" t="s">
        <v>61</v>
      </c>
      <c r="AE78" s="3" t="s">
        <v>61</v>
      </c>
      <c r="AF78" s="3" t="s">
        <v>51</v>
      </c>
      <c r="AG78" s="3" t="s">
        <v>51</v>
      </c>
      <c r="AH78" s="3" t="s">
        <v>51</v>
      </c>
      <c r="AI78" s="3" t="s">
        <v>52</v>
      </c>
      <c r="AJ78" s="3" t="s">
        <v>52</v>
      </c>
      <c r="AK78" s="3" t="s">
        <v>52</v>
      </c>
      <c r="AL78" s="3" t="s">
        <v>58</v>
      </c>
      <c r="AM78" s="3" t="s">
        <v>58</v>
      </c>
      <c r="AN78" s="3" t="s">
        <v>52</v>
      </c>
      <c r="AO78" s="3" t="s">
        <v>58</v>
      </c>
      <c r="AP78" s="3" t="s">
        <v>58</v>
      </c>
      <c r="AQ78" s="3" t="s">
        <v>58</v>
      </c>
      <c r="AR78" s="3"/>
      <c r="AS78" s="3"/>
    </row>
    <row r="79" spans="1:45">
      <c r="A79" s="4">
        <v>79</v>
      </c>
      <c r="B79" s="3">
        <v>37</v>
      </c>
      <c r="C79" s="10">
        <v>44271</v>
      </c>
      <c r="D79" s="13">
        <v>1</v>
      </c>
      <c r="E79" s="10"/>
      <c r="F79" s="2" t="s">
        <v>76</v>
      </c>
      <c r="G79" s="2" t="s">
        <v>46</v>
      </c>
      <c r="H79" s="7"/>
      <c r="I79" s="7"/>
      <c r="J79" s="2" t="s">
        <v>45</v>
      </c>
      <c r="K79" s="2" t="s">
        <v>46</v>
      </c>
      <c r="L79" s="2" t="s">
        <v>45</v>
      </c>
      <c r="M79" s="2" t="s">
        <v>46</v>
      </c>
      <c r="N79" s="3" t="s">
        <v>48</v>
      </c>
      <c r="O79" s="3" t="s">
        <v>49</v>
      </c>
      <c r="P79" s="3" t="s">
        <v>50</v>
      </c>
      <c r="Q79" s="3" t="s">
        <v>51</v>
      </c>
      <c r="R79" s="3" t="s">
        <v>52</v>
      </c>
      <c r="S79" s="3" t="s">
        <v>51</v>
      </c>
      <c r="T79" s="3" t="s">
        <v>68</v>
      </c>
      <c r="U79" s="3" t="s">
        <v>55</v>
      </c>
      <c r="V79" s="3" t="s">
        <v>54</v>
      </c>
      <c r="W79" s="3" t="s">
        <v>56</v>
      </c>
      <c r="X79" s="3" t="s">
        <v>57</v>
      </c>
      <c r="Y79" s="3" t="s">
        <v>52</v>
      </c>
      <c r="Z79" s="3" t="s">
        <v>58</v>
      </c>
      <c r="AA79" s="3" t="s">
        <v>59</v>
      </c>
      <c r="AB79" s="3" t="s">
        <v>60</v>
      </c>
      <c r="AC79" s="3" t="s">
        <v>61</v>
      </c>
      <c r="AD79" s="3" t="s">
        <v>61</v>
      </c>
      <c r="AE79" s="3" t="s">
        <v>202</v>
      </c>
      <c r="AF79" s="3" t="s">
        <v>51</v>
      </c>
      <c r="AG79" s="3" t="s">
        <v>51</v>
      </c>
      <c r="AH79" s="3" t="s">
        <v>51</v>
      </c>
      <c r="AI79" s="3" t="s">
        <v>52</v>
      </c>
      <c r="AJ79" s="3" t="s">
        <v>52</v>
      </c>
      <c r="AK79" s="3" t="s">
        <v>109</v>
      </c>
      <c r="AL79" s="3" t="s">
        <v>154</v>
      </c>
      <c r="AM79" s="3" t="s">
        <v>58</v>
      </c>
      <c r="AN79" s="3" t="s">
        <v>52</v>
      </c>
      <c r="AO79" s="3" t="s">
        <v>58</v>
      </c>
      <c r="AP79" s="3" t="s">
        <v>58</v>
      </c>
      <c r="AQ79" s="3" t="s">
        <v>58</v>
      </c>
      <c r="AR79" s="3" t="s">
        <v>203</v>
      </c>
      <c r="AS79" s="3"/>
    </row>
    <row r="80" spans="1:45">
      <c r="A80" s="4">
        <v>80</v>
      </c>
      <c r="B80" s="3">
        <v>42</v>
      </c>
      <c r="C80" s="10">
        <v>44278</v>
      </c>
      <c r="D80" s="13">
        <v>0</v>
      </c>
      <c r="E80" s="10"/>
      <c r="F80" s="2" t="s">
        <v>45</v>
      </c>
      <c r="G80" s="2" t="s">
        <v>46</v>
      </c>
      <c r="H80" s="2" t="s">
        <v>46</v>
      </c>
      <c r="I80" s="2" t="s">
        <v>46</v>
      </c>
      <c r="J80" s="7"/>
      <c r="K80" s="7"/>
      <c r="L80" s="7"/>
      <c r="M80" s="7"/>
      <c r="N80" s="3" t="s">
        <v>165</v>
      </c>
      <c r="O80" s="3" t="s">
        <v>80</v>
      </c>
      <c r="P80" s="3" t="s">
        <v>73</v>
      </c>
      <c r="Q80" s="3" t="s">
        <v>51</v>
      </c>
      <c r="R80" s="3" t="s">
        <v>52</v>
      </c>
      <c r="S80" s="3" t="s">
        <v>51</v>
      </c>
      <c r="T80" s="3" t="s">
        <v>53</v>
      </c>
      <c r="U80" s="3" t="s">
        <v>56</v>
      </c>
      <c r="V80" s="3" t="s">
        <v>57</v>
      </c>
      <c r="W80" s="3" t="s">
        <v>54</v>
      </c>
      <c r="X80" s="3" t="s">
        <v>55</v>
      </c>
      <c r="Y80" s="3" t="s">
        <v>52</v>
      </c>
      <c r="Z80" s="3" t="s">
        <v>58</v>
      </c>
      <c r="AA80" s="3" t="s">
        <v>59</v>
      </c>
      <c r="AB80" s="3" t="s">
        <v>60</v>
      </c>
      <c r="AC80" s="3" t="s">
        <v>71</v>
      </c>
      <c r="AD80" s="3" t="s">
        <v>61</v>
      </c>
      <c r="AE80" s="3" t="s">
        <v>61</v>
      </c>
      <c r="AF80" s="3" t="s">
        <v>51</v>
      </c>
      <c r="AG80" s="3" t="s">
        <v>51</v>
      </c>
      <c r="AH80" s="3" t="s">
        <v>51</v>
      </c>
      <c r="AI80" s="3" t="s">
        <v>52</v>
      </c>
      <c r="AJ80" s="3" t="s">
        <v>52</v>
      </c>
      <c r="AK80" s="3" t="s">
        <v>52</v>
      </c>
      <c r="AL80" s="3" t="s">
        <v>58</v>
      </c>
      <c r="AM80" s="3" t="s">
        <v>58</v>
      </c>
      <c r="AN80" s="3" t="s">
        <v>52</v>
      </c>
      <c r="AO80" s="3" t="s">
        <v>58</v>
      </c>
      <c r="AP80" s="3" t="s">
        <v>58</v>
      </c>
      <c r="AQ80" s="3" t="s">
        <v>58</v>
      </c>
      <c r="AR80" s="3" t="s">
        <v>204</v>
      </c>
      <c r="AS80" s="3" t="s">
        <v>205</v>
      </c>
    </row>
    <row r="81" spans="1:45">
      <c r="A81" s="4">
        <v>81</v>
      </c>
      <c r="B81" s="3">
        <v>48</v>
      </c>
      <c r="C81" s="10">
        <v>44278</v>
      </c>
      <c r="D81" s="13">
        <v>0</v>
      </c>
      <c r="E81" s="10"/>
      <c r="F81" s="2" t="s">
        <v>134</v>
      </c>
      <c r="G81" s="2" t="s">
        <v>126</v>
      </c>
      <c r="H81" s="7"/>
      <c r="I81" s="7"/>
      <c r="J81" s="2" t="s">
        <v>65</v>
      </c>
      <c r="K81" s="2" t="s">
        <v>126</v>
      </c>
      <c r="L81" s="2" t="s">
        <v>65</v>
      </c>
      <c r="M81" s="2" t="s">
        <v>126</v>
      </c>
      <c r="N81" s="3" t="s">
        <v>48</v>
      </c>
      <c r="O81" s="3" t="s">
        <v>82</v>
      </c>
      <c r="P81" s="3" t="s">
        <v>87</v>
      </c>
      <c r="Q81" s="3" t="s">
        <v>51</v>
      </c>
      <c r="R81" s="3" t="s">
        <v>52</v>
      </c>
      <c r="S81" s="3" t="s">
        <v>51</v>
      </c>
      <c r="T81" s="3" t="s">
        <v>68</v>
      </c>
      <c r="U81" s="3" t="s">
        <v>56</v>
      </c>
      <c r="V81" s="3" t="s">
        <v>54</v>
      </c>
      <c r="W81" s="3" t="s">
        <v>55</v>
      </c>
      <c r="X81" s="3" t="s">
        <v>57</v>
      </c>
      <c r="Y81" s="3" t="s">
        <v>52</v>
      </c>
      <c r="Z81" s="3" t="s">
        <v>58</v>
      </c>
      <c r="AA81" s="3" t="s">
        <v>59</v>
      </c>
      <c r="AB81" s="3" t="s">
        <v>69</v>
      </c>
      <c r="AC81" s="3" t="s">
        <v>70</v>
      </c>
      <c r="AD81" s="3" t="s">
        <v>60</v>
      </c>
      <c r="AE81" s="3" t="s">
        <v>96</v>
      </c>
      <c r="AF81" s="3" t="s">
        <v>51</v>
      </c>
      <c r="AG81" s="3" t="s">
        <v>51</v>
      </c>
      <c r="AH81" s="3" t="s">
        <v>51</v>
      </c>
      <c r="AI81" s="3" t="s">
        <v>58</v>
      </c>
      <c r="AJ81" s="3" t="s">
        <v>52</v>
      </c>
      <c r="AK81" s="3" t="s">
        <v>52</v>
      </c>
      <c r="AL81" s="3" t="s">
        <v>58</v>
      </c>
      <c r="AM81" s="3" t="s">
        <v>52</v>
      </c>
      <c r="AN81" s="3" t="s">
        <v>52</v>
      </c>
      <c r="AO81" s="3" t="s">
        <v>58</v>
      </c>
      <c r="AP81" s="3" t="s">
        <v>58</v>
      </c>
      <c r="AQ81" s="3" t="s">
        <v>58</v>
      </c>
      <c r="AR81" s="3" t="s">
        <v>206</v>
      </c>
      <c r="AS81" s="3"/>
    </row>
    <row r="82" spans="1:45">
      <c r="A82" s="4">
        <v>82</v>
      </c>
      <c r="B82" s="3">
        <v>48</v>
      </c>
      <c r="C82" s="10">
        <v>44278</v>
      </c>
      <c r="D82" s="13">
        <v>0</v>
      </c>
      <c r="E82" s="10"/>
      <c r="F82" s="2" t="s">
        <v>45</v>
      </c>
      <c r="G82" s="2" t="s">
        <v>46</v>
      </c>
      <c r="H82" s="2" t="s">
        <v>46</v>
      </c>
      <c r="I82" s="2" t="s">
        <v>46</v>
      </c>
      <c r="J82" s="7"/>
      <c r="K82" s="7"/>
      <c r="L82" s="7"/>
      <c r="M82" s="7"/>
      <c r="N82" s="3" t="s">
        <v>207</v>
      </c>
      <c r="O82" s="3" t="s">
        <v>80</v>
      </c>
      <c r="P82" s="3" t="s">
        <v>87</v>
      </c>
      <c r="Q82" s="3" t="s">
        <v>51</v>
      </c>
      <c r="R82" s="3" t="s">
        <v>52</v>
      </c>
      <c r="S82" s="3" t="s">
        <v>51</v>
      </c>
      <c r="T82" s="3" t="s">
        <v>53</v>
      </c>
      <c r="U82" s="3" t="s">
        <v>56</v>
      </c>
      <c r="V82" s="3" t="s">
        <v>55</v>
      </c>
      <c r="W82" s="3" t="s">
        <v>54</v>
      </c>
      <c r="X82" s="3" t="s">
        <v>57</v>
      </c>
      <c r="Y82" s="3" t="s">
        <v>58</v>
      </c>
      <c r="Z82" s="3" t="s">
        <v>58</v>
      </c>
      <c r="AA82" s="3" t="s">
        <v>59</v>
      </c>
      <c r="AB82" s="3" t="s">
        <v>60</v>
      </c>
      <c r="AC82" s="3" t="s">
        <v>71</v>
      </c>
      <c r="AD82" s="3" t="s">
        <v>61</v>
      </c>
      <c r="AE82" s="3" t="s">
        <v>61</v>
      </c>
      <c r="AF82" s="3" t="s">
        <v>51</v>
      </c>
      <c r="AG82" s="3" t="s">
        <v>51</v>
      </c>
      <c r="AH82" s="3" t="s">
        <v>51</v>
      </c>
      <c r="AI82" s="3" t="s">
        <v>52</v>
      </c>
      <c r="AJ82" s="3" t="s">
        <v>52</v>
      </c>
      <c r="AK82" s="3" t="s">
        <v>52</v>
      </c>
      <c r="AL82" s="3" t="s">
        <v>58</v>
      </c>
      <c r="AM82" s="3" t="s">
        <v>58</v>
      </c>
      <c r="AN82" s="3" t="s">
        <v>52</v>
      </c>
      <c r="AO82" s="3" t="s">
        <v>58</v>
      </c>
      <c r="AP82" s="3" t="s">
        <v>58</v>
      </c>
      <c r="AQ82" s="3" t="s">
        <v>58</v>
      </c>
      <c r="AR82" s="3" t="s">
        <v>208</v>
      </c>
      <c r="AS82" s="3" t="s">
        <v>209</v>
      </c>
    </row>
    <row r="83" spans="1:45">
      <c r="A83" s="4">
        <v>83</v>
      </c>
      <c r="B83" s="3">
        <v>40</v>
      </c>
      <c r="C83" s="10">
        <v>44278</v>
      </c>
      <c r="D83" s="13">
        <v>0</v>
      </c>
      <c r="E83" s="10"/>
      <c r="F83" s="2" t="s">
        <v>76</v>
      </c>
      <c r="G83" s="2" t="s">
        <v>46</v>
      </c>
      <c r="H83" s="7"/>
      <c r="I83" s="7"/>
      <c r="J83" s="2" t="s">
        <v>45</v>
      </c>
      <c r="K83" s="2" t="s">
        <v>46</v>
      </c>
      <c r="L83" s="2" t="s">
        <v>45</v>
      </c>
      <c r="M83" s="2" t="s">
        <v>46</v>
      </c>
      <c r="N83" s="3" t="s">
        <v>79</v>
      </c>
      <c r="O83" s="3" t="s">
        <v>82</v>
      </c>
      <c r="P83" s="3" t="s">
        <v>50</v>
      </c>
      <c r="Q83" s="3" t="s">
        <v>51</v>
      </c>
      <c r="R83" s="3" t="s">
        <v>52</v>
      </c>
      <c r="S83" s="3" t="s">
        <v>51</v>
      </c>
      <c r="T83" s="3" t="s">
        <v>68</v>
      </c>
      <c r="U83" s="3" t="s">
        <v>56</v>
      </c>
      <c r="V83" s="3" t="s">
        <v>54</v>
      </c>
      <c r="W83" s="3" t="s">
        <v>57</v>
      </c>
      <c r="X83" s="3" t="s">
        <v>55</v>
      </c>
      <c r="Y83" s="3" t="s">
        <v>52</v>
      </c>
      <c r="Z83" s="3" t="s">
        <v>58</v>
      </c>
      <c r="AA83" s="3" t="s">
        <v>59</v>
      </c>
      <c r="AB83" s="3" t="s">
        <v>60</v>
      </c>
      <c r="AC83" s="3" t="s">
        <v>71</v>
      </c>
      <c r="AD83" s="3" t="s">
        <v>61</v>
      </c>
      <c r="AE83" s="3" t="s">
        <v>61</v>
      </c>
      <c r="AF83" s="3" t="s">
        <v>51</v>
      </c>
      <c r="AG83" s="3" t="s">
        <v>51</v>
      </c>
      <c r="AH83" s="3" t="s">
        <v>51</v>
      </c>
      <c r="AI83" s="3" t="s">
        <v>52</v>
      </c>
      <c r="AJ83" s="3" t="s">
        <v>52</v>
      </c>
      <c r="AK83" s="3" t="s">
        <v>52</v>
      </c>
      <c r="AL83" s="3" t="s">
        <v>58</v>
      </c>
      <c r="AM83" s="3" t="s">
        <v>58</v>
      </c>
      <c r="AN83" s="3" t="s">
        <v>52</v>
      </c>
      <c r="AO83" s="3" t="s">
        <v>58</v>
      </c>
      <c r="AP83" s="3" t="s">
        <v>58</v>
      </c>
      <c r="AQ83" s="3" t="s">
        <v>58</v>
      </c>
      <c r="AR83" s="3"/>
      <c r="AS83" s="3" t="s">
        <v>210</v>
      </c>
    </row>
    <row r="84" spans="1:45">
      <c r="A84" s="4">
        <v>84</v>
      </c>
      <c r="B84" s="3">
        <v>53</v>
      </c>
      <c r="C84" s="10">
        <v>44278</v>
      </c>
      <c r="D84" s="13">
        <v>0</v>
      </c>
      <c r="E84" s="10"/>
      <c r="F84" s="2" t="s">
        <v>76</v>
      </c>
      <c r="G84" s="2" t="s">
        <v>46</v>
      </c>
      <c r="H84" s="2" t="s">
        <v>46</v>
      </c>
      <c r="I84" s="2" t="s">
        <v>46</v>
      </c>
      <c r="J84" s="7"/>
      <c r="K84" s="7"/>
      <c r="L84" s="7"/>
      <c r="M84" s="7"/>
      <c r="N84" s="3" t="s">
        <v>118</v>
      </c>
      <c r="O84" s="3" t="s">
        <v>82</v>
      </c>
      <c r="P84" s="3" t="s">
        <v>85</v>
      </c>
      <c r="Q84" s="3" t="s">
        <v>51</v>
      </c>
      <c r="R84" s="3" t="s">
        <v>52</v>
      </c>
      <c r="S84" s="3" t="s">
        <v>51</v>
      </c>
      <c r="T84" s="3" t="s">
        <v>53</v>
      </c>
      <c r="U84" s="3" t="s">
        <v>55</v>
      </c>
      <c r="V84" s="3" t="s">
        <v>54</v>
      </c>
      <c r="W84" s="3" t="s">
        <v>56</v>
      </c>
      <c r="X84" s="3" t="s">
        <v>57</v>
      </c>
      <c r="Y84" s="3" t="s">
        <v>52</v>
      </c>
      <c r="Z84" s="3" t="s">
        <v>58</v>
      </c>
      <c r="AA84" s="3" t="s">
        <v>59</v>
      </c>
      <c r="AB84" s="3" t="s">
        <v>69</v>
      </c>
      <c r="AC84" s="3" t="s">
        <v>70</v>
      </c>
      <c r="AD84" s="3" t="s">
        <v>61</v>
      </c>
      <c r="AE84" s="3" t="s">
        <v>61</v>
      </c>
      <c r="AF84" s="3" t="s">
        <v>51</v>
      </c>
      <c r="AG84" s="3" t="s">
        <v>51</v>
      </c>
      <c r="AH84" s="3" t="s">
        <v>51</v>
      </c>
      <c r="AI84" s="3" t="s">
        <v>58</v>
      </c>
      <c r="AJ84" s="3" t="s">
        <v>52</v>
      </c>
      <c r="AK84" s="3" t="s">
        <v>52</v>
      </c>
      <c r="AL84" s="3" t="s">
        <v>58</v>
      </c>
      <c r="AM84" s="3" t="s">
        <v>58</v>
      </c>
      <c r="AN84" s="3" t="s">
        <v>52</v>
      </c>
      <c r="AO84" s="3" t="s">
        <v>58</v>
      </c>
      <c r="AP84" s="3" t="s">
        <v>58</v>
      </c>
      <c r="AQ84" s="3" t="s">
        <v>58</v>
      </c>
      <c r="AR84" s="3" t="s">
        <v>211</v>
      </c>
      <c r="AS84" s="3"/>
    </row>
    <row r="85" spans="1:45">
      <c r="A85" s="4">
        <v>85</v>
      </c>
      <c r="B85" s="3">
        <v>38</v>
      </c>
      <c r="C85" s="10">
        <v>44285</v>
      </c>
      <c r="D85" s="13">
        <v>0</v>
      </c>
      <c r="E85" s="10"/>
      <c r="F85" s="2" t="s">
        <v>95</v>
      </c>
      <c r="G85" s="2" t="s">
        <v>126</v>
      </c>
      <c r="H85" s="7"/>
      <c r="J85" s="2" t="s">
        <v>134</v>
      </c>
      <c r="K85" s="2" t="s">
        <v>126</v>
      </c>
      <c r="L85" s="2" t="s">
        <v>134</v>
      </c>
      <c r="M85" s="2" t="s">
        <v>126</v>
      </c>
      <c r="N85" s="3" t="s">
        <v>48</v>
      </c>
      <c r="O85" s="3" t="s">
        <v>67</v>
      </c>
      <c r="P85" s="3" t="s">
        <v>77</v>
      </c>
      <c r="Q85" s="3" t="s">
        <v>51</v>
      </c>
      <c r="R85" s="3" t="s">
        <v>52</v>
      </c>
      <c r="S85" s="3" t="s">
        <v>51</v>
      </c>
      <c r="T85" s="3" t="s">
        <v>68</v>
      </c>
      <c r="U85" s="3" t="s">
        <v>54</v>
      </c>
      <c r="V85" s="3" t="s">
        <v>55</v>
      </c>
      <c r="W85" s="3" t="s">
        <v>56</v>
      </c>
      <c r="X85" s="3" t="s">
        <v>57</v>
      </c>
      <c r="Y85" s="3" t="s">
        <v>52</v>
      </c>
      <c r="Z85" s="3" t="s">
        <v>58</v>
      </c>
      <c r="AA85" s="3" t="s">
        <v>59</v>
      </c>
      <c r="AB85" s="3" t="s">
        <v>60</v>
      </c>
      <c r="AC85" s="3" t="s">
        <v>96</v>
      </c>
      <c r="AD85" s="3" t="s">
        <v>61</v>
      </c>
      <c r="AE85" s="3" t="s">
        <v>61</v>
      </c>
      <c r="AF85" s="3" t="s">
        <v>51</v>
      </c>
      <c r="AG85" s="3" t="s">
        <v>51</v>
      </c>
      <c r="AH85" s="3" t="s">
        <v>51</v>
      </c>
      <c r="AI85" s="3" t="s">
        <v>52</v>
      </c>
      <c r="AJ85" s="3" t="s">
        <v>52</v>
      </c>
      <c r="AK85" s="3" t="s">
        <v>52</v>
      </c>
      <c r="AL85" s="3" t="s">
        <v>58</v>
      </c>
      <c r="AM85" s="3" t="s">
        <v>58</v>
      </c>
      <c r="AN85" s="3" t="s">
        <v>52</v>
      </c>
      <c r="AO85" s="3" t="s">
        <v>58</v>
      </c>
      <c r="AP85" s="3" t="s">
        <v>58</v>
      </c>
      <c r="AQ85" s="3" t="s">
        <v>58</v>
      </c>
      <c r="AR85" s="3" t="s">
        <v>212</v>
      </c>
      <c r="AS85" s="3" t="s">
        <v>213</v>
      </c>
    </row>
    <row r="86" spans="1:45">
      <c r="A86" s="4">
        <v>86</v>
      </c>
      <c r="B86" s="3">
        <v>51</v>
      </c>
      <c r="C86" s="10">
        <v>44285</v>
      </c>
      <c r="D86" s="13">
        <v>1</v>
      </c>
      <c r="E86" s="11" t="s">
        <v>94</v>
      </c>
      <c r="F86" s="2" t="s">
        <v>95</v>
      </c>
      <c r="G86" s="2" t="s">
        <v>47</v>
      </c>
      <c r="H86" s="2" t="s">
        <v>47</v>
      </c>
      <c r="I86" s="2" t="s">
        <v>47</v>
      </c>
      <c r="J86" s="7"/>
      <c r="K86" s="7"/>
      <c r="L86" s="7"/>
      <c r="M86" s="7"/>
      <c r="N86" s="3" t="s">
        <v>48</v>
      </c>
      <c r="O86" s="3" t="s">
        <v>80</v>
      </c>
      <c r="P86" s="3" t="s">
        <v>50</v>
      </c>
      <c r="Q86" s="3" t="s">
        <v>51</v>
      </c>
      <c r="R86" s="3" t="s">
        <v>58</v>
      </c>
      <c r="S86" s="3" t="s">
        <v>214</v>
      </c>
      <c r="T86" s="3" t="s">
        <v>53</v>
      </c>
      <c r="U86" s="3" t="s">
        <v>57</v>
      </c>
      <c r="V86" s="3" t="s">
        <v>56</v>
      </c>
      <c r="W86" s="3" t="s">
        <v>54</v>
      </c>
      <c r="X86" s="3" t="s">
        <v>55</v>
      </c>
      <c r="Y86" s="3" t="s">
        <v>51</v>
      </c>
      <c r="Z86" s="3" t="s">
        <v>58</v>
      </c>
      <c r="AA86" s="3" t="s">
        <v>59</v>
      </c>
      <c r="AB86" s="3" t="s">
        <v>136</v>
      </c>
      <c r="AC86" s="3" t="s">
        <v>61</v>
      </c>
      <c r="AD86" s="3" t="s">
        <v>61</v>
      </c>
      <c r="AE86" s="3" t="s">
        <v>61</v>
      </c>
      <c r="AF86" s="3" t="s">
        <v>51</v>
      </c>
      <c r="AG86" s="3" t="s">
        <v>51</v>
      </c>
      <c r="AH86" s="3" t="s">
        <v>51</v>
      </c>
      <c r="AI86" s="3" t="s">
        <v>52</v>
      </c>
      <c r="AJ86" s="3" t="s">
        <v>52</v>
      </c>
      <c r="AK86" s="3" t="s">
        <v>58</v>
      </c>
      <c r="AL86" s="3" t="s">
        <v>52</v>
      </c>
      <c r="AM86" s="3" t="s">
        <v>52</v>
      </c>
      <c r="AN86" s="3" t="s">
        <v>58</v>
      </c>
      <c r="AO86" s="3" t="s">
        <v>52</v>
      </c>
      <c r="AP86" s="3" t="s">
        <v>58</v>
      </c>
      <c r="AQ86" s="3" t="s">
        <v>58</v>
      </c>
      <c r="AR86" s="3" t="s">
        <v>215</v>
      </c>
      <c r="AS86" s="3" t="s">
        <v>216</v>
      </c>
    </row>
    <row r="87" spans="1:45">
      <c r="A87" s="4">
        <v>87</v>
      </c>
      <c r="B87" s="3">
        <v>37</v>
      </c>
      <c r="C87" s="10">
        <v>44285</v>
      </c>
      <c r="D87" s="13">
        <v>0</v>
      </c>
      <c r="E87" s="10"/>
      <c r="F87" s="2" t="s">
        <v>64</v>
      </c>
      <c r="G87" s="2" t="s">
        <v>66</v>
      </c>
      <c r="H87" s="7"/>
      <c r="J87" s="2" t="s">
        <v>64</v>
      </c>
      <c r="K87" s="2" t="s">
        <v>66</v>
      </c>
      <c r="L87" s="2" t="s">
        <v>64</v>
      </c>
      <c r="M87" s="2" t="s">
        <v>66</v>
      </c>
      <c r="N87" s="3" t="s">
        <v>48</v>
      </c>
      <c r="O87" s="3" t="s">
        <v>67</v>
      </c>
      <c r="P87" s="3" t="s">
        <v>87</v>
      </c>
      <c r="Q87" s="3" t="s">
        <v>51</v>
      </c>
      <c r="R87" s="3" t="s">
        <v>52</v>
      </c>
      <c r="S87" s="3" t="s">
        <v>51</v>
      </c>
      <c r="T87" s="3" t="s">
        <v>68</v>
      </c>
      <c r="U87" s="3" t="s">
        <v>54</v>
      </c>
      <c r="V87" s="3" t="s">
        <v>55</v>
      </c>
      <c r="W87" s="3" t="s">
        <v>57</v>
      </c>
      <c r="X87" s="3" t="s">
        <v>56</v>
      </c>
      <c r="Y87" s="3" t="s">
        <v>52</v>
      </c>
      <c r="Z87" s="3" t="s">
        <v>58</v>
      </c>
      <c r="AA87" s="3" t="s">
        <v>59</v>
      </c>
      <c r="AB87" s="3" t="s">
        <v>60</v>
      </c>
      <c r="AC87" s="3" t="s">
        <v>96</v>
      </c>
      <c r="AD87" s="3" t="s">
        <v>61</v>
      </c>
      <c r="AE87" s="3" t="s">
        <v>61</v>
      </c>
      <c r="AF87" s="3" t="s">
        <v>51</v>
      </c>
      <c r="AG87" s="3" t="s">
        <v>51</v>
      </c>
      <c r="AH87" s="3" t="s">
        <v>51</v>
      </c>
      <c r="AI87" s="3" t="s">
        <v>58</v>
      </c>
      <c r="AJ87" s="3" t="s">
        <v>52</v>
      </c>
      <c r="AK87" s="3" t="s">
        <v>52</v>
      </c>
      <c r="AL87" s="3" t="s">
        <v>58</v>
      </c>
      <c r="AM87" s="3" t="s">
        <v>58</v>
      </c>
      <c r="AN87" s="3" t="s">
        <v>52</v>
      </c>
      <c r="AO87" s="3" t="s">
        <v>58</v>
      </c>
      <c r="AP87" s="3" t="s">
        <v>58</v>
      </c>
      <c r="AQ87" s="3" t="s">
        <v>58</v>
      </c>
      <c r="AR87" s="3" t="s">
        <v>217</v>
      </c>
      <c r="AS87" s="3" t="s">
        <v>218</v>
      </c>
    </row>
    <row r="88" spans="1:45">
      <c r="A88" s="4">
        <v>88</v>
      </c>
      <c r="B88" s="3">
        <v>63</v>
      </c>
      <c r="C88" s="10">
        <v>44285</v>
      </c>
      <c r="D88" s="13">
        <v>1</v>
      </c>
      <c r="E88" s="10"/>
      <c r="F88" s="2" t="s">
        <v>45</v>
      </c>
      <c r="G88" s="2" t="s">
        <v>46</v>
      </c>
      <c r="H88" s="2" t="s">
        <v>46</v>
      </c>
      <c r="I88" s="2" t="s">
        <v>46</v>
      </c>
      <c r="J88" s="7"/>
      <c r="K88" s="7"/>
      <c r="L88" s="7"/>
      <c r="M88" s="7"/>
      <c r="N88" s="3" t="s">
        <v>48</v>
      </c>
      <c r="O88" s="3" t="s">
        <v>82</v>
      </c>
      <c r="P88" s="3" t="s">
        <v>91</v>
      </c>
      <c r="Q88" s="3" t="s">
        <v>51</v>
      </c>
      <c r="R88" s="3" t="s">
        <v>52</v>
      </c>
      <c r="S88" s="3" t="s">
        <v>51</v>
      </c>
      <c r="T88" s="3" t="s">
        <v>53</v>
      </c>
      <c r="U88" s="3" t="s">
        <v>57</v>
      </c>
      <c r="V88" s="3" t="s">
        <v>56</v>
      </c>
      <c r="W88" s="3" t="s">
        <v>54</v>
      </c>
      <c r="X88" s="3" t="s">
        <v>55</v>
      </c>
      <c r="Y88" s="3" t="s">
        <v>51</v>
      </c>
      <c r="Z88" s="3" t="s">
        <v>58</v>
      </c>
      <c r="AA88" s="3" t="s">
        <v>59</v>
      </c>
      <c r="AB88" s="3" t="s">
        <v>70</v>
      </c>
      <c r="AC88" s="3" t="s">
        <v>61</v>
      </c>
      <c r="AD88" s="3" t="s">
        <v>61</v>
      </c>
      <c r="AE88" s="3" t="s">
        <v>61</v>
      </c>
      <c r="AF88" s="3" t="s">
        <v>51</v>
      </c>
      <c r="AG88" s="3" t="s">
        <v>51</v>
      </c>
      <c r="AH88" s="3" t="s">
        <v>51</v>
      </c>
      <c r="AI88" s="3" t="s">
        <v>58</v>
      </c>
      <c r="AJ88" s="3" t="s">
        <v>52</v>
      </c>
      <c r="AK88" s="3" t="s">
        <v>52</v>
      </c>
      <c r="AL88" s="3" t="s">
        <v>52</v>
      </c>
      <c r="AM88" s="3" t="s">
        <v>52</v>
      </c>
      <c r="AN88" s="3" t="s">
        <v>52</v>
      </c>
      <c r="AO88" s="3" t="s">
        <v>58</v>
      </c>
      <c r="AP88" s="3" t="s">
        <v>58</v>
      </c>
      <c r="AQ88" s="3" t="s">
        <v>154</v>
      </c>
      <c r="AR88" s="3" t="s">
        <v>219</v>
      </c>
      <c r="AS88" s="3"/>
    </row>
    <row r="89" spans="1:45">
      <c r="A89" s="4">
        <v>89</v>
      </c>
      <c r="B89" s="3">
        <v>55</v>
      </c>
      <c r="C89" s="10">
        <v>44285</v>
      </c>
      <c r="D89" s="13">
        <v>0</v>
      </c>
      <c r="E89" s="10"/>
      <c r="F89" s="2" t="s">
        <v>76</v>
      </c>
      <c r="G89" s="2" t="s">
        <v>46</v>
      </c>
      <c r="H89" s="7"/>
      <c r="J89" s="2" t="s">
        <v>45</v>
      </c>
      <c r="K89" s="2" t="s">
        <v>46</v>
      </c>
      <c r="L89" s="2" t="s">
        <v>45</v>
      </c>
      <c r="M89" s="2" t="s">
        <v>46</v>
      </c>
      <c r="N89" s="3" t="s">
        <v>220</v>
      </c>
      <c r="O89" s="3" t="s">
        <v>80</v>
      </c>
      <c r="P89" s="3" t="s">
        <v>77</v>
      </c>
      <c r="Q89" s="3" t="s">
        <v>51</v>
      </c>
      <c r="R89" s="3" t="s">
        <v>52</v>
      </c>
      <c r="S89" s="3" t="s">
        <v>51</v>
      </c>
      <c r="T89" s="3" t="s">
        <v>68</v>
      </c>
      <c r="U89" s="3" t="s">
        <v>55</v>
      </c>
      <c r="V89" s="3" t="s">
        <v>54</v>
      </c>
      <c r="W89" s="3" t="s">
        <v>56</v>
      </c>
      <c r="X89" s="3" t="s">
        <v>57</v>
      </c>
      <c r="Y89" s="3" t="s">
        <v>52</v>
      </c>
      <c r="Z89" s="3" t="s">
        <v>58</v>
      </c>
      <c r="AA89" s="3" t="s">
        <v>59</v>
      </c>
      <c r="AB89" s="3" t="s">
        <v>60</v>
      </c>
      <c r="AC89" s="3" t="s">
        <v>61</v>
      </c>
      <c r="AD89" s="3" t="s">
        <v>61</v>
      </c>
      <c r="AE89" s="3" t="s">
        <v>61</v>
      </c>
      <c r="AF89" s="3" t="s">
        <v>51</v>
      </c>
      <c r="AG89" s="3" t="s">
        <v>51</v>
      </c>
      <c r="AH89" s="3" t="s">
        <v>51</v>
      </c>
      <c r="AI89" s="3" t="s">
        <v>52</v>
      </c>
      <c r="AJ89" s="3" t="s">
        <v>52</v>
      </c>
      <c r="AK89" s="3" t="s">
        <v>52</v>
      </c>
      <c r="AL89" s="3" t="s">
        <v>58</v>
      </c>
      <c r="AM89" s="3" t="s">
        <v>58</v>
      </c>
      <c r="AN89" s="3" t="s">
        <v>52</v>
      </c>
      <c r="AO89" s="3" t="s">
        <v>58</v>
      </c>
      <c r="AP89" s="3" t="s">
        <v>58</v>
      </c>
      <c r="AQ89" s="3" t="s">
        <v>58</v>
      </c>
      <c r="AR89" s="3" t="s">
        <v>221</v>
      </c>
      <c r="AS89" s="3"/>
    </row>
    <row r="90" spans="1:45">
      <c r="A90" s="4">
        <v>90</v>
      </c>
      <c r="B90" s="3">
        <v>52</v>
      </c>
      <c r="C90" s="10">
        <v>44285</v>
      </c>
      <c r="D90" s="13">
        <v>0</v>
      </c>
      <c r="E90" s="10"/>
      <c r="F90" s="2" t="s">
        <v>45</v>
      </c>
      <c r="G90" s="2" t="s">
        <v>46</v>
      </c>
      <c r="H90" s="2" t="s">
        <v>46</v>
      </c>
      <c r="I90" s="2" t="s">
        <v>46</v>
      </c>
      <c r="J90" s="7"/>
      <c r="K90" s="7"/>
      <c r="L90" s="7"/>
      <c r="M90" s="7"/>
      <c r="N90" s="3" t="s">
        <v>222</v>
      </c>
      <c r="O90" s="3" t="s">
        <v>67</v>
      </c>
      <c r="P90" s="3" t="s">
        <v>87</v>
      </c>
      <c r="Q90" s="3" t="s">
        <v>51</v>
      </c>
      <c r="R90" s="3" t="s">
        <v>52</v>
      </c>
      <c r="S90" s="3" t="s">
        <v>51</v>
      </c>
      <c r="T90" s="3" t="s">
        <v>53</v>
      </c>
      <c r="U90" s="3" t="s">
        <v>55</v>
      </c>
      <c r="V90" s="3" t="s">
        <v>54</v>
      </c>
      <c r="W90" s="3" t="s">
        <v>56</v>
      </c>
      <c r="X90" s="3" t="s">
        <v>57</v>
      </c>
      <c r="Y90" s="3" t="s">
        <v>52</v>
      </c>
      <c r="Z90" s="3" t="s">
        <v>58</v>
      </c>
      <c r="AA90" s="3" t="s">
        <v>59</v>
      </c>
      <c r="AB90" s="3" t="s">
        <v>96</v>
      </c>
      <c r="AC90" s="3" t="s">
        <v>61</v>
      </c>
      <c r="AD90" s="3" t="s">
        <v>61</v>
      </c>
      <c r="AE90" s="3" t="s">
        <v>61</v>
      </c>
      <c r="AF90" s="3" t="s">
        <v>51</v>
      </c>
      <c r="AG90" s="3" t="s">
        <v>51</v>
      </c>
      <c r="AH90" s="3" t="s">
        <v>51</v>
      </c>
      <c r="AI90" s="3" t="s">
        <v>52</v>
      </c>
      <c r="AJ90" s="3" t="s">
        <v>52</v>
      </c>
      <c r="AK90" s="3" t="s">
        <v>52</v>
      </c>
      <c r="AL90" s="3" t="s">
        <v>58</v>
      </c>
      <c r="AM90" s="3" t="s">
        <v>58</v>
      </c>
      <c r="AN90" s="3" t="s">
        <v>52</v>
      </c>
      <c r="AO90" s="3" t="s">
        <v>58</v>
      </c>
      <c r="AP90" s="3" t="s">
        <v>58</v>
      </c>
      <c r="AQ90" s="3" t="s">
        <v>58</v>
      </c>
      <c r="AR90" s="3" t="s">
        <v>223</v>
      </c>
      <c r="AS90" s="3"/>
    </row>
    <row r="91" spans="1:45">
      <c r="A91" s="4">
        <v>91</v>
      </c>
      <c r="B91" s="3">
        <v>46</v>
      </c>
      <c r="C91" s="10">
        <v>44285</v>
      </c>
      <c r="D91" s="13">
        <v>0</v>
      </c>
      <c r="E91" s="11" t="s">
        <v>94</v>
      </c>
      <c r="F91" s="2" t="s">
        <v>95</v>
      </c>
      <c r="G91" s="2" t="s">
        <v>46</v>
      </c>
      <c r="H91" s="7"/>
      <c r="J91" s="2" t="s">
        <v>45</v>
      </c>
      <c r="K91" s="2" t="s">
        <v>46</v>
      </c>
      <c r="L91" s="2" t="s">
        <v>76</v>
      </c>
      <c r="M91" s="2" t="s">
        <v>46</v>
      </c>
      <c r="N91" s="3" t="s">
        <v>48</v>
      </c>
      <c r="O91" s="3" t="s">
        <v>80</v>
      </c>
      <c r="P91" s="3" t="s">
        <v>85</v>
      </c>
      <c r="Q91" s="3" t="s">
        <v>51</v>
      </c>
      <c r="R91" s="3" t="s">
        <v>52</v>
      </c>
      <c r="S91" s="3" t="s">
        <v>51</v>
      </c>
      <c r="T91" s="3" t="s">
        <v>68</v>
      </c>
      <c r="U91" s="3" t="s">
        <v>54</v>
      </c>
      <c r="V91" s="3" t="s">
        <v>56</v>
      </c>
      <c r="W91" s="3" t="s">
        <v>55</v>
      </c>
      <c r="X91" s="3" t="s">
        <v>57</v>
      </c>
      <c r="Y91" s="3" t="s">
        <v>52</v>
      </c>
      <c r="Z91" s="3" t="s">
        <v>58</v>
      </c>
      <c r="AA91" s="3" t="s">
        <v>59</v>
      </c>
      <c r="AB91" s="3" t="s">
        <v>60</v>
      </c>
      <c r="AC91" s="3" t="s">
        <v>61</v>
      </c>
      <c r="AD91" s="3" t="s">
        <v>61</v>
      </c>
      <c r="AE91" s="3" t="s">
        <v>61</v>
      </c>
      <c r="AF91" s="3" t="s">
        <v>51</v>
      </c>
      <c r="AG91" s="3" t="s">
        <v>51</v>
      </c>
      <c r="AH91" s="3" t="s">
        <v>51</v>
      </c>
      <c r="AI91" s="3" t="s">
        <v>52</v>
      </c>
      <c r="AJ91" s="3" t="s">
        <v>52</v>
      </c>
      <c r="AK91" s="3" t="s">
        <v>52</v>
      </c>
      <c r="AL91" s="3" t="s">
        <v>58</v>
      </c>
      <c r="AM91" s="3" t="s">
        <v>58</v>
      </c>
      <c r="AN91" s="3" t="s">
        <v>52</v>
      </c>
      <c r="AO91" s="3" t="s">
        <v>58</v>
      </c>
      <c r="AP91" s="3" t="s">
        <v>58</v>
      </c>
      <c r="AQ91" s="3" t="s">
        <v>58</v>
      </c>
      <c r="AR91" s="3" t="s">
        <v>224</v>
      </c>
      <c r="AS91" s="3"/>
    </row>
    <row r="92" spans="1:45">
      <c r="A92" s="4">
        <v>92</v>
      </c>
      <c r="B92" s="3">
        <v>35</v>
      </c>
      <c r="C92" s="10">
        <v>44285</v>
      </c>
      <c r="D92" s="13">
        <v>0</v>
      </c>
      <c r="E92" s="10"/>
      <c r="F92" s="2" t="s">
        <v>64</v>
      </c>
      <c r="G92" s="2" t="s">
        <v>47</v>
      </c>
      <c r="H92" s="2" t="s">
        <v>47</v>
      </c>
      <c r="I92" s="2" t="s">
        <v>47</v>
      </c>
      <c r="J92" s="7"/>
      <c r="K92" s="7"/>
      <c r="L92" s="7"/>
      <c r="M92" s="7"/>
      <c r="N92" s="3" t="s">
        <v>118</v>
      </c>
      <c r="O92" s="3" t="s">
        <v>67</v>
      </c>
      <c r="P92" s="3" t="s">
        <v>136</v>
      </c>
      <c r="Q92" s="3" t="s">
        <v>51</v>
      </c>
      <c r="R92" s="3" t="s">
        <v>52</v>
      </c>
      <c r="S92" s="3" t="s">
        <v>51</v>
      </c>
      <c r="T92" s="3" t="s">
        <v>53</v>
      </c>
      <c r="U92" s="3" t="s">
        <v>56</v>
      </c>
      <c r="V92" s="3" t="s">
        <v>54</v>
      </c>
      <c r="W92" s="3" t="s">
        <v>55</v>
      </c>
      <c r="X92" s="3" t="s">
        <v>57</v>
      </c>
      <c r="Y92" s="3" t="s">
        <v>52</v>
      </c>
      <c r="Z92" s="3" t="s">
        <v>58</v>
      </c>
      <c r="AA92" s="3" t="s">
        <v>59</v>
      </c>
      <c r="AB92" s="3" t="s">
        <v>69</v>
      </c>
      <c r="AC92" s="3" t="s">
        <v>70</v>
      </c>
      <c r="AD92" s="3" t="s">
        <v>60</v>
      </c>
      <c r="AE92" s="3" t="s">
        <v>96</v>
      </c>
      <c r="AF92" s="3" t="s">
        <v>51</v>
      </c>
      <c r="AG92" s="3" t="s">
        <v>51</v>
      </c>
      <c r="AH92" s="3" t="s">
        <v>51</v>
      </c>
      <c r="AI92" s="3" t="s">
        <v>52</v>
      </c>
      <c r="AJ92" s="3" t="s">
        <v>52</v>
      </c>
      <c r="AK92" s="3" t="s">
        <v>52</v>
      </c>
      <c r="AL92" s="3" t="s">
        <v>58</v>
      </c>
      <c r="AM92" s="3" t="s">
        <v>52</v>
      </c>
      <c r="AN92" s="3" t="s">
        <v>52</v>
      </c>
      <c r="AO92" s="3" t="s">
        <v>58</v>
      </c>
      <c r="AP92" s="3" t="s">
        <v>58</v>
      </c>
      <c r="AQ92" s="3" t="s">
        <v>58</v>
      </c>
      <c r="AR92" s="3" t="s">
        <v>225</v>
      </c>
      <c r="AS92" s="3" t="s">
        <v>226</v>
      </c>
    </row>
    <row r="93" spans="1:45">
      <c r="A93" s="4">
        <v>93</v>
      </c>
      <c r="B93" s="3">
        <v>43</v>
      </c>
      <c r="C93" s="10">
        <v>44292</v>
      </c>
      <c r="D93" s="13">
        <v>0</v>
      </c>
      <c r="E93" s="10"/>
      <c r="F93" s="2" t="s">
        <v>76</v>
      </c>
      <c r="G93" s="2" t="s">
        <v>46</v>
      </c>
      <c r="H93" s="7"/>
      <c r="J93" s="2" t="s">
        <v>45</v>
      </c>
      <c r="K93" s="2" t="s">
        <v>46</v>
      </c>
      <c r="L93" s="2" t="s">
        <v>76</v>
      </c>
      <c r="M93" s="2" t="s">
        <v>46</v>
      </c>
      <c r="N93" s="3" t="s">
        <v>227</v>
      </c>
      <c r="O93" s="3" t="s">
        <v>49</v>
      </c>
      <c r="P93" s="3" t="s">
        <v>85</v>
      </c>
      <c r="Q93" s="3" t="s">
        <v>51</v>
      </c>
      <c r="R93" s="3" t="s">
        <v>58</v>
      </c>
      <c r="S93" s="3" t="s">
        <v>136</v>
      </c>
      <c r="T93" s="3" t="s">
        <v>68</v>
      </c>
      <c r="U93" s="3" t="s">
        <v>54</v>
      </c>
      <c r="V93" s="3" t="s">
        <v>57</v>
      </c>
      <c r="W93" s="3" t="s">
        <v>56</v>
      </c>
      <c r="X93" s="3" t="s">
        <v>55</v>
      </c>
      <c r="Y93" s="3" t="s">
        <v>52</v>
      </c>
      <c r="Z93" s="3" t="s">
        <v>58</v>
      </c>
      <c r="AA93" s="3" t="s">
        <v>59</v>
      </c>
      <c r="AB93" s="3" t="s">
        <v>71</v>
      </c>
      <c r="AC93" s="3" t="s">
        <v>61</v>
      </c>
      <c r="AD93" s="3" t="s">
        <v>61</v>
      </c>
      <c r="AE93" s="3" t="s">
        <v>61</v>
      </c>
      <c r="AF93" s="3" t="s">
        <v>51</v>
      </c>
      <c r="AG93" s="3" t="s">
        <v>51</v>
      </c>
      <c r="AH93" s="3" t="s">
        <v>51</v>
      </c>
      <c r="AI93" s="3" t="s">
        <v>52</v>
      </c>
      <c r="AJ93" s="3" t="s">
        <v>52</v>
      </c>
      <c r="AK93" s="3" t="s">
        <v>52</v>
      </c>
      <c r="AL93" s="3" t="s">
        <v>58</v>
      </c>
      <c r="AM93" s="3" t="s">
        <v>58</v>
      </c>
      <c r="AN93" s="3" t="s">
        <v>52</v>
      </c>
      <c r="AO93" s="3" t="s">
        <v>58</v>
      </c>
      <c r="AP93" s="3" t="s">
        <v>58</v>
      </c>
      <c r="AQ93" s="3" t="s">
        <v>58</v>
      </c>
      <c r="AR93" s="3"/>
      <c r="AS93" s="3" t="s">
        <v>228</v>
      </c>
    </row>
    <row r="94" spans="1:45">
      <c r="A94" s="4">
        <v>94</v>
      </c>
      <c r="B94" s="3">
        <v>37</v>
      </c>
      <c r="C94" s="10">
        <v>44292</v>
      </c>
      <c r="D94" s="13">
        <v>0</v>
      </c>
      <c r="E94" s="10"/>
      <c r="F94" s="2" t="s">
        <v>134</v>
      </c>
      <c r="G94" s="2" t="s">
        <v>126</v>
      </c>
      <c r="H94" s="2" t="s">
        <v>126</v>
      </c>
      <c r="I94" s="2" t="s">
        <v>126</v>
      </c>
      <c r="J94" s="7"/>
      <c r="K94" s="7"/>
      <c r="L94" s="7"/>
      <c r="M94" s="7"/>
      <c r="N94" s="3" t="s">
        <v>48</v>
      </c>
      <c r="O94" s="3" t="s">
        <v>67</v>
      </c>
      <c r="P94" s="3" t="s">
        <v>73</v>
      </c>
      <c r="Q94" s="3" t="s">
        <v>51</v>
      </c>
      <c r="R94" s="3" t="s">
        <v>58</v>
      </c>
      <c r="S94" s="3" t="s">
        <v>214</v>
      </c>
      <c r="T94" s="3" t="s">
        <v>53</v>
      </c>
      <c r="U94" s="3" t="s">
        <v>56</v>
      </c>
      <c r="V94" s="3" t="s">
        <v>54</v>
      </c>
      <c r="W94" s="3" t="s">
        <v>55</v>
      </c>
      <c r="X94" s="3" t="s">
        <v>57</v>
      </c>
      <c r="Y94" s="3" t="s">
        <v>52</v>
      </c>
      <c r="Z94" s="3" t="s">
        <v>58</v>
      </c>
      <c r="AA94" s="3" t="s">
        <v>59</v>
      </c>
      <c r="AB94" s="3" t="s">
        <v>69</v>
      </c>
      <c r="AC94" s="3" t="s">
        <v>60</v>
      </c>
      <c r="AD94" s="3" t="s">
        <v>61</v>
      </c>
      <c r="AE94" s="3" t="s">
        <v>61</v>
      </c>
      <c r="AF94" s="3" t="s">
        <v>51</v>
      </c>
      <c r="AG94" s="3" t="s">
        <v>51</v>
      </c>
      <c r="AH94" s="3" t="s">
        <v>51</v>
      </c>
      <c r="AI94" s="3" t="s">
        <v>52</v>
      </c>
      <c r="AJ94" s="3" t="s">
        <v>52</v>
      </c>
      <c r="AK94" s="3" t="s">
        <v>58</v>
      </c>
      <c r="AL94" s="3" t="s">
        <v>58</v>
      </c>
      <c r="AM94" s="3" t="s">
        <v>58</v>
      </c>
      <c r="AN94" s="3" t="s">
        <v>52</v>
      </c>
      <c r="AO94" s="3" t="s">
        <v>58</v>
      </c>
      <c r="AP94" s="3" t="s">
        <v>58</v>
      </c>
      <c r="AQ94" s="3" t="s">
        <v>58</v>
      </c>
      <c r="AR94" s="3"/>
      <c r="AS94" s="3" t="s">
        <v>229</v>
      </c>
    </row>
    <row r="95" spans="1:45">
      <c r="A95" s="4">
        <v>95</v>
      </c>
      <c r="B95" s="3">
        <v>36</v>
      </c>
      <c r="C95" s="10">
        <v>44292</v>
      </c>
      <c r="D95" s="13">
        <v>0</v>
      </c>
      <c r="E95" s="10"/>
      <c r="F95" s="2" t="s">
        <v>76</v>
      </c>
      <c r="G95" s="2" t="s">
        <v>46</v>
      </c>
      <c r="H95" s="7"/>
      <c r="J95" s="2" t="s">
        <v>45</v>
      </c>
      <c r="K95" s="2" t="s">
        <v>46</v>
      </c>
      <c r="L95" s="2" t="s">
        <v>45</v>
      </c>
      <c r="M95" s="2" t="s">
        <v>46</v>
      </c>
      <c r="N95" s="3" t="s">
        <v>48</v>
      </c>
      <c r="O95" s="3" t="s">
        <v>230</v>
      </c>
      <c r="P95" s="3" t="s">
        <v>77</v>
      </c>
      <c r="Q95" s="3" t="s">
        <v>51</v>
      </c>
      <c r="R95" s="3" t="s">
        <v>52</v>
      </c>
      <c r="S95" s="3" t="s">
        <v>51</v>
      </c>
      <c r="T95" s="3" t="s">
        <v>68</v>
      </c>
      <c r="U95" s="3" t="s">
        <v>54</v>
      </c>
      <c r="V95" s="3" t="s">
        <v>231</v>
      </c>
      <c r="W95" s="3" t="s">
        <v>55</v>
      </c>
      <c r="X95" s="3" t="s">
        <v>57</v>
      </c>
      <c r="Y95" s="3" t="s">
        <v>52</v>
      </c>
      <c r="Z95" s="3" t="s">
        <v>58</v>
      </c>
      <c r="AA95" s="3" t="s">
        <v>59</v>
      </c>
      <c r="AB95" s="3" t="s">
        <v>60</v>
      </c>
      <c r="AC95" s="3" t="s">
        <v>96</v>
      </c>
      <c r="AD95" s="3" t="s">
        <v>61</v>
      </c>
      <c r="AE95" s="3" t="s">
        <v>61</v>
      </c>
      <c r="AF95" s="3" t="s">
        <v>51</v>
      </c>
      <c r="AG95" s="3" t="s">
        <v>51</v>
      </c>
      <c r="AH95" s="3" t="s">
        <v>51</v>
      </c>
      <c r="AI95" s="3" t="s">
        <v>52</v>
      </c>
      <c r="AJ95" s="3" t="s">
        <v>52</v>
      </c>
      <c r="AK95" s="3" t="s">
        <v>52</v>
      </c>
      <c r="AL95" s="3" t="s">
        <v>58</v>
      </c>
      <c r="AM95" s="3" t="s">
        <v>58</v>
      </c>
      <c r="AN95" s="3" t="s">
        <v>52</v>
      </c>
      <c r="AO95" s="3" t="s">
        <v>154</v>
      </c>
      <c r="AP95" s="3" t="s">
        <v>58</v>
      </c>
      <c r="AQ95" s="3" t="s">
        <v>58</v>
      </c>
      <c r="AR95" s="3" t="s">
        <v>232</v>
      </c>
    </row>
    <row r="96" spans="1:45">
      <c r="A96" s="4">
        <v>96</v>
      </c>
      <c r="B96" s="3">
        <v>42</v>
      </c>
      <c r="C96" s="10">
        <v>44292</v>
      </c>
      <c r="D96" s="13">
        <v>0</v>
      </c>
      <c r="E96" s="11" t="s">
        <v>94</v>
      </c>
      <c r="F96" s="2" t="s">
        <v>95</v>
      </c>
      <c r="G96" s="2" t="s">
        <v>46</v>
      </c>
      <c r="H96" s="2" t="s">
        <v>126</v>
      </c>
      <c r="I96" s="2" t="s">
        <v>126</v>
      </c>
      <c r="J96" s="7"/>
      <c r="K96" s="7"/>
      <c r="L96" s="7"/>
      <c r="M96" s="7"/>
      <c r="N96" s="3" t="s">
        <v>48</v>
      </c>
      <c r="O96" s="3" t="s">
        <v>80</v>
      </c>
      <c r="P96" s="3" t="s">
        <v>73</v>
      </c>
      <c r="Q96" s="3" t="s">
        <v>51</v>
      </c>
      <c r="R96" s="3" t="s">
        <v>52</v>
      </c>
      <c r="S96" s="3" t="s">
        <v>51</v>
      </c>
      <c r="T96" s="3" t="s">
        <v>53</v>
      </c>
      <c r="U96" s="3" t="s">
        <v>56</v>
      </c>
      <c r="V96" s="3" t="s">
        <v>55</v>
      </c>
      <c r="W96" s="3" t="s">
        <v>54</v>
      </c>
      <c r="X96" s="3" t="s">
        <v>57</v>
      </c>
      <c r="Y96" s="3" t="s">
        <v>52</v>
      </c>
      <c r="Z96" s="3" t="s">
        <v>58</v>
      </c>
      <c r="AA96" s="3" t="s">
        <v>59</v>
      </c>
      <c r="AB96" s="3" t="s">
        <v>60</v>
      </c>
      <c r="AC96" s="3" t="s">
        <v>71</v>
      </c>
      <c r="AD96" s="3" t="s">
        <v>61</v>
      </c>
      <c r="AE96" s="3" t="s">
        <v>61</v>
      </c>
      <c r="AF96" s="3" t="s">
        <v>51</v>
      </c>
      <c r="AG96" s="3" t="s">
        <v>51</v>
      </c>
      <c r="AH96" s="3" t="s">
        <v>51</v>
      </c>
      <c r="AI96" s="3" t="s">
        <v>52</v>
      </c>
      <c r="AJ96" s="3" t="s">
        <v>52</v>
      </c>
      <c r="AK96" s="3" t="s">
        <v>52</v>
      </c>
      <c r="AL96" s="3" t="s">
        <v>58</v>
      </c>
      <c r="AM96" s="3" t="s">
        <v>58</v>
      </c>
      <c r="AN96" s="3" t="s">
        <v>52</v>
      </c>
      <c r="AO96" s="3" t="s">
        <v>58</v>
      </c>
      <c r="AP96" s="3" t="s">
        <v>58</v>
      </c>
      <c r="AQ96" s="3" t="s">
        <v>58</v>
      </c>
      <c r="AR96" s="3" t="s">
        <v>233</v>
      </c>
      <c r="AS96" s="3" t="s">
        <v>234</v>
      </c>
    </row>
    <row r="97" spans="1:45">
      <c r="A97" s="4">
        <v>97</v>
      </c>
      <c r="B97" s="3">
        <v>64</v>
      </c>
      <c r="C97" s="10">
        <v>44292</v>
      </c>
      <c r="D97" s="13">
        <v>1</v>
      </c>
      <c r="E97" s="10"/>
      <c r="F97" s="2" t="s">
        <v>76</v>
      </c>
      <c r="G97" s="2" t="s">
        <v>46</v>
      </c>
      <c r="H97" s="7"/>
      <c r="J97" s="2" t="s">
        <v>45</v>
      </c>
      <c r="K97" s="2" t="s">
        <v>46</v>
      </c>
      <c r="L97" s="2" t="s">
        <v>45</v>
      </c>
      <c r="M97" s="2" t="s">
        <v>46</v>
      </c>
      <c r="N97" s="3" t="s">
        <v>48</v>
      </c>
      <c r="O97" s="3" t="s">
        <v>82</v>
      </c>
      <c r="P97" s="3" t="s">
        <v>77</v>
      </c>
      <c r="Q97" s="3" t="s">
        <v>51</v>
      </c>
      <c r="R97" s="3" t="s">
        <v>58</v>
      </c>
      <c r="S97" s="3" t="s">
        <v>136</v>
      </c>
      <c r="T97" s="3" t="s">
        <v>68</v>
      </c>
      <c r="U97" s="3" t="s">
        <v>54</v>
      </c>
      <c r="V97" s="3" t="s">
        <v>57</v>
      </c>
      <c r="W97" s="3" t="s">
        <v>55</v>
      </c>
      <c r="X97" s="3" t="s">
        <v>56</v>
      </c>
      <c r="Y97" s="3" t="s">
        <v>52</v>
      </c>
      <c r="Z97" s="3" t="s">
        <v>58</v>
      </c>
      <c r="AA97" s="3" t="s">
        <v>88</v>
      </c>
      <c r="AB97" s="3" t="s">
        <v>51</v>
      </c>
      <c r="AC97" s="3" t="s">
        <v>51</v>
      </c>
      <c r="AD97" s="3" t="s">
        <v>51</v>
      </c>
      <c r="AE97" s="3" t="s">
        <v>51</v>
      </c>
      <c r="AF97" s="3" t="s">
        <v>51</v>
      </c>
      <c r="AG97" s="3" t="s">
        <v>51</v>
      </c>
      <c r="AH97" s="3" t="s">
        <v>51</v>
      </c>
      <c r="AI97" s="3" t="s">
        <v>52</v>
      </c>
      <c r="AJ97" s="3" t="s">
        <v>52</v>
      </c>
      <c r="AK97" s="3" t="s">
        <v>52</v>
      </c>
      <c r="AL97" s="3" t="s">
        <v>58</v>
      </c>
      <c r="AM97" s="3" t="s">
        <v>58</v>
      </c>
      <c r="AN97" s="3" t="s">
        <v>58</v>
      </c>
      <c r="AO97" s="3" t="s">
        <v>58</v>
      </c>
      <c r="AP97" s="3" t="s">
        <v>58</v>
      </c>
      <c r="AQ97" s="3" t="s">
        <v>58</v>
      </c>
      <c r="AR97" s="17" t="s">
        <v>235</v>
      </c>
      <c r="AS97" s="3" t="s">
        <v>236</v>
      </c>
    </row>
    <row r="98" spans="1:45">
      <c r="A98" s="4">
        <v>98</v>
      </c>
      <c r="B98" s="3">
        <v>45</v>
      </c>
      <c r="C98" s="10">
        <v>44292</v>
      </c>
      <c r="D98" s="13">
        <v>1</v>
      </c>
      <c r="E98" s="10"/>
      <c r="F98" s="2" t="s">
        <v>76</v>
      </c>
      <c r="G98" s="2" t="s">
        <v>126</v>
      </c>
      <c r="H98" s="2" t="s">
        <v>126</v>
      </c>
      <c r="I98" s="2" t="s">
        <v>126</v>
      </c>
      <c r="J98" s="7"/>
      <c r="K98" s="7"/>
      <c r="L98" s="7"/>
      <c r="M98" s="7"/>
      <c r="N98" s="3" t="s">
        <v>48</v>
      </c>
      <c r="O98" s="3" t="s">
        <v>49</v>
      </c>
      <c r="P98" s="3" t="s">
        <v>73</v>
      </c>
      <c r="Q98" s="3" t="s">
        <v>51</v>
      </c>
      <c r="R98" s="3" t="s">
        <v>52</v>
      </c>
      <c r="S98" s="3" t="s">
        <v>51</v>
      </c>
      <c r="T98" s="3" t="s">
        <v>53</v>
      </c>
      <c r="U98" s="3" t="s">
        <v>56</v>
      </c>
      <c r="V98" s="3" t="s">
        <v>57</v>
      </c>
      <c r="W98" s="3" t="s">
        <v>55</v>
      </c>
      <c r="X98" s="3" t="s">
        <v>54</v>
      </c>
      <c r="Y98" s="3" t="s">
        <v>52</v>
      </c>
      <c r="Z98" s="3" t="s">
        <v>58</v>
      </c>
      <c r="AA98" s="3" t="s">
        <v>59</v>
      </c>
      <c r="AB98" s="3" t="s">
        <v>60</v>
      </c>
      <c r="AC98" s="3" t="s">
        <v>61</v>
      </c>
      <c r="AD98" s="3" t="s">
        <v>61</v>
      </c>
      <c r="AE98" s="3" t="s">
        <v>61</v>
      </c>
      <c r="AF98" s="3" t="s">
        <v>51</v>
      </c>
      <c r="AG98" s="3" t="s">
        <v>51</v>
      </c>
      <c r="AH98" s="3" t="s">
        <v>51</v>
      </c>
      <c r="AI98" s="3" t="s">
        <v>52</v>
      </c>
      <c r="AJ98" s="3" t="s">
        <v>52</v>
      </c>
      <c r="AK98" s="3" t="s">
        <v>52</v>
      </c>
      <c r="AL98" s="3" t="s">
        <v>154</v>
      </c>
      <c r="AM98" s="3" t="s">
        <v>52</v>
      </c>
      <c r="AN98" s="3" t="s">
        <v>52</v>
      </c>
      <c r="AO98" s="3" t="s">
        <v>58</v>
      </c>
      <c r="AP98" s="3" t="s">
        <v>58</v>
      </c>
      <c r="AQ98" s="3" t="s">
        <v>58</v>
      </c>
      <c r="AR98" s="3" t="s">
        <v>237</v>
      </c>
      <c r="AS98" s="3" t="s">
        <v>238</v>
      </c>
    </row>
    <row r="99" spans="1:45">
      <c r="A99" s="4">
        <v>99</v>
      </c>
      <c r="B99" s="3">
        <v>50</v>
      </c>
      <c r="C99" s="10">
        <v>44292</v>
      </c>
      <c r="D99" s="13">
        <v>1</v>
      </c>
      <c r="E99" s="10"/>
      <c r="F99" s="2" t="s">
        <v>76</v>
      </c>
      <c r="G99" s="2" t="s">
        <v>47</v>
      </c>
      <c r="H99" s="7"/>
      <c r="I99" s="7"/>
      <c r="J99" s="2" t="s">
        <v>76</v>
      </c>
      <c r="K99" s="2" t="s">
        <v>47</v>
      </c>
      <c r="L99" s="2" t="s">
        <v>45</v>
      </c>
      <c r="M99" s="2" t="s">
        <v>47</v>
      </c>
      <c r="N99" s="3" t="s">
        <v>48</v>
      </c>
      <c r="O99" s="3" t="s">
        <v>82</v>
      </c>
      <c r="P99" s="3" t="s">
        <v>85</v>
      </c>
      <c r="Q99" s="3" t="s">
        <v>51</v>
      </c>
      <c r="R99" s="3" t="s">
        <v>52</v>
      </c>
      <c r="S99" s="3" t="s">
        <v>51</v>
      </c>
      <c r="T99" s="3" t="s">
        <v>68</v>
      </c>
      <c r="U99" s="3" t="s">
        <v>54</v>
      </c>
      <c r="V99" s="3" t="s">
        <v>56</v>
      </c>
      <c r="W99" s="3" t="s">
        <v>55</v>
      </c>
      <c r="X99" s="3" t="s">
        <v>57</v>
      </c>
      <c r="Y99" s="3" t="s">
        <v>52</v>
      </c>
      <c r="Z99" s="3" t="s">
        <v>58</v>
      </c>
      <c r="AA99" s="3" t="s">
        <v>59</v>
      </c>
      <c r="AB99" s="3" t="s">
        <v>71</v>
      </c>
      <c r="AC99" s="3" t="s">
        <v>61</v>
      </c>
      <c r="AD99" s="3" t="s">
        <v>61</v>
      </c>
      <c r="AE99" s="3" t="s">
        <v>61</v>
      </c>
      <c r="AF99" s="3" t="s">
        <v>51</v>
      </c>
      <c r="AG99" s="3" t="s">
        <v>51</v>
      </c>
      <c r="AH99" s="3" t="s">
        <v>51</v>
      </c>
      <c r="AI99" s="3" t="s">
        <v>52</v>
      </c>
      <c r="AJ99" s="3" t="s">
        <v>52</v>
      </c>
      <c r="AK99" s="3" t="s">
        <v>52</v>
      </c>
      <c r="AL99" s="3" t="s">
        <v>58</v>
      </c>
      <c r="AM99" s="3" t="s">
        <v>58</v>
      </c>
      <c r="AN99" s="3" t="s">
        <v>52</v>
      </c>
      <c r="AO99" s="3" t="s">
        <v>58</v>
      </c>
      <c r="AP99" s="3" t="s">
        <v>58</v>
      </c>
      <c r="AQ99" s="3" t="s">
        <v>58</v>
      </c>
      <c r="AR99" s="3" t="s">
        <v>239</v>
      </c>
      <c r="AS99" s="3"/>
    </row>
    <row r="100" spans="1:45">
      <c r="A100" s="4">
        <v>99</v>
      </c>
      <c r="B100" s="3">
        <v>43</v>
      </c>
      <c r="C100" s="10">
        <v>44299</v>
      </c>
      <c r="D100" s="13">
        <v>0</v>
      </c>
      <c r="E100" s="10"/>
      <c r="F100" s="12" t="s">
        <v>95</v>
      </c>
      <c r="G100" s="2" t="s">
        <v>111</v>
      </c>
      <c r="H100" s="2" t="s">
        <v>111</v>
      </c>
      <c r="I100" s="2" t="s">
        <v>111</v>
      </c>
      <c r="J100" s="7"/>
      <c r="K100" s="7"/>
      <c r="L100" s="7"/>
      <c r="M100" s="7"/>
      <c r="N100" s="3" t="s">
        <v>278</v>
      </c>
      <c r="O100" s="3" t="s">
        <v>82</v>
      </c>
      <c r="P100" s="3" t="s">
        <v>85</v>
      </c>
      <c r="Q100" s="3" t="s">
        <v>51</v>
      </c>
      <c r="R100" s="3" t="s">
        <v>52</v>
      </c>
      <c r="S100" s="3" t="s">
        <v>51</v>
      </c>
      <c r="T100" s="3" t="s">
        <v>53</v>
      </c>
      <c r="U100" s="3" t="s">
        <v>56</v>
      </c>
      <c r="V100" s="3" t="s">
        <v>55</v>
      </c>
      <c r="W100" s="3" t="s">
        <v>57</v>
      </c>
      <c r="X100" s="3" t="s">
        <v>54</v>
      </c>
      <c r="Y100" s="3" t="s">
        <v>52</v>
      </c>
      <c r="Z100" s="3" t="s">
        <v>58</v>
      </c>
      <c r="AA100" s="3" t="s">
        <v>59</v>
      </c>
      <c r="AB100" s="3" t="s">
        <v>60</v>
      </c>
      <c r="AC100" s="3" t="s">
        <v>61</v>
      </c>
      <c r="AD100" s="3" t="s">
        <v>61</v>
      </c>
      <c r="AE100" s="3" t="s">
        <v>61</v>
      </c>
      <c r="AF100" s="3" t="s">
        <v>51</v>
      </c>
      <c r="AG100" s="3" t="s">
        <v>51</v>
      </c>
      <c r="AH100" s="3" t="s">
        <v>51</v>
      </c>
      <c r="AI100" s="3" t="s">
        <v>58</v>
      </c>
      <c r="AJ100" s="3" t="s">
        <v>52</v>
      </c>
      <c r="AK100" s="3" t="s">
        <v>52</v>
      </c>
      <c r="AL100" s="3" t="s">
        <v>58</v>
      </c>
      <c r="AM100" s="3" t="s">
        <v>58</v>
      </c>
      <c r="AN100" s="3" t="s">
        <v>58</v>
      </c>
      <c r="AO100" s="3" t="s">
        <v>58</v>
      </c>
      <c r="AP100" s="3" t="s">
        <v>58</v>
      </c>
      <c r="AQ100" s="3" t="s">
        <v>58</v>
      </c>
      <c r="AR100" s="3" t="s">
        <v>240</v>
      </c>
      <c r="AS100" s="3" t="s">
        <v>241</v>
      </c>
    </row>
    <row r="101" spans="1:45">
      <c r="A101" s="4">
        <v>100</v>
      </c>
      <c r="B101" s="3">
        <v>43</v>
      </c>
      <c r="C101" s="10">
        <v>44299</v>
      </c>
      <c r="D101" s="13">
        <v>0</v>
      </c>
      <c r="E101" s="10"/>
      <c r="F101" s="12" t="s">
        <v>65</v>
      </c>
      <c r="G101" s="2" t="s">
        <v>66</v>
      </c>
      <c r="H101" s="13"/>
      <c r="I101" s="13"/>
      <c r="J101" s="12" t="s">
        <v>65</v>
      </c>
      <c r="K101" s="2" t="s">
        <v>66</v>
      </c>
      <c r="L101" s="12" t="s">
        <v>64</v>
      </c>
      <c r="M101" s="2" t="s">
        <v>66</v>
      </c>
      <c r="N101" s="3" t="s">
        <v>48</v>
      </c>
      <c r="O101" s="3" t="s">
        <v>80</v>
      </c>
      <c r="P101" s="3" t="s">
        <v>85</v>
      </c>
      <c r="Q101" s="3" t="s">
        <v>51</v>
      </c>
      <c r="R101" s="3" t="s">
        <v>52</v>
      </c>
      <c r="S101" s="3" t="s">
        <v>51</v>
      </c>
      <c r="T101" s="3" t="s">
        <v>68</v>
      </c>
      <c r="U101" s="3" t="s">
        <v>54</v>
      </c>
      <c r="V101" s="3" t="s">
        <v>55</v>
      </c>
      <c r="W101" s="3" t="s">
        <v>56</v>
      </c>
      <c r="X101" s="3" t="s">
        <v>57</v>
      </c>
      <c r="Y101" s="3" t="s">
        <v>52</v>
      </c>
      <c r="Z101" s="3" t="s">
        <v>58</v>
      </c>
      <c r="AA101" s="3" t="s">
        <v>59</v>
      </c>
      <c r="AB101" s="3" t="s">
        <v>96</v>
      </c>
      <c r="AC101" s="3" t="s">
        <v>61</v>
      </c>
      <c r="AD101" s="3" t="s">
        <v>61</v>
      </c>
      <c r="AE101" s="3" t="s">
        <v>61</v>
      </c>
      <c r="AF101" s="3" t="s">
        <v>51</v>
      </c>
      <c r="AG101" s="3" t="s">
        <v>51</v>
      </c>
      <c r="AH101" s="3" t="s">
        <v>51</v>
      </c>
      <c r="AI101" s="3" t="s">
        <v>58</v>
      </c>
      <c r="AJ101" s="3" t="s">
        <v>52</v>
      </c>
      <c r="AK101" s="3" t="s">
        <v>58</v>
      </c>
      <c r="AL101" s="3" t="s">
        <v>58</v>
      </c>
      <c r="AM101" s="3" t="s">
        <v>58</v>
      </c>
      <c r="AN101" s="3" t="s">
        <v>52</v>
      </c>
      <c r="AO101" s="3" t="s">
        <v>58</v>
      </c>
      <c r="AP101" s="3" t="s">
        <v>58</v>
      </c>
      <c r="AQ101" s="3" t="s">
        <v>58</v>
      </c>
      <c r="AR101" s="3" t="s">
        <v>242</v>
      </c>
      <c r="AS101" s="3" t="s">
        <v>243</v>
      </c>
    </row>
    <row r="102" spans="1:45">
      <c r="A102" s="4">
        <v>101</v>
      </c>
      <c r="B102" s="3">
        <v>36</v>
      </c>
      <c r="C102" s="10">
        <v>44299</v>
      </c>
      <c r="D102" s="13">
        <v>0</v>
      </c>
      <c r="E102" s="10"/>
      <c r="F102" s="12" t="s">
        <v>64</v>
      </c>
      <c r="G102" s="2" t="s">
        <v>111</v>
      </c>
      <c r="H102" s="2" t="s">
        <v>111</v>
      </c>
      <c r="I102" s="2" t="s">
        <v>111</v>
      </c>
      <c r="J102" s="13"/>
      <c r="K102" s="13"/>
      <c r="L102" s="13"/>
      <c r="M102" s="13"/>
      <c r="N102" s="3" t="s">
        <v>48</v>
      </c>
      <c r="O102" s="3" t="s">
        <v>49</v>
      </c>
      <c r="P102" s="3" t="s">
        <v>85</v>
      </c>
      <c r="Q102" s="3" t="s">
        <v>51</v>
      </c>
      <c r="R102" s="3" t="s">
        <v>52</v>
      </c>
      <c r="S102" s="3" t="s">
        <v>51</v>
      </c>
      <c r="T102" s="3" t="s">
        <v>53</v>
      </c>
      <c r="U102" s="3" t="s">
        <v>55</v>
      </c>
      <c r="V102" s="3" t="s">
        <v>54</v>
      </c>
      <c r="W102" s="3" t="s">
        <v>56</v>
      </c>
      <c r="X102" s="3" t="s">
        <v>57</v>
      </c>
      <c r="Y102" s="3" t="s">
        <v>52</v>
      </c>
      <c r="Z102" s="3" t="s">
        <v>58</v>
      </c>
      <c r="AA102" s="3" t="s">
        <v>59</v>
      </c>
      <c r="AB102" s="3" t="s">
        <v>69</v>
      </c>
      <c r="AC102" s="3" t="s">
        <v>70</v>
      </c>
      <c r="AD102" s="3" t="s">
        <v>60</v>
      </c>
      <c r="AE102" s="3" t="s">
        <v>96</v>
      </c>
      <c r="AF102" s="3" t="s">
        <v>51</v>
      </c>
      <c r="AG102" s="3" t="s">
        <v>51</v>
      </c>
      <c r="AH102" s="3" t="s">
        <v>51</v>
      </c>
      <c r="AI102" s="3" t="s">
        <v>52</v>
      </c>
      <c r="AJ102" s="3" t="s">
        <v>52</v>
      </c>
      <c r="AK102" s="3" t="s">
        <v>52</v>
      </c>
      <c r="AL102" s="3" t="s">
        <v>58</v>
      </c>
      <c r="AM102" s="3" t="s">
        <v>58</v>
      </c>
      <c r="AN102" s="3" t="s">
        <v>52</v>
      </c>
      <c r="AO102" s="3" t="s">
        <v>58</v>
      </c>
      <c r="AP102" s="3" t="s">
        <v>58</v>
      </c>
      <c r="AQ102" s="3" t="s">
        <v>58</v>
      </c>
      <c r="AS102" s="3" t="s">
        <v>244</v>
      </c>
    </row>
    <row r="103" spans="1:45">
      <c r="A103" s="4">
        <v>102</v>
      </c>
      <c r="B103" s="3">
        <v>50</v>
      </c>
      <c r="C103" s="10">
        <v>44306</v>
      </c>
      <c r="D103" s="13">
        <v>0</v>
      </c>
      <c r="E103" s="10"/>
      <c r="F103" s="12" t="s">
        <v>64</v>
      </c>
      <c r="G103" s="2" t="s">
        <v>47</v>
      </c>
      <c r="H103" s="13"/>
      <c r="I103" s="13"/>
      <c r="J103" s="12" t="s">
        <v>65</v>
      </c>
      <c r="K103" s="2" t="s">
        <v>47</v>
      </c>
      <c r="L103" s="12" t="s">
        <v>65</v>
      </c>
      <c r="M103" s="2" t="s">
        <v>47</v>
      </c>
      <c r="N103" s="3" t="s">
        <v>165</v>
      </c>
      <c r="O103" s="3" t="s">
        <v>80</v>
      </c>
      <c r="P103" s="3" t="s">
        <v>77</v>
      </c>
      <c r="Q103" s="3" t="s">
        <v>51</v>
      </c>
      <c r="R103" s="3" t="s">
        <v>52</v>
      </c>
      <c r="S103" s="3" t="s">
        <v>51</v>
      </c>
      <c r="T103" s="3" t="s">
        <v>68</v>
      </c>
      <c r="U103" s="3" t="s">
        <v>54</v>
      </c>
      <c r="V103" s="3" t="s">
        <v>56</v>
      </c>
      <c r="W103" s="3" t="s">
        <v>57</v>
      </c>
      <c r="X103" s="3" t="s">
        <v>55</v>
      </c>
      <c r="Y103" s="3" t="s">
        <v>52</v>
      </c>
      <c r="Z103" s="3" t="s">
        <v>58</v>
      </c>
      <c r="AA103" s="3" t="s">
        <v>59</v>
      </c>
      <c r="AB103" s="3" t="s">
        <v>60</v>
      </c>
      <c r="AC103" s="3" t="s">
        <v>96</v>
      </c>
      <c r="AD103" s="3" t="s">
        <v>61</v>
      </c>
      <c r="AE103" s="3" t="s">
        <v>61</v>
      </c>
      <c r="AF103" s="3" t="s">
        <v>51</v>
      </c>
      <c r="AG103" s="3" t="s">
        <v>51</v>
      </c>
      <c r="AH103" s="3" t="s">
        <v>51</v>
      </c>
      <c r="AI103" s="3" t="s">
        <v>58</v>
      </c>
      <c r="AJ103" s="3" t="s">
        <v>52</v>
      </c>
      <c r="AK103" s="3" t="s">
        <v>58</v>
      </c>
      <c r="AL103" s="3" t="s">
        <v>52</v>
      </c>
      <c r="AM103" s="3" t="s">
        <v>52</v>
      </c>
      <c r="AN103" s="3" t="s">
        <v>52</v>
      </c>
      <c r="AO103" s="3" t="s">
        <v>58</v>
      </c>
      <c r="AP103" s="3" t="s">
        <v>58</v>
      </c>
      <c r="AQ103" s="3" t="s">
        <v>58</v>
      </c>
      <c r="AR103" s="3" t="s">
        <v>245</v>
      </c>
      <c r="AS103" s="3" t="s">
        <v>246</v>
      </c>
    </row>
    <row r="104" spans="1:45">
      <c r="A104" s="4">
        <v>103</v>
      </c>
      <c r="B104" s="3">
        <v>65</v>
      </c>
      <c r="C104" s="10">
        <v>44306</v>
      </c>
      <c r="D104" s="13">
        <v>0</v>
      </c>
      <c r="E104" s="10"/>
      <c r="F104" s="12" t="s">
        <v>45</v>
      </c>
      <c r="G104" s="2" t="s">
        <v>47</v>
      </c>
      <c r="H104" s="2" t="s">
        <v>47</v>
      </c>
      <c r="I104" s="2" t="s">
        <v>47</v>
      </c>
      <c r="J104" s="13"/>
      <c r="K104" s="13"/>
      <c r="L104" s="13"/>
      <c r="M104" s="13"/>
      <c r="N104" s="3" t="s">
        <v>48</v>
      </c>
      <c r="O104" s="3" t="s">
        <v>82</v>
      </c>
      <c r="P104" s="3" t="s">
        <v>77</v>
      </c>
      <c r="Q104" s="3" t="s">
        <v>51</v>
      </c>
      <c r="R104" s="3" t="s">
        <v>52</v>
      </c>
      <c r="S104" s="3" t="s">
        <v>51</v>
      </c>
      <c r="T104" s="3" t="s">
        <v>53</v>
      </c>
      <c r="U104" s="3" t="s">
        <v>55</v>
      </c>
      <c r="V104" s="3" t="s">
        <v>57</v>
      </c>
      <c r="W104" s="3" t="s">
        <v>54</v>
      </c>
      <c r="X104" s="3" t="s">
        <v>56</v>
      </c>
      <c r="Y104" s="3" t="s">
        <v>52</v>
      </c>
      <c r="Z104" s="3" t="s">
        <v>58</v>
      </c>
      <c r="AA104" s="3" t="s">
        <v>59</v>
      </c>
      <c r="AB104" s="3" t="s">
        <v>96</v>
      </c>
      <c r="AC104" s="3" t="s">
        <v>61</v>
      </c>
      <c r="AD104" s="3" t="s">
        <v>61</v>
      </c>
      <c r="AE104" s="3" t="s">
        <v>61</v>
      </c>
      <c r="AF104" s="3" t="s">
        <v>51</v>
      </c>
      <c r="AG104" s="3" t="s">
        <v>51</v>
      </c>
      <c r="AH104" s="3" t="s">
        <v>51</v>
      </c>
      <c r="AI104" s="3" t="s">
        <v>52</v>
      </c>
      <c r="AJ104" s="3" t="s">
        <v>52</v>
      </c>
      <c r="AK104" s="3" t="s">
        <v>52</v>
      </c>
      <c r="AL104" s="3" t="s">
        <v>58</v>
      </c>
      <c r="AM104" s="3" t="s">
        <v>58</v>
      </c>
      <c r="AN104" s="3" t="s">
        <v>52</v>
      </c>
      <c r="AO104" s="3" t="s">
        <v>58</v>
      </c>
      <c r="AP104" s="3" t="s">
        <v>58</v>
      </c>
      <c r="AQ104" s="3" t="s">
        <v>58</v>
      </c>
      <c r="AR104" s="3" t="s">
        <v>247</v>
      </c>
      <c r="AS104" s="3"/>
    </row>
    <row r="105" spans="1:45">
      <c r="A105" s="4">
        <v>104</v>
      </c>
      <c r="B105" s="3">
        <v>54</v>
      </c>
      <c r="C105" s="10">
        <v>44306</v>
      </c>
      <c r="D105" s="13">
        <v>0</v>
      </c>
      <c r="E105" s="10"/>
      <c r="F105" s="12" t="s">
        <v>64</v>
      </c>
      <c r="G105" s="2" t="s">
        <v>111</v>
      </c>
      <c r="H105" s="13"/>
      <c r="I105" s="13"/>
      <c r="J105" s="12" t="s">
        <v>64</v>
      </c>
      <c r="K105" s="2" t="s">
        <v>111</v>
      </c>
      <c r="L105" s="12" t="s">
        <v>64</v>
      </c>
      <c r="M105" s="2" t="s">
        <v>111</v>
      </c>
      <c r="N105" s="3" t="s">
        <v>48</v>
      </c>
      <c r="O105" s="3" t="s">
        <v>82</v>
      </c>
      <c r="P105" s="3" t="s">
        <v>73</v>
      </c>
      <c r="Q105" s="3" t="s">
        <v>51</v>
      </c>
      <c r="R105" s="3" t="s">
        <v>52</v>
      </c>
      <c r="S105" s="3" t="s">
        <v>51</v>
      </c>
      <c r="T105" s="3" t="s">
        <v>68</v>
      </c>
      <c r="U105" s="3" t="s">
        <v>54</v>
      </c>
      <c r="V105" s="3" t="s">
        <v>57</v>
      </c>
      <c r="W105" s="3" t="s">
        <v>56</v>
      </c>
      <c r="X105" s="3" t="s">
        <v>55</v>
      </c>
      <c r="Y105" s="3" t="s">
        <v>52</v>
      </c>
      <c r="Z105" s="3" t="s">
        <v>58</v>
      </c>
      <c r="AA105" s="3" t="s">
        <v>59</v>
      </c>
      <c r="AB105" s="3" t="s">
        <v>96</v>
      </c>
      <c r="AC105" s="3" t="s">
        <v>61</v>
      </c>
      <c r="AD105" s="3" t="s">
        <v>61</v>
      </c>
      <c r="AE105" s="3" t="s">
        <v>61</v>
      </c>
      <c r="AF105" s="3" t="s">
        <v>51</v>
      </c>
      <c r="AG105" s="3" t="s">
        <v>51</v>
      </c>
      <c r="AH105" s="3" t="s">
        <v>51</v>
      </c>
      <c r="AI105" s="3" t="s">
        <v>52</v>
      </c>
      <c r="AJ105" s="3" t="s">
        <v>52</v>
      </c>
      <c r="AK105" s="3" t="s">
        <v>52</v>
      </c>
      <c r="AL105" s="3" t="s">
        <v>58</v>
      </c>
      <c r="AM105" s="3" t="s">
        <v>58</v>
      </c>
      <c r="AN105" s="3" t="s">
        <v>52</v>
      </c>
      <c r="AO105" s="3" t="s">
        <v>58</v>
      </c>
      <c r="AP105" s="3" t="s">
        <v>58</v>
      </c>
      <c r="AQ105" s="3" t="s">
        <v>58</v>
      </c>
      <c r="AR105" s="3" t="s">
        <v>248</v>
      </c>
      <c r="AS105" s="3" t="s">
        <v>249</v>
      </c>
    </row>
    <row r="106" spans="1:45">
      <c r="A106" s="4">
        <v>105</v>
      </c>
      <c r="B106" s="3">
        <v>35</v>
      </c>
      <c r="C106" s="10">
        <v>44306</v>
      </c>
      <c r="D106" s="13">
        <v>0</v>
      </c>
      <c r="E106" s="10"/>
      <c r="F106" s="12" t="s">
        <v>90</v>
      </c>
      <c r="G106" s="2" t="s">
        <v>46</v>
      </c>
      <c r="H106" s="2" t="s">
        <v>47</v>
      </c>
      <c r="I106" s="2" t="s">
        <v>46</v>
      </c>
      <c r="J106" s="13"/>
      <c r="K106" s="13"/>
      <c r="L106" s="13"/>
      <c r="M106" s="13"/>
      <c r="N106" s="3" t="s">
        <v>222</v>
      </c>
      <c r="O106" s="3" t="s">
        <v>49</v>
      </c>
      <c r="P106" s="3" t="s">
        <v>77</v>
      </c>
      <c r="Q106" s="3" t="s">
        <v>51</v>
      </c>
      <c r="R106" s="3" t="s">
        <v>52</v>
      </c>
      <c r="S106" s="3" t="s">
        <v>51</v>
      </c>
      <c r="T106" s="3" t="s">
        <v>53</v>
      </c>
      <c r="U106" s="3" t="s">
        <v>56</v>
      </c>
      <c r="V106" s="3" t="s">
        <v>54</v>
      </c>
      <c r="W106" s="3" t="s">
        <v>57</v>
      </c>
      <c r="X106" s="3" t="s">
        <v>55</v>
      </c>
      <c r="Y106" s="3" t="s">
        <v>52</v>
      </c>
      <c r="Z106" s="3" t="s">
        <v>58</v>
      </c>
      <c r="AA106" s="3" t="s">
        <v>59</v>
      </c>
      <c r="AB106" s="3" t="s">
        <v>96</v>
      </c>
      <c r="AC106" s="3" t="s">
        <v>60</v>
      </c>
      <c r="AD106" s="3" t="s">
        <v>61</v>
      </c>
      <c r="AE106" s="3" t="s">
        <v>61</v>
      </c>
      <c r="AF106" s="3" t="s">
        <v>51</v>
      </c>
      <c r="AG106" s="3" t="s">
        <v>51</v>
      </c>
      <c r="AH106" s="3" t="s">
        <v>51</v>
      </c>
      <c r="AI106" s="3" t="s">
        <v>52</v>
      </c>
      <c r="AJ106" s="3" t="s">
        <v>52</v>
      </c>
      <c r="AK106" s="3" t="s">
        <v>52</v>
      </c>
      <c r="AL106" s="3" t="s">
        <v>58</v>
      </c>
      <c r="AM106" s="3" t="s">
        <v>58</v>
      </c>
      <c r="AN106" s="3" t="s">
        <v>52</v>
      </c>
      <c r="AO106" s="3" t="s">
        <v>58</v>
      </c>
      <c r="AP106" s="3" t="s">
        <v>58</v>
      </c>
      <c r="AQ106" s="3" t="s">
        <v>58</v>
      </c>
      <c r="AR106" s="3" t="s">
        <v>250</v>
      </c>
      <c r="AS106" s="3"/>
    </row>
    <row r="107" spans="1:45">
      <c r="A107" s="4">
        <v>106</v>
      </c>
      <c r="B107" s="3">
        <v>36</v>
      </c>
      <c r="C107" s="10">
        <v>44306</v>
      </c>
      <c r="D107" s="13">
        <v>2</v>
      </c>
      <c r="E107" s="10"/>
      <c r="F107" s="12" t="s">
        <v>95</v>
      </c>
      <c r="G107" s="2" t="s">
        <v>46</v>
      </c>
      <c r="H107" s="13"/>
      <c r="I107" s="13"/>
      <c r="J107" s="12" t="s">
        <v>45</v>
      </c>
      <c r="K107" s="2" t="s">
        <v>46</v>
      </c>
      <c r="L107" s="12" t="s">
        <v>45</v>
      </c>
      <c r="M107" s="2" t="s">
        <v>46</v>
      </c>
      <c r="N107" s="3" t="s">
        <v>48</v>
      </c>
      <c r="O107" s="3" t="s">
        <v>67</v>
      </c>
      <c r="P107" s="3" t="s">
        <v>85</v>
      </c>
      <c r="Q107" s="3" t="s">
        <v>51</v>
      </c>
      <c r="R107" s="3" t="s">
        <v>52</v>
      </c>
      <c r="S107" s="3" t="s">
        <v>51</v>
      </c>
      <c r="T107" s="3" t="s">
        <v>68</v>
      </c>
      <c r="U107" s="3" t="s">
        <v>54</v>
      </c>
      <c r="V107" s="3" t="s">
        <v>56</v>
      </c>
      <c r="W107" s="3" t="s">
        <v>55</v>
      </c>
      <c r="X107" s="3" t="s">
        <v>57</v>
      </c>
      <c r="Y107" s="3" t="s">
        <v>52</v>
      </c>
      <c r="Z107" s="3" t="s">
        <v>58</v>
      </c>
      <c r="AA107" s="3" t="s">
        <v>59</v>
      </c>
      <c r="AB107" s="3" t="s">
        <v>96</v>
      </c>
      <c r="AC107" s="3" t="s">
        <v>60</v>
      </c>
      <c r="AD107" s="3" t="s">
        <v>61</v>
      </c>
      <c r="AE107" s="3" t="s">
        <v>61</v>
      </c>
      <c r="AF107" s="3" t="s">
        <v>51</v>
      </c>
      <c r="AG107" s="3" t="s">
        <v>51</v>
      </c>
      <c r="AH107" s="3" t="s">
        <v>51</v>
      </c>
      <c r="AI107" s="3" t="s">
        <v>52</v>
      </c>
      <c r="AJ107" s="3" t="s">
        <v>52</v>
      </c>
      <c r="AK107" s="3" t="s">
        <v>52</v>
      </c>
      <c r="AL107" s="3" t="s">
        <v>58</v>
      </c>
      <c r="AM107" s="3" t="s">
        <v>52</v>
      </c>
      <c r="AN107" s="3" t="s">
        <v>52</v>
      </c>
      <c r="AO107" s="3" t="s">
        <v>58</v>
      </c>
      <c r="AP107" s="3" t="s">
        <v>58</v>
      </c>
      <c r="AQ107" s="3" t="s">
        <v>58</v>
      </c>
      <c r="AR107" s="3" t="s">
        <v>251</v>
      </c>
      <c r="AS107" s="3" t="s">
        <v>252</v>
      </c>
    </row>
    <row r="108" spans="1:45">
      <c r="A108" s="4">
        <v>107</v>
      </c>
      <c r="B108" s="3">
        <v>43</v>
      </c>
      <c r="C108" s="10">
        <v>44313</v>
      </c>
      <c r="D108" s="13">
        <v>0</v>
      </c>
      <c r="E108" s="10"/>
      <c r="F108" s="12" t="s">
        <v>64</v>
      </c>
      <c r="G108" s="2" t="s">
        <v>126</v>
      </c>
      <c r="H108" s="2" t="s">
        <v>66</v>
      </c>
      <c r="I108" s="2" t="s">
        <v>66</v>
      </c>
      <c r="J108" s="13"/>
      <c r="K108" s="13"/>
      <c r="L108" s="13"/>
      <c r="M108" s="13"/>
      <c r="N108" s="3" t="s">
        <v>48</v>
      </c>
      <c r="O108" s="3" t="s">
        <v>67</v>
      </c>
      <c r="P108" s="3" t="s">
        <v>77</v>
      </c>
      <c r="Q108" s="3" t="s">
        <v>51</v>
      </c>
      <c r="R108" s="3" t="s">
        <v>52</v>
      </c>
      <c r="S108" s="3" t="s">
        <v>51</v>
      </c>
      <c r="T108" s="3" t="s">
        <v>53</v>
      </c>
      <c r="U108" s="3" t="s">
        <v>57</v>
      </c>
      <c r="V108" s="3" t="s">
        <v>54</v>
      </c>
      <c r="W108" s="3" t="s">
        <v>55</v>
      </c>
      <c r="X108" s="3" t="s">
        <v>56</v>
      </c>
      <c r="Y108" s="3" t="s">
        <v>51</v>
      </c>
      <c r="Z108" s="3" t="s">
        <v>58</v>
      </c>
      <c r="AA108" s="3" t="s">
        <v>59</v>
      </c>
      <c r="AB108" s="3" t="s">
        <v>60</v>
      </c>
      <c r="AC108" s="3" t="s">
        <v>96</v>
      </c>
      <c r="AD108" s="3" t="s">
        <v>61</v>
      </c>
      <c r="AE108" s="3" t="s">
        <v>61</v>
      </c>
      <c r="AF108" s="3" t="s">
        <v>51</v>
      </c>
      <c r="AG108" s="3" t="s">
        <v>51</v>
      </c>
      <c r="AH108" s="3" t="s">
        <v>51</v>
      </c>
      <c r="AI108" s="3" t="s">
        <v>52</v>
      </c>
      <c r="AJ108" s="3" t="s">
        <v>52</v>
      </c>
      <c r="AK108" s="3" t="s">
        <v>52</v>
      </c>
      <c r="AL108" s="3" t="s">
        <v>58</v>
      </c>
      <c r="AM108" s="3" t="s">
        <v>58</v>
      </c>
      <c r="AN108" s="3" t="s">
        <v>52</v>
      </c>
      <c r="AO108" s="3" t="s">
        <v>58</v>
      </c>
      <c r="AP108" s="3" t="s">
        <v>58</v>
      </c>
      <c r="AQ108" s="3" t="s">
        <v>58</v>
      </c>
      <c r="AR108" s="3" t="s">
        <v>253</v>
      </c>
      <c r="AS108" s="3" t="s">
        <v>254</v>
      </c>
    </row>
    <row r="109" spans="1:45">
      <c r="A109" s="4">
        <v>108</v>
      </c>
      <c r="B109" s="3">
        <v>59</v>
      </c>
      <c r="C109" s="10">
        <v>44313</v>
      </c>
      <c r="D109" s="13">
        <v>0</v>
      </c>
      <c r="E109" s="10"/>
      <c r="F109" s="12" t="s">
        <v>45</v>
      </c>
      <c r="G109" s="2" t="s">
        <v>46</v>
      </c>
      <c r="H109" s="13"/>
      <c r="I109" s="13"/>
      <c r="J109" s="12" t="s">
        <v>45</v>
      </c>
      <c r="K109" s="2" t="s">
        <v>46</v>
      </c>
      <c r="L109" s="12" t="s">
        <v>45</v>
      </c>
      <c r="M109" s="2" t="s">
        <v>46</v>
      </c>
      <c r="N109" s="3" t="s">
        <v>48</v>
      </c>
      <c r="O109" s="3" t="s">
        <v>82</v>
      </c>
      <c r="P109" s="3" t="s">
        <v>77</v>
      </c>
      <c r="Q109" s="3" t="s">
        <v>51</v>
      </c>
      <c r="R109" s="3" t="s">
        <v>52</v>
      </c>
      <c r="S109" s="3" t="s">
        <v>51</v>
      </c>
      <c r="T109" s="3" t="s">
        <v>68</v>
      </c>
      <c r="U109" s="3" t="s">
        <v>54</v>
      </c>
      <c r="V109" s="3" t="s">
        <v>56</v>
      </c>
      <c r="W109" s="3" t="s">
        <v>57</v>
      </c>
      <c r="X109" s="3" t="s">
        <v>55</v>
      </c>
      <c r="Y109" s="3" t="s">
        <v>52</v>
      </c>
      <c r="Z109" s="3" t="s">
        <v>58</v>
      </c>
      <c r="AA109" s="3" t="s">
        <v>98</v>
      </c>
      <c r="AB109" s="3" t="s">
        <v>51</v>
      </c>
      <c r="AC109" s="3" t="s">
        <v>51</v>
      </c>
      <c r="AD109" s="3" t="s">
        <v>51</v>
      </c>
      <c r="AE109" s="3" t="s">
        <v>51</v>
      </c>
      <c r="AF109" s="3" t="s">
        <v>183</v>
      </c>
      <c r="AG109" s="3" t="s">
        <v>255</v>
      </c>
      <c r="AH109" s="3" t="s">
        <v>99</v>
      </c>
      <c r="AI109" s="3" t="s">
        <v>58</v>
      </c>
      <c r="AJ109" s="3" t="s">
        <v>52</v>
      </c>
      <c r="AK109" s="3" t="s">
        <v>52</v>
      </c>
      <c r="AL109" s="3" t="s">
        <v>58</v>
      </c>
      <c r="AM109" s="3" t="s">
        <v>58</v>
      </c>
      <c r="AN109" s="3" t="s">
        <v>52</v>
      </c>
      <c r="AO109" s="3" t="s">
        <v>58</v>
      </c>
      <c r="AP109" s="3" t="s">
        <v>58</v>
      </c>
      <c r="AQ109" s="3" t="s">
        <v>58</v>
      </c>
      <c r="AR109" s="3" t="s">
        <v>256</v>
      </c>
      <c r="AS109" s="3" t="s">
        <v>257</v>
      </c>
    </row>
    <row r="110" spans="1:45">
      <c r="A110" s="4">
        <v>109</v>
      </c>
      <c r="B110" s="3">
        <v>48</v>
      </c>
      <c r="C110" s="10">
        <v>44313</v>
      </c>
      <c r="D110" s="13">
        <v>0</v>
      </c>
      <c r="E110" s="10"/>
      <c r="F110" s="12" t="s">
        <v>134</v>
      </c>
      <c r="G110" s="2" t="s">
        <v>47</v>
      </c>
      <c r="H110" s="2" t="s">
        <v>47</v>
      </c>
      <c r="I110" s="2" t="s">
        <v>47</v>
      </c>
      <c r="J110" s="13"/>
      <c r="K110" s="13"/>
      <c r="L110" s="13"/>
      <c r="M110" s="13"/>
      <c r="N110" s="3" t="s">
        <v>258</v>
      </c>
      <c r="O110" s="3" t="s">
        <v>67</v>
      </c>
      <c r="P110" s="3" t="s">
        <v>73</v>
      </c>
      <c r="Q110" s="3" t="s">
        <v>51</v>
      </c>
      <c r="R110" s="3" t="s">
        <v>52</v>
      </c>
      <c r="S110" s="3" t="s">
        <v>51</v>
      </c>
      <c r="T110" s="3" t="s">
        <v>53</v>
      </c>
      <c r="U110" s="3" t="s">
        <v>56</v>
      </c>
      <c r="V110" s="3" t="s">
        <v>54</v>
      </c>
      <c r="W110" s="3" t="s">
        <v>57</v>
      </c>
      <c r="X110" s="3" t="s">
        <v>55</v>
      </c>
      <c r="Y110" s="3" t="s">
        <v>52</v>
      </c>
      <c r="Z110" s="3" t="s">
        <v>58</v>
      </c>
      <c r="AA110" s="3" t="s">
        <v>59</v>
      </c>
      <c r="AB110" s="3" t="s">
        <v>96</v>
      </c>
      <c r="AC110" s="3" t="s">
        <v>61</v>
      </c>
      <c r="AD110" s="3" t="s">
        <v>61</v>
      </c>
      <c r="AE110" s="3" t="s">
        <v>61</v>
      </c>
      <c r="AF110" s="3" t="s">
        <v>51</v>
      </c>
      <c r="AG110" s="3" t="s">
        <v>51</v>
      </c>
      <c r="AH110" s="3" t="s">
        <v>51</v>
      </c>
      <c r="AI110" s="3" t="s">
        <v>52</v>
      </c>
      <c r="AJ110" s="3" t="s">
        <v>52</v>
      </c>
      <c r="AK110" s="3" t="s">
        <v>52</v>
      </c>
      <c r="AL110" s="3" t="s">
        <v>58</v>
      </c>
      <c r="AM110" s="3" t="s">
        <v>52</v>
      </c>
      <c r="AN110" s="3" t="s">
        <v>52</v>
      </c>
      <c r="AO110" s="3" t="s">
        <v>58</v>
      </c>
      <c r="AP110" s="3" t="s">
        <v>58</v>
      </c>
      <c r="AQ110" s="3" t="s">
        <v>58</v>
      </c>
      <c r="AR110" s="3" t="s">
        <v>259</v>
      </c>
      <c r="AS110" s="3" t="s">
        <v>260</v>
      </c>
    </row>
    <row r="111" spans="1:45">
      <c r="A111" s="4">
        <v>110</v>
      </c>
      <c r="B111" s="3">
        <v>42</v>
      </c>
      <c r="C111" s="10">
        <v>44313</v>
      </c>
      <c r="D111" s="13">
        <v>0</v>
      </c>
      <c r="E111" s="10"/>
      <c r="F111" s="2" t="s">
        <v>76</v>
      </c>
      <c r="G111" s="2" t="s">
        <v>46</v>
      </c>
      <c r="H111" s="13"/>
      <c r="I111" s="13"/>
      <c r="J111" s="12" t="s">
        <v>45</v>
      </c>
      <c r="K111" s="2" t="s">
        <v>46</v>
      </c>
      <c r="L111" s="12" t="s">
        <v>45</v>
      </c>
      <c r="M111" s="2" t="s">
        <v>46</v>
      </c>
      <c r="N111" s="3" t="s">
        <v>48</v>
      </c>
      <c r="O111" s="3" t="s">
        <v>80</v>
      </c>
      <c r="P111" s="3" t="s">
        <v>85</v>
      </c>
      <c r="Q111" s="3" t="s">
        <v>51</v>
      </c>
      <c r="R111" s="3" t="s">
        <v>52</v>
      </c>
      <c r="S111" s="3" t="s">
        <v>51</v>
      </c>
      <c r="T111" s="3" t="s">
        <v>68</v>
      </c>
      <c r="U111" s="3" t="s">
        <v>54</v>
      </c>
      <c r="V111" s="3" t="s">
        <v>57</v>
      </c>
      <c r="W111" s="3" t="s">
        <v>55</v>
      </c>
      <c r="X111" s="3" t="s">
        <v>56</v>
      </c>
      <c r="Y111" s="3" t="s">
        <v>52</v>
      </c>
      <c r="Z111" s="3" t="s">
        <v>58</v>
      </c>
      <c r="AA111" s="3" t="s">
        <v>59</v>
      </c>
      <c r="AB111" s="3" t="s">
        <v>60</v>
      </c>
      <c r="AC111" s="3" t="s">
        <v>96</v>
      </c>
      <c r="AD111" s="3" t="s">
        <v>61</v>
      </c>
      <c r="AE111" s="3" t="s">
        <v>61</v>
      </c>
      <c r="AF111" s="3" t="s">
        <v>51</v>
      </c>
      <c r="AG111" s="3" t="s">
        <v>51</v>
      </c>
      <c r="AH111" s="3" t="s">
        <v>51</v>
      </c>
      <c r="AI111" s="3" t="s">
        <v>52</v>
      </c>
      <c r="AJ111" s="3" t="s">
        <v>52</v>
      </c>
      <c r="AK111" s="3" t="s">
        <v>52</v>
      </c>
      <c r="AL111" s="3" t="s">
        <v>58</v>
      </c>
      <c r="AM111" s="3" t="s">
        <v>58</v>
      </c>
      <c r="AN111" s="3" t="s">
        <v>52</v>
      </c>
      <c r="AO111" s="3" t="s">
        <v>58</v>
      </c>
      <c r="AP111" s="3" t="s">
        <v>58</v>
      </c>
      <c r="AQ111" s="3" t="s">
        <v>58</v>
      </c>
      <c r="AR111" s="3" t="s">
        <v>261</v>
      </c>
      <c r="AS111" s="3"/>
    </row>
    <row r="112" spans="1:45">
      <c r="A112" s="4">
        <v>111</v>
      </c>
      <c r="B112" s="3">
        <v>40</v>
      </c>
      <c r="C112" s="10">
        <v>44327</v>
      </c>
      <c r="D112" s="13">
        <v>0</v>
      </c>
      <c r="E112" s="10"/>
      <c r="F112" s="12" t="s">
        <v>64</v>
      </c>
      <c r="G112" s="2" t="s">
        <v>47</v>
      </c>
      <c r="H112" s="2" t="s">
        <v>47</v>
      </c>
      <c r="I112" s="2" t="s">
        <v>47</v>
      </c>
      <c r="J112" s="13"/>
      <c r="K112" s="13"/>
      <c r="L112" s="13"/>
      <c r="M112" s="13"/>
      <c r="N112" s="3" t="s">
        <v>165</v>
      </c>
      <c r="O112" s="3" t="s">
        <v>80</v>
      </c>
      <c r="P112" s="3" t="s">
        <v>85</v>
      </c>
      <c r="Q112" s="3" t="s">
        <v>51</v>
      </c>
      <c r="R112" s="3" t="s">
        <v>52</v>
      </c>
      <c r="S112" s="3" t="s">
        <v>51</v>
      </c>
      <c r="T112" s="3" t="s">
        <v>53</v>
      </c>
      <c r="U112" s="3" t="s">
        <v>56</v>
      </c>
      <c r="V112" s="3" t="s">
        <v>54</v>
      </c>
      <c r="W112" s="3" t="s">
        <v>55</v>
      </c>
      <c r="X112" s="3" t="s">
        <v>57</v>
      </c>
      <c r="Y112" s="3" t="s">
        <v>52</v>
      </c>
      <c r="Z112" s="3" t="s">
        <v>58</v>
      </c>
      <c r="AA112" s="3" t="s">
        <v>59</v>
      </c>
      <c r="AB112" s="3" t="s">
        <v>96</v>
      </c>
      <c r="AC112" s="3" t="s">
        <v>61</v>
      </c>
      <c r="AD112" s="3" t="s">
        <v>61</v>
      </c>
      <c r="AE112" s="3" t="s">
        <v>61</v>
      </c>
      <c r="AF112" s="3" t="s">
        <v>51</v>
      </c>
      <c r="AG112" s="3" t="s">
        <v>51</v>
      </c>
      <c r="AH112" s="3" t="s">
        <v>51</v>
      </c>
      <c r="AI112" s="3" t="s">
        <v>52</v>
      </c>
      <c r="AJ112" s="3" t="s">
        <v>52</v>
      </c>
      <c r="AK112" s="3" t="s">
        <v>52</v>
      </c>
      <c r="AL112" s="3" t="s">
        <v>58</v>
      </c>
      <c r="AM112" s="3" t="s">
        <v>58</v>
      </c>
      <c r="AN112" s="3" t="s">
        <v>52</v>
      </c>
      <c r="AO112" s="3" t="s">
        <v>58</v>
      </c>
      <c r="AP112" s="3" t="s">
        <v>58</v>
      </c>
      <c r="AQ112" s="3" t="s">
        <v>58</v>
      </c>
      <c r="AR112" s="3" t="s">
        <v>262</v>
      </c>
      <c r="AS112" s="3"/>
    </row>
    <row r="113" spans="1:45">
      <c r="A113" s="4">
        <v>112</v>
      </c>
      <c r="B113" s="3">
        <v>36</v>
      </c>
      <c r="C113" s="10">
        <v>44327</v>
      </c>
      <c r="D113" s="13">
        <v>0</v>
      </c>
      <c r="E113" s="10"/>
      <c r="F113" s="12" t="s">
        <v>95</v>
      </c>
      <c r="G113" s="2" t="s">
        <v>66</v>
      </c>
      <c r="H113" s="13"/>
      <c r="I113" s="13"/>
      <c r="J113" s="12" t="s">
        <v>45</v>
      </c>
      <c r="K113" s="2" t="s">
        <v>66</v>
      </c>
      <c r="L113" s="12" t="s">
        <v>45</v>
      </c>
      <c r="M113" s="2" t="s">
        <v>66</v>
      </c>
      <c r="N113" s="3" t="s">
        <v>79</v>
      </c>
      <c r="O113" s="3" t="s">
        <v>67</v>
      </c>
      <c r="P113" s="3" t="s">
        <v>85</v>
      </c>
      <c r="Q113" s="3" t="s">
        <v>51</v>
      </c>
      <c r="R113" s="3" t="s">
        <v>52</v>
      </c>
      <c r="S113" s="3" t="s">
        <v>51</v>
      </c>
      <c r="T113" s="3" t="s">
        <v>68</v>
      </c>
      <c r="U113" s="3" t="s">
        <v>54</v>
      </c>
      <c r="V113" s="3" t="s">
        <v>56</v>
      </c>
      <c r="W113" s="3" t="s">
        <v>55</v>
      </c>
      <c r="X113" s="3" t="s">
        <v>57</v>
      </c>
      <c r="Y113" s="3" t="s">
        <v>52</v>
      </c>
      <c r="Z113" s="3" t="s">
        <v>58</v>
      </c>
      <c r="AA113" s="3" t="s">
        <v>59</v>
      </c>
      <c r="AB113" s="3" t="s">
        <v>69</v>
      </c>
      <c r="AC113" s="3" t="s">
        <v>60</v>
      </c>
      <c r="AD113" s="3" t="s">
        <v>96</v>
      </c>
      <c r="AE113" s="3" t="s">
        <v>61</v>
      </c>
      <c r="AF113" s="3" t="s">
        <v>51</v>
      </c>
      <c r="AG113" s="3" t="s">
        <v>51</v>
      </c>
      <c r="AH113" s="3" t="s">
        <v>51</v>
      </c>
      <c r="AI113" s="3" t="s">
        <v>52</v>
      </c>
      <c r="AJ113" s="3" t="s">
        <v>52</v>
      </c>
      <c r="AK113" s="3" t="s">
        <v>52</v>
      </c>
      <c r="AL113" s="3" t="s">
        <v>58</v>
      </c>
      <c r="AM113" s="3" t="s">
        <v>58</v>
      </c>
      <c r="AN113" s="3" t="s">
        <v>52</v>
      </c>
      <c r="AO113" s="3" t="s">
        <v>58</v>
      </c>
      <c r="AP113" s="3" t="s">
        <v>58</v>
      </c>
      <c r="AQ113" s="3" t="s">
        <v>58</v>
      </c>
      <c r="AR113" s="3" t="s">
        <v>263</v>
      </c>
      <c r="AS113" s="3"/>
    </row>
    <row r="114" spans="1:45">
      <c r="A114" s="4">
        <v>113</v>
      </c>
      <c r="B114" s="3">
        <v>35</v>
      </c>
      <c r="C114" s="10">
        <v>44327</v>
      </c>
      <c r="D114" s="13">
        <v>0</v>
      </c>
      <c r="E114" s="10"/>
      <c r="F114" s="2" t="s">
        <v>76</v>
      </c>
      <c r="G114" s="2" t="s">
        <v>46</v>
      </c>
      <c r="H114" s="2" t="s">
        <v>46</v>
      </c>
      <c r="I114" s="2" t="s">
        <v>46</v>
      </c>
      <c r="J114" s="13"/>
      <c r="K114" s="13"/>
      <c r="L114" s="13"/>
      <c r="M114" s="13"/>
      <c r="N114" s="3" t="s">
        <v>48</v>
      </c>
      <c r="O114" s="3" t="s">
        <v>80</v>
      </c>
      <c r="P114" s="3" t="s">
        <v>73</v>
      </c>
      <c r="Q114" s="3" t="s">
        <v>51</v>
      </c>
      <c r="R114" s="3" t="s">
        <v>52</v>
      </c>
      <c r="S114" s="3" t="s">
        <v>51</v>
      </c>
      <c r="T114" s="3" t="s">
        <v>53</v>
      </c>
      <c r="U114" s="3" t="s">
        <v>56</v>
      </c>
      <c r="V114" s="3" t="s">
        <v>55</v>
      </c>
      <c r="W114" s="3" t="s">
        <v>57</v>
      </c>
      <c r="X114" s="3" t="s">
        <v>54</v>
      </c>
      <c r="Y114" s="3" t="s">
        <v>52</v>
      </c>
      <c r="Z114" s="3" t="s">
        <v>58</v>
      </c>
      <c r="AA114" s="3" t="s">
        <v>59</v>
      </c>
      <c r="AB114" s="3" t="s">
        <v>136</v>
      </c>
      <c r="AC114" s="3" t="s">
        <v>61</v>
      </c>
      <c r="AD114" s="3" t="s">
        <v>61</v>
      </c>
      <c r="AE114" s="3" t="s">
        <v>61</v>
      </c>
      <c r="AF114" s="3" t="s">
        <v>51</v>
      </c>
      <c r="AG114" s="3" t="s">
        <v>51</v>
      </c>
      <c r="AH114" s="3" t="s">
        <v>51</v>
      </c>
      <c r="AI114" s="3" t="s">
        <v>52</v>
      </c>
      <c r="AJ114" s="3" t="s">
        <v>52</v>
      </c>
      <c r="AK114" s="3" t="s">
        <v>52</v>
      </c>
      <c r="AL114" s="3" t="s">
        <v>58</v>
      </c>
      <c r="AM114" s="3" t="s">
        <v>58</v>
      </c>
      <c r="AN114" s="3" t="s">
        <v>52</v>
      </c>
      <c r="AO114" s="3" t="s">
        <v>58</v>
      </c>
      <c r="AP114" s="3" t="s">
        <v>58</v>
      </c>
      <c r="AQ114" s="3" t="s">
        <v>58</v>
      </c>
      <c r="AR114" s="3" t="s">
        <v>264</v>
      </c>
      <c r="AS114" s="3"/>
    </row>
    <row r="115" spans="1:45">
      <c r="A115" s="4">
        <v>114</v>
      </c>
      <c r="B115" s="3">
        <v>46</v>
      </c>
      <c r="C115" s="10">
        <v>44327</v>
      </c>
      <c r="D115" s="13">
        <v>0</v>
      </c>
      <c r="E115" s="10"/>
      <c r="F115" s="2" t="s">
        <v>76</v>
      </c>
      <c r="G115" s="2" t="s">
        <v>46</v>
      </c>
      <c r="H115" s="13"/>
      <c r="I115" s="13"/>
      <c r="J115" s="12" t="s">
        <v>45</v>
      </c>
      <c r="K115" s="2" t="s">
        <v>46</v>
      </c>
      <c r="L115" s="12" t="s">
        <v>45</v>
      </c>
      <c r="M115" s="2" t="s">
        <v>46</v>
      </c>
      <c r="N115" s="3" t="s">
        <v>265</v>
      </c>
      <c r="O115" s="3" t="s">
        <v>80</v>
      </c>
      <c r="P115" s="3" t="s">
        <v>77</v>
      </c>
      <c r="Q115" s="3" t="s">
        <v>51</v>
      </c>
      <c r="R115" s="3" t="s">
        <v>52</v>
      </c>
      <c r="S115" s="3" t="s">
        <v>51</v>
      </c>
      <c r="T115" s="3" t="s">
        <v>68</v>
      </c>
      <c r="U115" s="3" t="s">
        <v>54</v>
      </c>
      <c r="V115" s="3" t="s">
        <v>55</v>
      </c>
      <c r="W115" s="3" t="s">
        <v>57</v>
      </c>
      <c r="X115" s="3" t="s">
        <v>56</v>
      </c>
      <c r="Y115" s="3" t="s">
        <v>52</v>
      </c>
      <c r="Z115" s="3" t="s">
        <v>58</v>
      </c>
      <c r="AA115" s="3" t="s">
        <v>59</v>
      </c>
      <c r="AB115" s="3" t="s">
        <v>96</v>
      </c>
      <c r="AC115" s="3" t="s">
        <v>136</v>
      </c>
      <c r="AD115" s="3" t="s">
        <v>61</v>
      </c>
      <c r="AE115" s="3" t="s">
        <v>61</v>
      </c>
      <c r="AF115" s="3" t="s">
        <v>51</v>
      </c>
      <c r="AG115" s="3" t="s">
        <v>51</v>
      </c>
      <c r="AH115" s="3" t="s">
        <v>51</v>
      </c>
      <c r="AI115" s="3" t="s">
        <v>52</v>
      </c>
      <c r="AJ115" s="3" t="s">
        <v>52</v>
      </c>
      <c r="AK115" s="3" t="s">
        <v>58</v>
      </c>
      <c r="AL115" s="3" t="s">
        <v>58</v>
      </c>
      <c r="AM115" s="3" t="s">
        <v>58</v>
      </c>
      <c r="AN115" s="3" t="s">
        <v>52</v>
      </c>
      <c r="AO115" s="3" t="s">
        <v>58</v>
      </c>
      <c r="AP115" s="3" t="s">
        <v>58</v>
      </c>
      <c r="AQ115" s="3" t="s">
        <v>58</v>
      </c>
      <c r="AR115" s="3" t="s">
        <v>266</v>
      </c>
      <c r="AS115" s="3"/>
    </row>
    <row r="116" spans="1:45">
      <c r="A116" s="4">
        <v>115</v>
      </c>
      <c r="B116" s="3">
        <v>47</v>
      </c>
      <c r="C116" s="10">
        <v>44327</v>
      </c>
      <c r="D116" s="13">
        <v>0</v>
      </c>
      <c r="E116" s="10"/>
      <c r="F116" s="2" t="s">
        <v>76</v>
      </c>
      <c r="G116" s="2" t="s">
        <v>46</v>
      </c>
      <c r="H116" s="2" t="s">
        <v>46</v>
      </c>
      <c r="I116" s="2" t="s">
        <v>46</v>
      </c>
      <c r="J116" s="13"/>
      <c r="K116" s="13"/>
      <c r="L116" s="13"/>
      <c r="M116" s="13"/>
      <c r="N116" s="3" t="s">
        <v>48</v>
      </c>
      <c r="O116" s="3" t="s">
        <v>80</v>
      </c>
      <c r="P116" s="3" t="s">
        <v>77</v>
      </c>
      <c r="Q116" s="3" t="s">
        <v>51</v>
      </c>
      <c r="R116" s="3" t="s">
        <v>52</v>
      </c>
      <c r="S116" s="3" t="s">
        <v>51</v>
      </c>
      <c r="T116" s="3" t="s">
        <v>53</v>
      </c>
      <c r="U116" s="3" t="s">
        <v>56</v>
      </c>
      <c r="V116" s="3" t="s">
        <v>57</v>
      </c>
      <c r="W116" s="3" t="s">
        <v>54</v>
      </c>
      <c r="X116" s="3" t="s">
        <v>55</v>
      </c>
      <c r="Y116" s="3" t="s">
        <v>52</v>
      </c>
      <c r="Z116" s="3" t="s">
        <v>58</v>
      </c>
      <c r="AA116" s="3" t="s">
        <v>88</v>
      </c>
      <c r="AB116" s="3" t="s">
        <v>61</v>
      </c>
      <c r="AC116" s="3" t="s">
        <v>61</v>
      </c>
      <c r="AD116" s="3" t="s">
        <v>61</v>
      </c>
      <c r="AE116" s="3" t="s">
        <v>61</v>
      </c>
      <c r="AF116" s="3" t="s">
        <v>51</v>
      </c>
      <c r="AG116" s="3" t="s">
        <v>51</v>
      </c>
      <c r="AH116" s="3" t="s">
        <v>51</v>
      </c>
      <c r="AI116" s="3" t="s">
        <v>58</v>
      </c>
      <c r="AJ116" s="3" t="s">
        <v>52</v>
      </c>
      <c r="AK116" s="3" t="s">
        <v>52</v>
      </c>
      <c r="AL116" s="3" t="s">
        <v>58</v>
      </c>
      <c r="AM116" s="3" t="s">
        <v>58</v>
      </c>
      <c r="AN116" s="3" t="s">
        <v>58</v>
      </c>
      <c r="AO116" s="3" t="s">
        <v>58</v>
      </c>
      <c r="AP116" s="3" t="s">
        <v>58</v>
      </c>
      <c r="AQ116" s="3" t="s">
        <v>58</v>
      </c>
      <c r="AR116" s="3" t="s">
        <v>267</v>
      </c>
      <c r="AS116" s="3"/>
    </row>
    <row r="117" spans="1:45">
      <c r="A117" s="4">
        <v>116</v>
      </c>
      <c r="B117" s="3">
        <v>39</v>
      </c>
      <c r="C117" s="10">
        <v>44327</v>
      </c>
      <c r="D117" s="13">
        <v>2</v>
      </c>
      <c r="E117" s="10"/>
      <c r="F117" s="2" t="s">
        <v>76</v>
      </c>
      <c r="G117" s="2" t="s">
        <v>46</v>
      </c>
      <c r="H117" s="13"/>
      <c r="I117" s="13"/>
      <c r="J117" s="12" t="s">
        <v>45</v>
      </c>
      <c r="K117" s="2" t="s">
        <v>46</v>
      </c>
      <c r="L117" s="12" t="s">
        <v>45</v>
      </c>
      <c r="M117" s="2" t="s">
        <v>46</v>
      </c>
      <c r="N117" s="3" t="s">
        <v>48</v>
      </c>
      <c r="O117" s="3" t="s">
        <v>80</v>
      </c>
      <c r="P117" s="3" t="s">
        <v>85</v>
      </c>
      <c r="Q117" s="3" t="s">
        <v>51</v>
      </c>
      <c r="R117" s="3" t="s">
        <v>52</v>
      </c>
      <c r="S117" s="3" t="s">
        <v>51</v>
      </c>
      <c r="T117" s="3" t="s">
        <v>68</v>
      </c>
      <c r="U117" s="3" t="s">
        <v>54</v>
      </c>
      <c r="V117" s="3" t="s">
        <v>55</v>
      </c>
      <c r="W117" s="3" t="s">
        <v>56</v>
      </c>
      <c r="X117" s="3" t="s">
        <v>57</v>
      </c>
      <c r="Y117" s="3" t="s">
        <v>52</v>
      </c>
      <c r="Z117" s="3" t="s">
        <v>58</v>
      </c>
      <c r="AA117" s="3" t="s">
        <v>59</v>
      </c>
      <c r="AB117" s="3" t="s">
        <v>60</v>
      </c>
      <c r="AC117" s="3" t="s">
        <v>96</v>
      </c>
      <c r="AD117" s="3" t="s">
        <v>136</v>
      </c>
      <c r="AE117" s="3" t="s">
        <v>61</v>
      </c>
      <c r="AF117" s="3" t="s">
        <v>51</v>
      </c>
      <c r="AG117" s="3" t="s">
        <v>51</v>
      </c>
      <c r="AH117" s="3" t="s">
        <v>51</v>
      </c>
      <c r="AI117" s="3" t="s">
        <v>52</v>
      </c>
      <c r="AJ117" s="3" t="s">
        <v>52</v>
      </c>
      <c r="AK117" s="3" t="s">
        <v>52</v>
      </c>
      <c r="AL117" s="3" t="s">
        <v>58</v>
      </c>
      <c r="AM117" s="3" t="s">
        <v>58</v>
      </c>
      <c r="AN117" s="3" t="s">
        <v>52</v>
      </c>
      <c r="AO117" s="3" t="s">
        <v>58</v>
      </c>
      <c r="AP117" s="3" t="s">
        <v>58</v>
      </c>
      <c r="AQ117" s="3" t="s">
        <v>58</v>
      </c>
      <c r="AR117" s="3" t="s">
        <v>268</v>
      </c>
      <c r="AS117" s="3" t="s">
        <v>269</v>
      </c>
    </row>
    <row r="118" spans="1:45">
      <c r="A118" s="4">
        <v>117</v>
      </c>
      <c r="B118" s="3">
        <v>49</v>
      </c>
      <c r="C118" s="10">
        <v>44334</v>
      </c>
      <c r="D118" s="13">
        <v>0</v>
      </c>
      <c r="E118" s="10"/>
      <c r="F118" s="2" t="s">
        <v>64</v>
      </c>
      <c r="G118" s="2" t="s">
        <v>47</v>
      </c>
      <c r="H118" s="2" t="s">
        <v>47</v>
      </c>
      <c r="I118" s="2" t="s">
        <v>46</v>
      </c>
      <c r="J118" s="3"/>
      <c r="K118" s="3"/>
      <c r="L118" s="3"/>
      <c r="M118" s="3"/>
      <c r="N118" s="3" t="s">
        <v>48</v>
      </c>
      <c r="O118" s="3" t="s">
        <v>80</v>
      </c>
      <c r="P118" s="3" t="s">
        <v>85</v>
      </c>
      <c r="Q118" s="3" t="s">
        <v>51</v>
      </c>
      <c r="R118" s="3" t="s">
        <v>52</v>
      </c>
      <c r="S118" s="3" t="s">
        <v>51</v>
      </c>
      <c r="T118" s="3" t="s">
        <v>53</v>
      </c>
      <c r="U118" s="3" t="s">
        <v>54</v>
      </c>
      <c r="V118" s="3" t="s">
        <v>55</v>
      </c>
      <c r="W118" s="3" t="s">
        <v>56</v>
      </c>
      <c r="X118" s="3" t="s">
        <v>57</v>
      </c>
      <c r="Y118" s="3" t="s">
        <v>52</v>
      </c>
      <c r="Z118" s="3" t="s">
        <v>58</v>
      </c>
      <c r="AA118" s="3" t="s">
        <v>59</v>
      </c>
      <c r="AB118" s="3" t="s">
        <v>96</v>
      </c>
      <c r="AC118" s="3" t="s">
        <v>61</v>
      </c>
      <c r="AD118" s="3" t="s">
        <v>61</v>
      </c>
      <c r="AE118" s="3" t="s">
        <v>61</v>
      </c>
      <c r="AF118" s="3" t="s">
        <v>51</v>
      </c>
      <c r="AG118" s="3" t="s">
        <v>51</v>
      </c>
      <c r="AH118" s="3" t="s">
        <v>51</v>
      </c>
      <c r="AI118" s="3" t="s">
        <v>52</v>
      </c>
      <c r="AJ118" s="3" t="s">
        <v>52</v>
      </c>
      <c r="AK118" s="3" t="s">
        <v>52</v>
      </c>
      <c r="AL118" s="3" t="s">
        <v>58</v>
      </c>
      <c r="AM118" s="3" t="s">
        <v>58</v>
      </c>
      <c r="AN118" s="3" t="s">
        <v>52</v>
      </c>
      <c r="AO118" s="3" t="s">
        <v>58</v>
      </c>
      <c r="AP118" s="3" t="s">
        <v>58</v>
      </c>
      <c r="AQ118" s="3" t="s">
        <v>58</v>
      </c>
      <c r="AR118" s="3" t="s">
        <v>270</v>
      </c>
      <c r="AS118" s="3"/>
    </row>
    <row r="119" spans="1:45">
      <c r="A119" s="4">
        <v>118</v>
      </c>
      <c r="B119" s="3">
        <v>39</v>
      </c>
      <c r="C119" s="10">
        <v>44334</v>
      </c>
      <c r="D119" s="13">
        <v>2</v>
      </c>
      <c r="E119" s="10"/>
      <c r="F119" s="2" t="s">
        <v>76</v>
      </c>
      <c r="G119" s="2" t="s">
        <v>46</v>
      </c>
      <c r="H119" s="7"/>
      <c r="J119" s="12" t="s">
        <v>45</v>
      </c>
      <c r="K119" s="2" t="s">
        <v>46</v>
      </c>
      <c r="L119" s="12" t="s">
        <v>45</v>
      </c>
      <c r="M119" s="2" t="s">
        <v>46</v>
      </c>
      <c r="N119" s="3" t="s">
        <v>48</v>
      </c>
      <c r="O119" s="3" t="s">
        <v>82</v>
      </c>
      <c r="P119" s="3" t="s">
        <v>85</v>
      </c>
      <c r="Q119" s="3" t="s">
        <v>51</v>
      </c>
      <c r="R119" s="3" t="s">
        <v>52</v>
      </c>
      <c r="S119" s="3" t="s">
        <v>51</v>
      </c>
      <c r="T119" s="3" t="s">
        <v>68</v>
      </c>
      <c r="U119" s="3" t="s">
        <v>54</v>
      </c>
      <c r="V119" s="3" t="s">
        <v>55</v>
      </c>
      <c r="W119" s="3" t="s">
        <v>56</v>
      </c>
      <c r="X119" s="3" t="s">
        <v>57</v>
      </c>
      <c r="Y119" s="3" t="s">
        <v>52</v>
      </c>
      <c r="Z119" s="3" t="s">
        <v>58</v>
      </c>
      <c r="AA119" s="3" t="s">
        <v>59</v>
      </c>
      <c r="AB119" s="3" t="s">
        <v>60</v>
      </c>
      <c r="AC119" s="3" t="s">
        <v>96</v>
      </c>
      <c r="AD119" s="3" t="s">
        <v>61</v>
      </c>
      <c r="AE119" s="3" t="s">
        <v>61</v>
      </c>
      <c r="AF119" s="3" t="s">
        <v>51</v>
      </c>
      <c r="AG119" s="3" t="s">
        <v>51</v>
      </c>
      <c r="AH119" s="3" t="s">
        <v>51</v>
      </c>
      <c r="AI119" s="3" t="s">
        <v>52</v>
      </c>
      <c r="AJ119" s="3" t="s">
        <v>52</v>
      </c>
      <c r="AK119" s="3" t="s">
        <v>52</v>
      </c>
      <c r="AL119" s="3" t="s">
        <v>58</v>
      </c>
      <c r="AM119" s="3" t="s">
        <v>58</v>
      </c>
      <c r="AN119" s="3" t="s">
        <v>52</v>
      </c>
      <c r="AO119" s="3" t="s">
        <v>58</v>
      </c>
      <c r="AP119" s="3" t="s">
        <v>58</v>
      </c>
      <c r="AQ119" s="3" t="s">
        <v>58</v>
      </c>
      <c r="AR119" s="3" t="s">
        <v>271</v>
      </c>
      <c r="AS119" s="3"/>
    </row>
    <row r="120" spans="1:45">
      <c r="A120" s="4">
        <v>119</v>
      </c>
      <c r="B120" s="3">
        <v>51</v>
      </c>
      <c r="C120" s="10">
        <v>44334</v>
      </c>
      <c r="D120" s="13">
        <v>1</v>
      </c>
      <c r="E120" s="10"/>
      <c r="F120" s="2" t="s">
        <v>76</v>
      </c>
      <c r="G120" s="2" t="s">
        <v>46</v>
      </c>
      <c r="H120" s="2" t="s">
        <v>46</v>
      </c>
      <c r="I120" s="2" t="s">
        <v>46</v>
      </c>
      <c r="J120" s="3"/>
      <c r="K120" s="3"/>
      <c r="L120" s="3"/>
      <c r="M120" s="3"/>
      <c r="N120" s="3" t="s">
        <v>272</v>
      </c>
      <c r="O120" s="3" t="s">
        <v>67</v>
      </c>
      <c r="P120" s="3" t="s">
        <v>85</v>
      </c>
      <c r="Q120" s="3" t="s">
        <v>51</v>
      </c>
      <c r="R120" s="3" t="s">
        <v>52</v>
      </c>
      <c r="S120" s="3" t="s">
        <v>51</v>
      </c>
      <c r="T120" s="3" t="s">
        <v>53</v>
      </c>
      <c r="U120" s="3" t="s">
        <v>55</v>
      </c>
      <c r="V120" s="3" t="s">
        <v>54</v>
      </c>
      <c r="W120" s="3" t="s">
        <v>56</v>
      </c>
      <c r="X120" s="3" t="s">
        <v>57</v>
      </c>
      <c r="Y120" s="3" t="s">
        <v>52</v>
      </c>
      <c r="Z120" s="3" t="s">
        <v>58</v>
      </c>
      <c r="AA120" s="3" t="s">
        <v>88</v>
      </c>
      <c r="AB120" s="3" t="s">
        <v>61</v>
      </c>
      <c r="AC120" s="3" t="s">
        <v>61</v>
      </c>
      <c r="AD120" s="3" t="s">
        <v>61</v>
      </c>
      <c r="AE120" s="3" t="s">
        <v>61</v>
      </c>
      <c r="AF120" s="3" t="s">
        <v>51</v>
      </c>
      <c r="AG120" s="3" t="s">
        <v>51</v>
      </c>
      <c r="AH120" s="3" t="s">
        <v>51</v>
      </c>
      <c r="AI120" s="3" t="s">
        <v>52</v>
      </c>
      <c r="AJ120" s="3" t="s">
        <v>52</v>
      </c>
      <c r="AK120" s="3" t="s">
        <v>52</v>
      </c>
      <c r="AL120" s="3" t="s">
        <v>58</v>
      </c>
      <c r="AM120" s="3" t="s">
        <v>58</v>
      </c>
      <c r="AN120" s="3" t="s">
        <v>52</v>
      </c>
      <c r="AO120" s="3" t="s">
        <v>58</v>
      </c>
      <c r="AP120" s="3" t="s">
        <v>58</v>
      </c>
      <c r="AQ120" s="3" t="s">
        <v>58</v>
      </c>
      <c r="AR120" s="3" t="s">
        <v>273</v>
      </c>
      <c r="AS120" s="3" t="s">
        <v>274</v>
      </c>
    </row>
    <row r="121" spans="1:45">
      <c r="A121" s="4">
        <v>120</v>
      </c>
      <c r="B121" s="3">
        <v>38</v>
      </c>
      <c r="C121" s="10">
        <v>44334</v>
      </c>
      <c r="D121" s="13">
        <v>0</v>
      </c>
      <c r="E121" s="10"/>
      <c r="F121" s="2" t="s">
        <v>134</v>
      </c>
      <c r="G121" s="2" t="s">
        <v>111</v>
      </c>
      <c r="H121" s="7"/>
      <c r="I121" s="3"/>
      <c r="J121" s="2" t="s">
        <v>65</v>
      </c>
      <c r="K121" s="2" t="s">
        <v>111</v>
      </c>
      <c r="L121" s="2" t="s">
        <v>65</v>
      </c>
      <c r="M121" s="2" t="s">
        <v>111</v>
      </c>
      <c r="N121" s="3" t="s">
        <v>275</v>
      </c>
      <c r="O121" s="3" t="s">
        <v>80</v>
      </c>
      <c r="P121" s="3" t="s">
        <v>77</v>
      </c>
      <c r="Q121" s="3" t="s">
        <v>51</v>
      </c>
      <c r="R121" s="3" t="s">
        <v>52</v>
      </c>
      <c r="S121" s="3" t="s">
        <v>51</v>
      </c>
      <c r="T121" s="3" t="s">
        <v>68</v>
      </c>
      <c r="U121" s="3" t="s">
        <v>54</v>
      </c>
      <c r="V121" s="3" t="s">
        <v>56</v>
      </c>
      <c r="W121" s="3" t="s">
        <v>55</v>
      </c>
      <c r="X121" s="3" t="s">
        <v>57</v>
      </c>
      <c r="Y121" s="3" t="s">
        <v>52</v>
      </c>
      <c r="Z121" s="3" t="s">
        <v>58</v>
      </c>
      <c r="AA121" s="3" t="s">
        <v>59</v>
      </c>
      <c r="AB121" s="3" t="s">
        <v>60</v>
      </c>
      <c r="AC121" s="3" t="s">
        <v>61</v>
      </c>
      <c r="AD121" s="3" t="s">
        <v>61</v>
      </c>
      <c r="AE121" s="3" t="s">
        <v>61</v>
      </c>
      <c r="AF121" s="3" t="s">
        <v>51</v>
      </c>
      <c r="AG121" s="3" t="s">
        <v>51</v>
      </c>
      <c r="AH121" s="3" t="s">
        <v>51</v>
      </c>
      <c r="AI121" s="3" t="s">
        <v>52</v>
      </c>
      <c r="AJ121" s="3" t="s">
        <v>52</v>
      </c>
      <c r="AK121" s="3" t="s">
        <v>58</v>
      </c>
      <c r="AL121" s="3" t="s">
        <v>58</v>
      </c>
      <c r="AM121" s="3" t="s">
        <v>58</v>
      </c>
      <c r="AN121" s="3" t="s">
        <v>52</v>
      </c>
      <c r="AO121" s="3" t="s">
        <v>58</v>
      </c>
      <c r="AP121" s="3" t="s">
        <v>58</v>
      </c>
      <c r="AQ121" s="3" t="s">
        <v>58</v>
      </c>
      <c r="AR121" s="3" t="s">
        <v>276</v>
      </c>
      <c r="AS121" s="3"/>
    </row>
    <row r="123" spans="1:45">
      <c r="A123" s="50"/>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FB478"/>
  <sheetViews>
    <sheetView zoomScale="90" zoomScaleNormal="90" zoomScaleSheetLayoutView="80" workbookViewId="0">
      <selection activeCell="D300" sqref="D300"/>
    </sheetView>
  </sheetViews>
  <sheetFormatPr baseColWidth="10" defaultColWidth="8.7109375" defaultRowHeight="15" customHeight="1"/>
  <cols>
    <col min="1" max="1" width="52.5703125" customWidth="1"/>
    <col min="2" max="2" width="31.140625" style="17" customWidth="1"/>
    <col min="3" max="3" width="33.42578125" customWidth="1"/>
    <col min="4" max="4" width="38.42578125" customWidth="1"/>
    <col min="5" max="5" width="13.85546875" customWidth="1"/>
    <col min="6" max="6" width="23" customWidth="1"/>
    <col min="7" max="7" width="17.140625" customWidth="1"/>
    <col min="8" max="8" width="27.7109375" customWidth="1"/>
    <col min="9" max="9" width="47.7109375" customWidth="1"/>
    <col min="10" max="10" width="30.5703125" customWidth="1"/>
    <col min="11" max="11" width="31.85546875" customWidth="1"/>
    <col min="12" max="12" width="13" bestFit="1" customWidth="1"/>
    <col min="13" max="13" width="20.140625" customWidth="1"/>
    <col min="14" max="14" width="24.85546875" customWidth="1"/>
    <col min="15" max="15" width="72.7109375" bestFit="1" customWidth="1"/>
    <col min="16" max="16" width="17.28515625" customWidth="1"/>
    <col min="17" max="17" width="64.7109375" style="17" customWidth="1"/>
    <col min="18" max="18" width="20.7109375" style="17" customWidth="1"/>
    <col min="19" max="19" width="28.42578125" customWidth="1"/>
    <col min="20" max="20" width="26.42578125" bestFit="1" customWidth="1"/>
    <col min="21" max="21" width="11.28515625" bestFit="1" customWidth="1"/>
    <col min="22" max="22" width="23.28515625" bestFit="1" customWidth="1"/>
    <col min="23" max="23" width="14.85546875" customWidth="1"/>
    <col min="25" max="25" width="47" customWidth="1"/>
    <col min="26" max="26" width="18.140625" bestFit="1" customWidth="1"/>
    <col min="29" max="29" width="28.7109375" bestFit="1" customWidth="1"/>
    <col min="35" max="35" width="22.5703125" customWidth="1"/>
    <col min="36" max="36" width="18.140625" bestFit="1" customWidth="1"/>
    <col min="37" max="37" width="63" bestFit="1" customWidth="1"/>
    <col min="38" max="38" width="18.140625" bestFit="1" customWidth="1"/>
  </cols>
  <sheetData>
    <row r="1" spans="1:13" ht="15" customHeight="1">
      <c r="C1" s="69" t="s">
        <v>279</v>
      </c>
    </row>
    <row r="2" spans="1:13" ht="15" customHeight="1">
      <c r="C2" s="70" t="s">
        <v>280</v>
      </c>
      <c r="D2" t="s">
        <v>979</v>
      </c>
    </row>
    <row r="3" spans="1:13" ht="15" customHeight="1">
      <c r="C3" s="68" t="s">
        <v>281</v>
      </c>
    </row>
    <row r="4" spans="1:13" ht="15" customHeight="1">
      <c r="C4" s="68" t="s">
        <v>282</v>
      </c>
    </row>
    <row r="5" spans="1:13" ht="15" customHeight="1">
      <c r="C5" s="68" t="s">
        <v>283</v>
      </c>
    </row>
    <row r="6" spans="1:13" ht="15" customHeight="1">
      <c r="C6" s="68" t="s">
        <v>284</v>
      </c>
    </row>
    <row r="7" spans="1:13" ht="15" customHeight="1">
      <c r="C7" s="68" t="s">
        <v>285</v>
      </c>
    </row>
    <row r="8" spans="1:13" ht="15" customHeight="1">
      <c r="C8" s="68" t="s">
        <v>286</v>
      </c>
    </row>
    <row r="9" spans="1:13" ht="15" customHeight="1">
      <c r="A9" s="15" t="s">
        <v>287</v>
      </c>
      <c r="C9" s="68" t="s">
        <v>288</v>
      </c>
    </row>
    <row r="10" spans="1:13" ht="15" customHeight="1">
      <c r="A10" t="s">
        <v>289</v>
      </c>
      <c r="C10" s="68" t="s">
        <v>290</v>
      </c>
    </row>
    <row r="12" spans="1:13" ht="15" customHeight="1">
      <c r="A12" s="15" t="s">
        <v>291</v>
      </c>
    </row>
    <row r="13" spans="1:13" ht="15" customHeight="1">
      <c r="A13" t="s">
        <v>292</v>
      </c>
      <c r="B13" s="17">
        <v>120</v>
      </c>
      <c r="H13" t="s">
        <v>293</v>
      </c>
      <c r="K13" s="51" t="s">
        <v>294</v>
      </c>
    </row>
    <row r="14" spans="1:13" ht="15" customHeight="1">
      <c r="A14" t="s">
        <v>295</v>
      </c>
      <c r="B14" s="17">
        <v>46.3</v>
      </c>
      <c r="H14" t="s">
        <v>296</v>
      </c>
      <c r="I14" t="s">
        <v>297</v>
      </c>
      <c r="K14" s="23" t="s">
        <v>296</v>
      </c>
      <c r="L14" s="23" t="s">
        <v>297</v>
      </c>
    </row>
    <row r="15" spans="1:13" ht="15" customHeight="1">
      <c r="A15" t="s">
        <v>298</v>
      </c>
      <c r="B15" s="17">
        <v>46</v>
      </c>
      <c r="C15" s="17"/>
      <c r="H15" t="s">
        <v>299</v>
      </c>
      <c r="I15">
        <v>29</v>
      </c>
      <c r="K15" s="23" t="s">
        <v>299</v>
      </c>
      <c r="L15" s="23">
        <v>29</v>
      </c>
      <c r="M15" s="23"/>
    </row>
    <row r="16" spans="1:13" ht="15" customHeight="1">
      <c r="A16" t="s">
        <v>300</v>
      </c>
      <c r="B16" s="17">
        <v>35</v>
      </c>
      <c r="C16" s="17">
        <v>65</v>
      </c>
      <c r="H16" t="s">
        <v>301</v>
      </c>
      <c r="I16">
        <v>25</v>
      </c>
      <c r="K16" s="23" t="s">
        <v>301</v>
      </c>
      <c r="L16" s="23">
        <v>25</v>
      </c>
      <c r="M16" s="23"/>
    </row>
    <row r="17" spans="1:14" ht="15" customHeight="1">
      <c r="A17" t="s">
        <v>302</v>
      </c>
      <c r="B17" s="17">
        <v>8</v>
      </c>
      <c r="H17" t="s">
        <v>303</v>
      </c>
      <c r="I17">
        <v>26</v>
      </c>
      <c r="J17" s="21">
        <f>SUM(I15:I17)/I21</f>
        <v>0.66666666666666663</v>
      </c>
      <c r="K17" s="23" t="s">
        <v>303</v>
      </c>
      <c r="L17" s="23">
        <v>25</v>
      </c>
      <c r="M17" s="23">
        <f>SUM(L15:L17)</f>
        <v>79</v>
      </c>
      <c r="N17" s="23"/>
    </row>
    <row r="18" spans="1:14" ht="15" customHeight="1">
      <c r="A18" t="s">
        <v>304</v>
      </c>
      <c r="B18" s="17" t="s">
        <v>305</v>
      </c>
      <c r="H18" t="s">
        <v>306</v>
      </c>
      <c r="I18">
        <v>21</v>
      </c>
      <c r="K18" s="23" t="s">
        <v>306</v>
      </c>
      <c r="L18" s="23">
        <v>21</v>
      </c>
      <c r="M18" s="23"/>
    </row>
    <row r="19" spans="1:14" ht="15" customHeight="1">
      <c r="H19" t="s">
        <v>307</v>
      </c>
      <c r="I19">
        <v>10</v>
      </c>
      <c r="K19" s="23" t="s">
        <v>307</v>
      </c>
      <c r="L19" s="23">
        <v>10</v>
      </c>
      <c r="M19" s="23"/>
    </row>
    <row r="20" spans="1:14" ht="15" customHeight="1">
      <c r="A20" t="s">
        <v>308</v>
      </c>
      <c r="B20" s="17">
        <v>40</v>
      </c>
      <c r="H20" t="s">
        <v>309</v>
      </c>
      <c r="I20">
        <v>9</v>
      </c>
      <c r="K20" s="23" t="s">
        <v>309</v>
      </c>
      <c r="L20" s="23">
        <v>9</v>
      </c>
      <c r="M20" s="23"/>
      <c r="N20" s="23"/>
    </row>
    <row r="21" spans="1:14" ht="15" customHeight="1">
      <c r="A21" t="s">
        <v>310</v>
      </c>
      <c r="B21" s="17">
        <v>46</v>
      </c>
      <c r="H21" s="8" t="s">
        <v>311</v>
      </c>
      <c r="I21" s="8">
        <f>SUM(I15:I20)</f>
        <v>120</v>
      </c>
      <c r="K21" s="23" t="s">
        <v>311</v>
      </c>
      <c r="L21" s="23">
        <f>SUM(L15:L20)</f>
        <v>119</v>
      </c>
      <c r="M21" s="23"/>
    </row>
    <row r="22" spans="1:14" ht="15" customHeight="1">
      <c r="A22" t="s">
        <v>312</v>
      </c>
      <c r="B22" s="17">
        <v>51</v>
      </c>
    </row>
    <row r="28" spans="1:14" ht="15" customHeight="1">
      <c r="A28" s="15" t="s">
        <v>313</v>
      </c>
    </row>
    <row r="29" spans="1:14" ht="15" customHeight="1">
      <c r="A29" t="s">
        <v>314</v>
      </c>
      <c r="B29" s="17">
        <v>1</v>
      </c>
      <c r="C29" t="s">
        <v>315</v>
      </c>
      <c r="I29" s="18"/>
    </row>
    <row r="30" spans="1:14" ht="15" customHeight="1">
      <c r="A30" t="s">
        <v>316</v>
      </c>
      <c r="B30" s="17">
        <v>6</v>
      </c>
      <c r="C30" t="s">
        <v>317</v>
      </c>
      <c r="I30" s="18"/>
    </row>
    <row r="31" spans="1:14" ht="15" customHeight="1">
      <c r="A31" t="s">
        <v>318</v>
      </c>
      <c r="B31" s="17">
        <v>2</v>
      </c>
      <c r="C31" t="s">
        <v>317</v>
      </c>
      <c r="I31" s="18"/>
    </row>
    <row r="32" spans="1:14" ht="15" customHeight="1">
      <c r="A32" t="s">
        <v>319</v>
      </c>
      <c r="B32" s="17">
        <v>1</v>
      </c>
      <c r="C32" t="s">
        <v>317</v>
      </c>
      <c r="I32" s="18"/>
    </row>
    <row r="33" spans="1:15" ht="15" customHeight="1">
      <c r="A33" t="s">
        <v>320</v>
      </c>
      <c r="B33" s="17">
        <v>4</v>
      </c>
      <c r="C33" t="s">
        <v>315</v>
      </c>
      <c r="I33" s="18"/>
    </row>
    <row r="34" spans="1:15" ht="15" customHeight="1">
      <c r="A34" t="s">
        <v>321</v>
      </c>
      <c r="B34" s="17">
        <v>1</v>
      </c>
      <c r="C34" t="s">
        <v>315</v>
      </c>
      <c r="I34" s="18"/>
    </row>
    <row r="35" spans="1:15" ht="15" customHeight="1">
      <c r="A35" t="s">
        <v>322</v>
      </c>
      <c r="B35" s="17">
        <v>1</v>
      </c>
      <c r="C35" t="s">
        <v>323</v>
      </c>
      <c r="I35" s="18"/>
    </row>
    <row r="36" spans="1:15" ht="15" customHeight="1">
      <c r="A36" t="s">
        <v>324</v>
      </c>
      <c r="B36" s="17">
        <v>1</v>
      </c>
      <c r="C36" t="s">
        <v>317</v>
      </c>
      <c r="I36" s="18"/>
    </row>
    <row r="37" spans="1:15" ht="15" customHeight="1">
      <c r="A37" t="s">
        <v>325</v>
      </c>
      <c r="B37" s="17">
        <v>6</v>
      </c>
      <c r="C37" t="s">
        <v>317</v>
      </c>
      <c r="I37" s="18"/>
    </row>
    <row r="38" spans="1:15" ht="15" customHeight="1">
      <c r="A38" t="s">
        <v>326</v>
      </c>
      <c r="B38" s="17">
        <v>1</v>
      </c>
      <c r="C38" t="s">
        <v>315</v>
      </c>
      <c r="I38" s="21"/>
    </row>
    <row r="39" spans="1:15" ht="15" customHeight="1">
      <c r="A39" t="s">
        <v>327</v>
      </c>
      <c r="B39" s="17">
        <v>1</v>
      </c>
      <c r="C39" t="s">
        <v>317</v>
      </c>
      <c r="I39" s="21"/>
    </row>
    <row r="40" spans="1:15" ht="15" customHeight="1">
      <c r="A40" t="s">
        <v>328</v>
      </c>
      <c r="B40" s="17">
        <v>2</v>
      </c>
      <c r="C40" t="s">
        <v>317</v>
      </c>
      <c r="I40" s="21"/>
    </row>
    <row r="41" spans="1:15" ht="15" customHeight="1">
      <c r="A41" t="s">
        <v>329</v>
      </c>
      <c r="B41" s="17">
        <v>75</v>
      </c>
      <c r="C41" t="s">
        <v>329</v>
      </c>
      <c r="I41" s="21"/>
    </row>
    <row r="42" spans="1:15" ht="15" customHeight="1">
      <c r="A42" t="s">
        <v>330</v>
      </c>
      <c r="B42" s="17">
        <v>1</v>
      </c>
      <c r="C42" t="s">
        <v>331</v>
      </c>
      <c r="I42" s="21"/>
    </row>
    <row r="43" spans="1:15" ht="30" customHeight="1">
      <c r="A43" t="s">
        <v>332</v>
      </c>
      <c r="B43" s="17">
        <v>2</v>
      </c>
      <c r="C43" t="s">
        <v>315</v>
      </c>
      <c r="I43" s="21"/>
      <c r="K43" s="72"/>
      <c r="L43" s="73" t="s">
        <v>333</v>
      </c>
      <c r="M43" s="73" t="s">
        <v>334</v>
      </c>
      <c r="N43" s="73" t="s">
        <v>335</v>
      </c>
      <c r="O43" s="73" t="s">
        <v>336</v>
      </c>
    </row>
    <row r="44" spans="1:15" ht="30" customHeight="1">
      <c r="A44" t="s">
        <v>337</v>
      </c>
      <c r="B44" s="17">
        <v>1</v>
      </c>
      <c r="C44" t="s">
        <v>315</v>
      </c>
      <c r="I44" s="21"/>
      <c r="K44" s="83" t="s">
        <v>338</v>
      </c>
      <c r="L44" s="74" t="s">
        <v>339</v>
      </c>
      <c r="M44" s="74" t="s">
        <v>340</v>
      </c>
      <c r="N44" s="74" t="s">
        <v>341</v>
      </c>
      <c r="O44" s="79" t="s">
        <v>342</v>
      </c>
    </row>
    <row r="45" spans="1:15" ht="30" customHeight="1">
      <c r="A45" t="s">
        <v>343</v>
      </c>
      <c r="B45" s="17">
        <v>2</v>
      </c>
      <c r="C45" t="s">
        <v>323</v>
      </c>
      <c r="I45" s="18"/>
      <c r="K45" s="83" t="s">
        <v>344</v>
      </c>
      <c r="L45" s="76"/>
      <c r="M45" s="76"/>
      <c r="N45" s="72"/>
      <c r="O45" s="75"/>
    </row>
    <row r="46" spans="1:15" ht="15" customHeight="1">
      <c r="A46" t="s">
        <v>345</v>
      </c>
      <c r="B46" s="17">
        <v>1</v>
      </c>
      <c r="C46" t="s">
        <v>346</v>
      </c>
      <c r="H46">
        <v>75</v>
      </c>
      <c r="I46" s="21">
        <f>H46/$H$50</f>
        <v>0.625</v>
      </c>
      <c r="K46" s="77" t="s">
        <v>347</v>
      </c>
      <c r="L46" s="78" t="s">
        <v>348</v>
      </c>
      <c r="M46" s="78" t="s">
        <v>349</v>
      </c>
      <c r="N46" s="6" t="s">
        <v>350</v>
      </c>
      <c r="O46" s="79"/>
    </row>
    <row r="47" spans="1:15" ht="15" customHeight="1">
      <c r="A47" t="s">
        <v>351</v>
      </c>
      <c r="B47" s="17">
        <v>1</v>
      </c>
      <c r="C47" t="s">
        <v>317</v>
      </c>
      <c r="H47">
        <v>26</v>
      </c>
      <c r="I47" s="21">
        <f t="shared" ref="I47:I50" si="0">H47/$H$50</f>
        <v>0.21666666666666667</v>
      </c>
      <c r="K47" s="77" t="s">
        <v>352</v>
      </c>
      <c r="L47" s="78" t="s">
        <v>353</v>
      </c>
      <c r="M47" s="78" t="s">
        <v>354</v>
      </c>
      <c r="N47" s="6" t="s">
        <v>355</v>
      </c>
      <c r="O47" s="79"/>
    </row>
    <row r="48" spans="1:15" ht="15" customHeight="1">
      <c r="A48" t="s">
        <v>356</v>
      </c>
      <c r="B48" s="17">
        <v>1</v>
      </c>
      <c r="C48" t="s">
        <v>317</v>
      </c>
      <c r="H48">
        <v>9</v>
      </c>
      <c r="I48" s="21">
        <f t="shared" si="0"/>
        <v>7.4999999999999997E-2</v>
      </c>
      <c r="K48" s="77" t="s">
        <v>357</v>
      </c>
      <c r="L48" s="78" t="s">
        <v>358</v>
      </c>
      <c r="M48" s="78" t="s">
        <v>359</v>
      </c>
      <c r="N48" s="6" t="s">
        <v>360</v>
      </c>
      <c r="O48" s="79"/>
    </row>
    <row r="49" spans="1:15" ht="15" customHeight="1">
      <c r="A49" t="s">
        <v>361</v>
      </c>
      <c r="B49" s="17">
        <v>1</v>
      </c>
      <c r="C49" t="s">
        <v>317</v>
      </c>
      <c r="H49">
        <v>10</v>
      </c>
      <c r="I49" s="21">
        <f t="shared" si="0"/>
        <v>8.3333333333333329E-2</v>
      </c>
      <c r="K49" s="77" t="s">
        <v>362</v>
      </c>
      <c r="L49" s="78" t="s">
        <v>363</v>
      </c>
      <c r="M49" s="78" t="s">
        <v>364</v>
      </c>
      <c r="N49" s="6" t="s">
        <v>360</v>
      </c>
      <c r="O49" s="79" t="s">
        <v>365</v>
      </c>
    </row>
    <row r="50" spans="1:15" ht="30" customHeight="1">
      <c r="A50" t="s">
        <v>366</v>
      </c>
      <c r="B50" s="17">
        <v>2</v>
      </c>
      <c r="C50" t="s">
        <v>315</v>
      </c>
      <c r="H50">
        <f>SUM(H46:H49)</f>
        <v>120</v>
      </c>
      <c r="I50" s="21">
        <f t="shared" si="0"/>
        <v>1</v>
      </c>
      <c r="K50" s="83" t="s">
        <v>367</v>
      </c>
      <c r="L50" s="76"/>
      <c r="M50" s="76"/>
      <c r="N50" s="72"/>
      <c r="O50" s="75"/>
    </row>
    <row r="51" spans="1:15" ht="15" customHeight="1">
      <c r="A51" t="s">
        <v>368</v>
      </c>
      <c r="B51" s="17">
        <v>1</v>
      </c>
      <c r="C51" t="s">
        <v>346</v>
      </c>
      <c r="I51" s="18"/>
      <c r="K51" s="77" t="s">
        <v>369</v>
      </c>
      <c r="L51" s="78" t="s">
        <v>370</v>
      </c>
      <c r="M51" s="78" t="s">
        <v>371</v>
      </c>
      <c r="N51" s="6" t="s">
        <v>372</v>
      </c>
      <c r="O51" s="79"/>
    </row>
    <row r="52" spans="1:15" ht="15" customHeight="1">
      <c r="A52" t="s">
        <v>373</v>
      </c>
      <c r="B52" s="17">
        <v>1</v>
      </c>
      <c r="C52" t="s">
        <v>315</v>
      </c>
      <c r="I52" s="18"/>
      <c r="K52" s="77" t="s">
        <v>374</v>
      </c>
      <c r="L52" s="78" t="s">
        <v>375</v>
      </c>
      <c r="M52" s="78" t="s">
        <v>376</v>
      </c>
      <c r="N52" s="6" t="s">
        <v>377</v>
      </c>
      <c r="O52" s="79"/>
    </row>
    <row r="53" spans="1:15" ht="15" customHeight="1">
      <c r="A53" t="s">
        <v>378</v>
      </c>
      <c r="B53" s="17">
        <v>2</v>
      </c>
      <c r="C53" t="s">
        <v>317</v>
      </c>
      <c r="I53" s="18"/>
      <c r="K53" s="77" t="s">
        <v>379</v>
      </c>
      <c r="L53" s="78" t="s">
        <v>380</v>
      </c>
      <c r="M53" s="78" t="s">
        <v>381</v>
      </c>
      <c r="N53" s="6" t="s">
        <v>382</v>
      </c>
      <c r="O53" s="79"/>
    </row>
    <row r="54" spans="1:15" ht="15" customHeight="1">
      <c r="A54" t="s">
        <v>383</v>
      </c>
      <c r="B54" s="17">
        <v>1</v>
      </c>
      <c r="C54" t="s">
        <v>317</v>
      </c>
      <c r="I54" s="18"/>
      <c r="K54" s="77" t="s">
        <v>384</v>
      </c>
      <c r="L54" s="78" t="s">
        <v>385</v>
      </c>
      <c r="M54" s="78" t="s">
        <v>386</v>
      </c>
      <c r="N54" s="6" t="s">
        <v>387</v>
      </c>
      <c r="O54" s="79" t="s">
        <v>388</v>
      </c>
    </row>
    <row r="55" spans="1:15" ht="30" customHeight="1">
      <c r="A55" t="s">
        <v>389</v>
      </c>
      <c r="B55" s="17">
        <v>1</v>
      </c>
      <c r="C55" t="s">
        <v>317</v>
      </c>
      <c r="I55" s="18"/>
      <c r="K55" s="83" t="s">
        <v>390</v>
      </c>
      <c r="L55" s="76"/>
      <c r="M55" s="76"/>
      <c r="N55" s="72"/>
      <c r="O55" s="75"/>
    </row>
    <row r="56" spans="1:15" ht="15" customHeight="1">
      <c r="B56" s="17">
        <f>SUM(B29:B55)</f>
        <v>120</v>
      </c>
      <c r="K56" s="77" t="s">
        <v>391</v>
      </c>
      <c r="L56" s="78" t="s">
        <v>375</v>
      </c>
      <c r="M56" s="78" t="s">
        <v>392</v>
      </c>
      <c r="N56" s="6" t="s">
        <v>393</v>
      </c>
      <c r="O56" s="79"/>
    </row>
    <row r="57" spans="1:15" ht="15" customHeight="1">
      <c r="K57" s="77" t="s">
        <v>394</v>
      </c>
      <c r="L57" s="78" t="s">
        <v>395</v>
      </c>
      <c r="M57" s="78" t="s">
        <v>396</v>
      </c>
      <c r="N57" s="6" t="s">
        <v>397</v>
      </c>
      <c r="O57" s="79"/>
    </row>
    <row r="58" spans="1:15" ht="15" customHeight="1">
      <c r="A58" s="15" t="s">
        <v>398</v>
      </c>
      <c r="K58" s="77" t="s">
        <v>399</v>
      </c>
      <c r="L58" s="78" t="s">
        <v>400</v>
      </c>
      <c r="M58" s="78" t="s">
        <v>401</v>
      </c>
      <c r="N58" s="6" t="s">
        <v>360</v>
      </c>
      <c r="O58" s="79"/>
    </row>
    <row r="59" spans="1:15" ht="15" customHeight="1">
      <c r="A59" t="s">
        <v>402</v>
      </c>
      <c r="B59" s="17">
        <v>2</v>
      </c>
      <c r="C59" s="21">
        <f t="shared" ref="C59:C64" si="1">B59/$B$64</f>
        <v>1.6666666666666666E-2</v>
      </c>
      <c r="K59" s="80" t="s">
        <v>362</v>
      </c>
      <c r="L59" s="81" t="s">
        <v>403</v>
      </c>
      <c r="M59" s="81" t="s">
        <v>404</v>
      </c>
      <c r="N59" s="42" t="s">
        <v>387</v>
      </c>
      <c r="O59" s="82" t="s">
        <v>405</v>
      </c>
    </row>
    <row r="60" spans="1:15" ht="15" customHeight="1">
      <c r="A60" t="s">
        <v>406</v>
      </c>
      <c r="B60" s="17">
        <v>36</v>
      </c>
      <c r="C60" s="21">
        <f t="shared" si="1"/>
        <v>0.3</v>
      </c>
    </row>
    <row r="61" spans="1:15" ht="15" customHeight="1">
      <c r="A61" t="s">
        <v>407</v>
      </c>
      <c r="B61" s="17">
        <v>30</v>
      </c>
      <c r="C61" s="21">
        <f t="shared" si="1"/>
        <v>0.25</v>
      </c>
    </row>
    <row r="62" spans="1:15" ht="15" customHeight="1">
      <c r="A62" t="s">
        <v>408</v>
      </c>
      <c r="B62" s="17">
        <v>17</v>
      </c>
      <c r="C62" s="21">
        <f t="shared" si="1"/>
        <v>0.14166666666666666</v>
      </c>
    </row>
    <row r="63" spans="1:15" ht="15" customHeight="1">
      <c r="A63" t="s">
        <v>409</v>
      </c>
      <c r="B63" s="17">
        <v>35</v>
      </c>
      <c r="C63" s="21">
        <f t="shared" si="1"/>
        <v>0.29166666666666669</v>
      </c>
    </row>
    <row r="64" spans="1:15" ht="15" customHeight="1">
      <c r="B64" s="17">
        <f>SUM(B59:B63)</f>
        <v>120</v>
      </c>
      <c r="C64" s="21">
        <f t="shared" si="1"/>
        <v>1</v>
      </c>
    </row>
    <row r="65" spans="1:12" ht="15" customHeight="1">
      <c r="A65" s="15" t="s">
        <v>410</v>
      </c>
    </row>
    <row r="66" spans="1:12" ht="15" customHeight="1">
      <c r="A66" t="s">
        <v>411</v>
      </c>
      <c r="B66" s="17">
        <v>39</v>
      </c>
      <c r="D66" t="s">
        <v>391</v>
      </c>
      <c r="E66">
        <f>B66+B70</f>
        <v>47</v>
      </c>
      <c r="F66" s="21">
        <f>E66/$E$70</f>
        <v>0.39166666666666666</v>
      </c>
    </row>
    <row r="67" spans="1:12" ht="15" customHeight="1">
      <c r="A67" t="s">
        <v>77</v>
      </c>
      <c r="B67" s="17">
        <v>34</v>
      </c>
      <c r="D67" t="s">
        <v>412</v>
      </c>
      <c r="E67">
        <f>B67+B68+B71</f>
        <v>57</v>
      </c>
      <c r="F67" s="21">
        <f>E67/$E$70</f>
        <v>0.47499999999999998</v>
      </c>
    </row>
    <row r="68" spans="1:12" ht="15" customHeight="1">
      <c r="A68" t="s">
        <v>413</v>
      </c>
      <c r="B68" s="17">
        <v>16</v>
      </c>
      <c r="D68" t="s">
        <v>414</v>
      </c>
      <c r="E68">
        <f>B69</f>
        <v>12</v>
      </c>
      <c r="F68" s="21">
        <f>E68/$E$70</f>
        <v>0.1</v>
      </c>
    </row>
    <row r="69" spans="1:12" ht="15" customHeight="1">
      <c r="A69" t="s">
        <v>415</v>
      </c>
      <c r="B69" s="17">
        <v>12</v>
      </c>
      <c r="D69" t="s">
        <v>416</v>
      </c>
      <c r="E69">
        <f>B72</f>
        <v>4</v>
      </c>
      <c r="F69" s="21">
        <f>E69/$E$70</f>
        <v>3.3333333333333333E-2</v>
      </c>
    </row>
    <row r="70" spans="1:12" ht="15" customHeight="1">
      <c r="A70" t="s">
        <v>417</v>
      </c>
      <c r="B70" s="17">
        <v>8</v>
      </c>
      <c r="E70">
        <f>SUM(E66:E69)</f>
        <v>120</v>
      </c>
      <c r="F70" s="21">
        <f>SUM(F66:F69)</f>
        <v>1</v>
      </c>
    </row>
    <row r="71" spans="1:12" ht="15" customHeight="1">
      <c r="A71" t="s">
        <v>418</v>
      </c>
      <c r="B71" s="17">
        <v>7</v>
      </c>
    </row>
    <row r="72" spans="1:12" ht="15" customHeight="1">
      <c r="A72" t="s">
        <v>419</v>
      </c>
      <c r="B72" s="17">
        <v>4</v>
      </c>
    </row>
    <row r="73" spans="1:12" ht="15" customHeight="1">
      <c r="B73" s="17">
        <f>SUM(B66:B72)</f>
        <v>120</v>
      </c>
    </row>
    <row r="75" spans="1:12" ht="15" customHeight="1">
      <c r="A75" s="15" t="s">
        <v>420</v>
      </c>
    </row>
    <row r="76" spans="1:12" ht="15" customHeight="1">
      <c r="B76" s="17" t="s">
        <v>421</v>
      </c>
      <c r="C76" t="s">
        <v>422</v>
      </c>
      <c r="D76" t="s">
        <v>423</v>
      </c>
      <c r="E76" t="s">
        <v>424</v>
      </c>
      <c r="H76" s="17" t="s">
        <v>421</v>
      </c>
      <c r="I76" t="s">
        <v>422</v>
      </c>
      <c r="J76" t="s">
        <v>423</v>
      </c>
      <c r="K76" t="s">
        <v>424</v>
      </c>
    </row>
    <row r="77" spans="1:12" ht="15" customHeight="1">
      <c r="A77" t="s">
        <v>425</v>
      </c>
      <c r="B77" s="37">
        <v>24</v>
      </c>
      <c r="C77" s="52">
        <v>32</v>
      </c>
      <c r="D77" s="52">
        <v>36</v>
      </c>
      <c r="E77" s="17">
        <v>27</v>
      </c>
      <c r="F77">
        <f>SUM(B77:E77)</f>
        <v>119</v>
      </c>
      <c r="H77" s="35">
        <f>B77/$F$77</f>
        <v>0.20168067226890757</v>
      </c>
      <c r="I77" s="36">
        <f>C77/$F$77</f>
        <v>0.26890756302521007</v>
      </c>
      <c r="J77" s="36">
        <f>D77/$F$77</f>
        <v>0.30252100840336132</v>
      </c>
      <c r="K77" s="35">
        <f>E77/$F$77</f>
        <v>0.22689075630252101</v>
      </c>
      <c r="L77" s="35">
        <f>F77/$F$77</f>
        <v>1</v>
      </c>
    </row>
    <row r="78" spans="1:12" ht="15" customHeight="1">
      <c r="A78" t="s">
        <v>426</v>
      </c>
      <c r="B78" s="52">
        <v>47</v>
      </c>
      <c r="C78" s="17">
        <v>29</v>
      </c>
      <c r="D78" s="17">
        <v>30</v>
      </c>
      <c r="E78" s="17">
        <v>13</v>
      </c>
      <c r="F78">
        <f>SUM(B78:E78)</f>
        <v>119</v>
      </c>
      <c r="H78" s="36">
        <f>B78/$F$78</f>
        <v>0.3949579831932773</v>
      </c>
      <c r="I78" s="35">
        <f>C78/$F$78</f>
        <v>0.24369747899159663</v>
      </c>
      <c r="J78" s="35">
        <f>D78/$F$78</f>
        <v>0.25210084033613445</v>
      </c>
      <c r="K78" s="35">
        <f>E78/$F$78</f>
        <v>0.1092436974789916</v>
      </c>
      <c r="L78" s="35">
        <f>F78/$F$78</f>
        <v>1</v>
      </c>
    </row>
    <row r="79" spans="1:12" ht="15" customHeight="1">
      <c r="A79" t="s">
        <v>427</v>
      </c>
      <c r="B79" s="17">
        <v>6</v>
      </c>
      <c r="C79" s="17">
        <v>25</v>
      </c>
      <c r="D79" s="17">
        <v>29</v>
      </c>
      <c r="E79" s="52">
        <v>59</v>
      </c>
      <c r="F79">
        <f>SUM(B79:E79)</f>
        <v>119</v>
      </c>
      <c r="H79" s="35">
        <f>B79/$F$79</f>
        <v>5.0420168067226892E-2</v>
      </c>
      <c r="I79" s="35">
        <f>C79/$F$79</f>
        <v>0.21008403361344538</v>
      </c>
      <c r="J79" s="35">
        <f>D79/$F$79</f>
        <v>0.24369747899159663</v>
      </c>
      <c r="K79" s="36">
        <f>E79/$F$79</f>
        <v>0.49579831932773111</v>
      </c>
      <c r="L79" s="35">
        <f>F79/$F$79</f>
        <v>1</v>
      </c>
    </row>
    <row r="80" spans="1:12" ht="15" customHeight="1">
      <c r="A80" t="s">
        <v>428</v>
      </c>
      <c r="B80" s="17">
        <v>42</v>
      </c>
      <c r="C80" s="52">
        <v>33</v>
      </c>
      <c r="D80" s="17">
        <v>24</v>
      </c>
      <c r="E80" s="17">
        <v>20</v>
      </c>
      <c r="F80">
        <f>SUM(B80:E80)</f>
        <v>119</v>
      </c>
      <c r="H80" s="35">
        <f>B80/$F$80</f>
        <v>0.35294117647058826</v>
      </c>
      <c r="I80" s="36">
        <f>C80/$F$80</f>
        <v>0.27731092436974791</v>
      </c>
      <c r="J80" s="35">
        <f>D80/$F$80</f>
        <v>0.20168067226890757</v>
      </c>
      <c r="K80" s="35">
        <f>E80/$F$80</f>
        <v>0.16806722689075632</v>
      </c>
      <c r="L80" s="35">
        <f>F80/$F$80</f>
        <v>1</v>
      </c>
    </row>
    <row r="81" spans="1:21" ht="15" customHeight="1">
      <c r="B81" s="17">
        <f>SUM(B77:B80)</f>
        <v>119</v>
      </c>
      <c r="C81" s="17">
        <f>SUM(C77:C80)</f>
        <v>119</v>
      </c>
      <c r="D81" s="17">
        <f>SUM(D77:D80)</f>
        <v>119</v>
      </c>
      <c r="E81" s="17">
        <f>SUM(E77:E80)</f>
        <v>119</v>
      </c>
      <c r="F81">
        <f>SUM(F77:F80)</f>
        <v>476</v>
      </c>
      <c r="H81" s="17"/>
      <c r="I81" s="17"/>
      <c r="J81" s="17"/>
      <c r="K81" s="17"/>
    </row>
    <row r="82" spans="1:21" ht="15" customHeight="1">
      <c r="A82" s="38"/>
      <c r="C82" s="17"/>
      <c r="D82" s="17"/>
      <c r="E82" s="17"/>
      <c r="H82" s="17"/>
      <c r="I82" s="17"/>
      <c r="J82" s="17"/>
      <c r="K82" s="17"/>
    </row>
    <row r="83" spans="1:21" ht="15" customHeight="1">
      <c r="A83" s="22" t="s">
        <v>429</v>
      </c>
      <c r="C83" s="17"/>
      <c r="E83" s="22" t="s">
        <v>430</v>
      </c>
      <c r="I83" s="22" t="s">
        <v>431</v>
      </c>
      <c r="J83" s="17"/>
      <c r="K83" s="17"/>
      <c r="M83" s="22" t="s">
        <v>430</v>
      </c>
      <c r="Q83" s="57" t="s">
        <v>431</v>
      </c>
      <c r="S83" s="17"/>
    </row>
    <row r="84" spans="1:21" ht="15" customHeight="1">
      <c r="B84" s="17" t="s">
        <v>432</v>
      </c>
      <c r="C84" s="17" t="s">
        <v>433</v>
      </c>
      <c r="F84" s="17" t="s">
        <v>432</v>
      </c>
      <c r="G84" s="17" t="s">
        <v>433</v>
      </c>
      <c r="J84" s="17" t="s">
        <v>432</v>
      </c>
      <c r="K84" s="17" t="s">
        <v>433</v>
      </c>
      <c r="N84" s="17" t="s">
        <v>432</v>
      </c>
      <c r="O84" s="17" t="s">
        <v>433</v>
      </c>
      <c r="R84" s="17" t="s">
        <v>432</v>
      </c>
      <c r="S84" s="17" t="s">
        <v>433</v>
      </c>
      <c r="U84" t="s">
        <v>434</v>
      </c>
    </row>
    <row r="85" spans="1:21" ht="15" customHeight="1">
      <c r="A85" t="s">
        <v>425</v>
      </c>
      <c r="B85" s="17">
        <f>SUM(B77:C77)</f>
        <v>56</v>
      </c>
      <c r="C85" s="19">
        <f>SUM(D77:E77)</f>
        <v>63</v>
      </c>
      <c r="E85" t="s">
        <v>425</v>
      </c>
      <c r="F85" s="17">
        <f>12+26</f>
        <v>38</v>
      </c>
      <c r="G85" s="19">
        <f>25+16</f>
        <v>41</v>
      </c>
      <c r="I85" t="s">
        <v>425</v>
      </c>
      <c r="J85" s="17">
        <f>12+6</f>
        <v>18</v>
      </c>
      <c r="K85" s="19">
        <f>11+11</f>
        <v>22</v>
      </c>
      <c r="M85" t="s">
        <v>425</v>
      </c>
      <c r="N85" s="35">
        <f>F85/$F$89</f>
        <v>0.24050632911392406</v>
      </c>
      <c r="O85" s="40">
        <f>G85/$G$89</f>
        <v>0.25949367088607594</v>
      </c>
      <c r="Q85" s="17" t="s">
        <v>425</v>
      </c>
      <c r="R85" s="35">
        <f>J85/$J$89</f>
        <v>0.22500000000000001</v>
      </c>
      <c r="S85" s="40">
        <f>K85/$K$89</f>
        <v>0.27500000000000002</v>
      </c>
      <c r="U85" s="17">
        <f>12+6</f>
        <v>18</v>
      </c>
    </row>
    <row r="86" spans="1:21" ht="15" customHeight="1">
      <c r="A86" t="s">
        <v>426</v>
      </c>
      <c r="B86" s="20">
        <f>SUM(B78:C78)</f>
        <v>76</v>
      </c>
      <c r="C86">
        <f>SUM(D78:E78)</f>
        <v>43</v>
      </c>
      <c r="E86" t="s">
        <v>426</v>
      </c>
      <c r="F86" s="20">
        <f>31+18</f>
        <v>49</v>
      </c>
      <c r="G86">
        <f>20+10</f>
        <v>30</v>
      </c>
      <c r="I86" t="s">
        <v>426</v>
      </c>
      <c r="J86" s="20">
        <f>16+11</f>
        <v>27</v>
      </c>
      <c r="K86">
        <f>10+3</f>
        <v>13</v>
      </c>
      <c r="M86" t="s">
        <v>426</v>
      </c>
      <c r="N86" s="39">
        <f>F86/$F$89</f>
        <v>0.310126582278481</v>
      </c>
      <c r="O86" s="35">
        <f>G86/$G$89</f>
        <v>0.189873417721519</v>
      </c>
      <c r="Q86" s="17" t="s">
        <v>426</v>
      </c>
      <c r="R86" s="39">
        <f>J86/$J$89</f>
        <v>0.33750000000000002</v>
      </c>
      <c r="S86" s="35">
        <f>K86/$K$89</f>
        <v>0.16250000000000001</v>
      </c>
      <c r="U86" s="20">
        <f>16+11</f>
        <v>27</v>
      </c>
    </row>
    <row r="87" spans="1:21" ht="15" customHeight="1">
      <c r="A87" t="s">
        <v>427</v>
      </c>
      <c r="B87" s="17">
        <f>SUM(B79:C79)</f>
        <v>31</v>
      </c>
      <c r="C87" s="19">
        <f>SUM(D79:E79)</f>
        <v>88</v>
      </c>
      <c r="E87" t="s">
        <v>427</v>
      </c>
      <c r="F87" s="17">
        <f>3+13</f>
        <v>16</v>
      </c>
      <c r="G87" s="19">
        <f>21+42</f>
        <v>63</v>
      </c>
      <c r="I87" t="s">
        <v>427</v>
      </c>
      <c r="J87" s="17">
        <f>3+12</f>
        <v>15</v>
      </c>
      <c r="K87" s="19">
        <f>8+17</f>
        <v>25</v>
      </c>
      <c r="M87" t="s">
        <v>427</v>
      </c>
      <c r="N87" s="35">
        <f>F87/$F$89</f>
        <v>0.10126582278481013</v>
      </c>
      <c r="O87" s="41">
        <f>G87/$G$89</f>
        <v>0.39873417721518989</v>
      </c>
      <c r="Q87" s="17" t="s">
        <v>427</v>
      </c>
      <c r="R87" s="35">
        <f>J87/$J$89</f>
        <v>0.1875</v>
      </c>
      <c r="S87" s="41">
        <f>K87/$K$89</f>
        <v>0.3125</v>
      </c>
      <c r="U87" s="17">
        <f>3+12</f>
        <v>15</v>
      </c>
    </row>
    <row r="88" spans="1:21" ht="15" customHeight="1">
      <c r="A88" t="s">
        <v>428</v>
      </c>
      <c r="B88" s="20">
        <f>SUM(B80:C80)</f>
        <v>75</v>
      </c>
      <c r="C88">
        <f>SUM(D80:E80)</f>
        <v>44</v>
      </c>
      <c r="E88" t="s">
        <v>428</v>
      </c>
      <c r="F88" s="20">
        <f>33+22</f>
        <v>55</v>
      </c>
      <c r="G88">
        <f>13+11</f>
        <v>24</v>
      </c>
      <c r="I88" t="s">
        <v>428</v>
      </c>
      <c r="J88" s="20">
        <f>9+11</f>
        <v>20</v>
      </c>
      <c r="K88">
        <f>11+9</f>
        <v>20</v>
      </c>
      <c r="M88" t="s">
        <v>428</v>
      </c>
      <c r="N88" s="39">
        <f>F88/$F$89</f>
        <v>0.34810126582278483</v>
      </c>
      <c r="O88" s="35">
        <f>G88/$G$89</f>
        <v>0.15189873417721519</v>
      </c>
      <c r="Q88" s="17" t="s">
        <v>428</v>
      </c>
      <c r="R88" s="39">
        <f>J88/$J$89</f>
        <v>0.25</v>
      </c>
      <c r="S88" s="35">
        <f>K88/$K$89</f>
        <v>0.25</v>
      </c>
      <c r="U88" s="20">
        <f>9+11</f>
        <v>20</v>
      </c>
    </row>
    <row r="89" spans="1:21" ht="15" customHeight="1">
      <c r="B89" s="17">
        <f>SUM(B85:B88)</f>
        <v>238</v>
      </c>
      <c r="C89" s="17">
        <f>SUM(C85:C88)</f>
        <v>238</v>
      </c>
      <c r="F89" s="17">
        <f>SUM(F85:F88)</f>
        <v>158</v>
      </c>
      <c r="G89" s="17">
        <f>SUM(G85:G88)</f>
        <v>158</v>
      </c>
      <c r="J89" s="17">
        <f>SUM(J85:J88)</f>
        <v>80</v>
      </c>
      <c r="K89" s="17">
        <f>SUM(K85:K88)</f>
        <v>80</v>
      </c>
      <c r="N89" s="35">
        <f>F89/$F$89</f>
        <v>1</v>
      </c>
      <c r="O89" s="35">
        <f>G89/$G$89</f>
        <v>1</v>
      </c>
      <c r="R89" s="35">
        <f>J89/$J$89</f>
        <v>1</v>
      </c>
      <c r="S89" s="35">
        <f>K89/$K$89</f>
        <v>1</v>
      </c>
    </row>
    <row r="90" spans="1:21" ht="15" customHeight="1">
      <c r="C90" s="17"/>
      <c r="F90" s="17"/>
      <c r="G90" s="17"/>
      <c r="J90" s="17"/>
      <c r="K90" s="17"/>
      <c r="N90" s="35"/>
      <c r="O90" s="35"/>
      <c r="R90" s="35"/>
      <c r="S90" s="35"/>
    </row>
    <row r="91" spans="1:21" ht="15" customHeight="1">
      <c r="A91" s="127" t="s">
        <v>435</v>
      </c>
      <c r="B91" s="128"/>
      <c r="C91" s="128"/>
      <c r="F91" s="17"/>
      <c r="G91" s="17"/>
      <c r="H91" s="127" t="s">
        <v>436</v>
      </c>
      <c r="I91" s="128"/>
      <c r="J91" s="128"/>
      <c r="K91" s="17"/>
      <c r="N91" s="35"/>
      <c r="O91" s="35"/>
      <c r="R91" s="35"/>
      <c r="S91" s="35"/>
    </row>
    <row r="92" spans="1:21" ht="15" customHeight="1">
      <c r="B92" s="17" t="s">
        <v>421</v>
      </c>
      <c r="C92" t="s">
        <v>422</v>
      </c>
      <c r="D92" t="s">
        <v>423</v>
      </c>
      <c r="E92" t="s">
        <v>424</v>
      </c>
      <c r="G92" s="17"/>
      <c r="I92" s="17" t="s">
        <v>421</v>
      </c>
      <c r="J92" t="s">
        <v>422</v>
      </c>
      <c r="K92" t="s">
        <v>423</v>
      </c>
      <c r="L92" t="s">
        <v>424</v>
      </c>
      <c r="N92" s="35"/>
      <c r="O92" s="35"/>
      <c r="R92" s="35"/>
      <c r="S92" s="35"/>
    </row>
    <row r="93" spans="1:21" ht="15" customHeight="1">
      <c r="A93" t="s">
        <v>425</v>
      </c>
      <c r="B93" s="37">
        <v>17</v>
      </c>
      <c r="C93" s="52">
        <v>20</v>
      </c>
      <c r="D93" s="17">
        <v>12</v>
      </c>
      <c r="E93" s="17">
        <v>11</v>
      </c>
      <c r="F93">
        <f>SUM(B93:E93)</f>
        <v>60</v>
      </c>
      <c r="G93" s="17"/>
      <c r="H93" t="s">
        <v>425</v>
      </c>
      <c r="I93" s="37">
        <v>7</v>
      </c>
      <c r="J93" s="17">
        <v>12</v>
      </c>
      <c r="K93" s="52">
        <v>24</v>
      </c>
      <c r="L93" s="17">
        <v>16</v>
      </c>
      <c r="M93">
        <f>SUM(I93:L93)</f>
        <v>59</v>
      </c>
      <c r="N93" s="35"/>
      <c r="O93" s="35"/>
      <c r="R93" s="35"/>
      <c r="S93" s="35"/>
    </row>
    <row r="94" spans="1:21" ht="15" customHeight="1">
      <c r="A94" t="s">
        <v>426</v>
      </c>
      <c r="B94" s="17">
        <v>2</v>
      </c>
      <c r="C94" s="17">
        <v>18</v>
      </c>
      <c r="D94" s="52">
        <v>27</v>
      </c>
      <c r="E94" s="17">
        <v>13</v>
      </c>
      <c r="F94">
        <f>SUM(B94:E94)</f>
        <v>60</v>
      </c>
      <c r="G94" s="17"/>
      <c r="H94" t="s">
        <v>426</v>
      </c>
      <c r="I94" s="52">
        <v>45</v>
      </c>
      <c r="J94" s="17">
        <v>11</v>
      </c>
      <c r="K94" s="17">
        <v>3</v>
      </c>
      <c r="L94" s="17">
        <v>0</v>
      </c>
      <c r="M94">
        <f>SUM(I94:L94)</f>
        <v>59</v>
      </c>
      <c r="N94" s="35"/>
      <c r="O94" s="35"/>
      <c r="R94" s="35"/>
      <c r="S94" s="35"/>
    </row>
    <row r="95" spans="1:21" ht="15" customHeight="1">
      <c r="A95" t="s">
        <v>427</v>
      </c>
      <c r="B95" s="17">
        <v>3</v>
      </c>
      <c r="C95" s="17">
        <v>10</v>
      </c>
      <c r="D95" s="17">
        <v>15</v>
      </c>
      <c r="E95" s="52">
        <v>32</v>
      </c>
      <c r="F95">
        <f>SUM(B95:E95)</f>
        <v>60</v>
      </c>
      <c r="G95" s="17"/>
      <c r="H95" t="s">
        <v>427</v>
      </c>
      <c r="I95" s="17">
        <v>3</v>
      </c>
      <c r="J95" s="17">
        <v>15</v>
      </c>
      <c r="K95" s="17">
        <v>14</v>
      </c>
      <c r="L95" s="52">
        <v>27</v>
      </c>
      <c r="M95">
        <f>SUM(I95:L95)</f>
        <v>59</v>
      </c>
      <c r="N95" s="35"/>
      <c r="O95" s="35"/>
      <c r="R95" s="35"/>
      <c r="S95" s="35"/>
    </row>
    <row r="96" spans="1:21" ht="15" customHeight="1">
      <c r="A96" t="s">
        <v>428</v>
      </c>
      <c r="B96" s="52">
        <v>38</v>
      </c>
      <c r="C96" s="17">
        <v>12</v>
      </c>
      <c r="D96" s="17">
        <v>6</v>
      </c>
      <c r="E96" s="17">
        <v>4</v>
      </c>
      <c r="F96">
        <f>SUM(B96:E96)</f>
        <v>60</v>
      </c>
      <c r="G96" s="17"/>
      <c r="H96" t="s">
        <v>428</v>
      </c>
      <c r="I96" s="17">
        <v>4</v>
      </c>
      <c r="J96" s="52">
        <v>21</v>
      </c>
      <c r="K96" s="17">
        <v>18</v>
      </c>
      <c r="L96" s="17">
        <v>16</v>
      </c>
      <c r="M96">
        <f>SUM(I96:L96)</f>
        <v>59</v>
      </c>
      <c r="N96" s="35"/>
      <c r="O96" s="35"/>
      <c r="R96" s="35"/>
      <c r="S96" s="35"/>
    </row>
    <row r="97" spans="2:19" ht="15" customHeight="1">
      <c r="B97" s="17">
        <f>SUM(B93:B96)</f>
        <v>60</v>
      </c>
      <c r="C97" s="17">
        <f>SUM(C93:C96)</f>
        <v>60</v>
      </c>
      <c r="D97" s="17">
        <f>SUM(D93:D96)</f>
        <v>60</v>
      </c>
      <c r="E97" s="52">
        <v>32</v>
      </c>
      <c r="F97">
        <f>SUM(F93:F96)</f>
        <v>240</v>
      </c>
      <c r="G97" s="17"/>
      <c r="I97" s="17">
        <f>SUM(I93:I96)</f>
        <v>59</v>
      </c>
      <c r="J97" s="17">
        <f>SUM(J93:J96)</f>
        <v>59</v>
      </c>
      <c r="K97" s="17">
        <f>SUM(K93:K96)</f>
        <v>59</v>
      </c>
      <c r="L97" s="17">
        <f>SUM(L93:L96)</f>
        <v>59</v>
      </c>
      <c r="M97">
        <f>SUM(M93:M96)</f>
        <v>236</v>
      </c>
      <c r="N97" s="35"/>
      <c r="O97" s="35"/>
      <c r="R97" s="35"/>
      <c r="S97" s="35"/>
    </row>
    <row r="98" spans="2:19" ht="15" customHeight="1" thickBot="1">
      <c r="B98"/>
      <c r="F98" s="17"/>
      <c r="G98" s="17"/>
      <c r="H98" s="17"/>
      <c r="I98" s="17"/>
      <c r="J98" s="17"/>
      <c r="K98" s="17"/>
      <c r="L98" s="17"/>
      <c r="M98" s="17"/>
      <c r="N98" s="17"/>
      <c r="O98" s="17"/>
      <c r="R98" s="35"/>
      <c r="S98" s="35"/>
    </row>
    <row r="99" spans="2:19" ht="15" customHeight="1" thickBot="1">
      <c r="B99" s="125" t="s">
        <v>437</v>
      </c>
      <c r="C99" s="111" t="s">
        <v>438</v>
      </c>
      <c r="D99" s="111" t="s">
        <v>439</v>
      </c>
      <c r="E99" s="112" t="s">
        <v>440</v>
      </c>
      <c r="F99" s="17"/>
      <c r="G99" s="118" t="s">
        <v>437</v>
      </c>
      <c r="H99" s="118" t="s">
        <v>438</v>
      </c>
      <c r="I99" s="118" t="s">
        <v>439</v>
      </c>
      <c r="J99" s="118" t="s">
        <v>440</v>
      </c>
      <c r="K99" s="17"/>
      <c r="L99" s="17"/>
      <c r="M99" s="17"/>
      <c r="N99" s="17"/>
      <c r="O99" s="17"/>
      <c r="R99" s="35"/>
      <c r="S99" s="35"/>
    </row>
    <row r="100" spans="2:19" ht="15" customHeight="1" thickBot="1">
      <c r="B100" s="126"/>
      <c r="C100" s="123" t="s">
        <v>441</v>
      </c>
      <c r="D100" s="123"/>
      <c r="E100" s="124"/>
      <c r="F100" s="17"/>
      <c r="G100" s="118"/>
      <c r="H100" s="118" t="s">
        <v>441</v>
      </c>
      <c r="I100" s="118"/>
      <c r="J100" s="118"/>
      <c r="K100" s="17"/>
      <c r="L100" s="17"/>
      <c r="M100" s="17"/>
      <c r="N100" s="17"/>
      <c r="O100" s="17"/>
      <c r="R100" s="35"/>
      <c r="S100" s="35"/>
    </row>
    <row r="101" spans="2:19" ht="15" customHeight="1" thickBot="1">
      <c r="B101" s="113" t="s">
        <v>428</v>
      </c>
      <c r="C101" s="115">
        <v>38</v>
      </c>
      <c r="D101" s="115">
        <v>4</v>
      </c>
      <c r="E101" s="115">
        <f>SUM(C101:D101)</f>
        <v>42</v>
      </c>
      <c r="F101" s="35">
        <f>E101/$E$105</f>
        <v>0.35294117647058826</v>
      </c>
      <c r="G101" s="118" t="s">
        <v>428</v>
      </c>
      <c r="H101" s="118" t="s">
        <v>442</v>
      </c>
      <c r="I101" s="118" t="s">
        <v>443</v>
      </c>
      <c r="J101" s="118" t="s">
        <v>444</v>
      </c>
      <c r="K101" s="17"/>
      <c r="L101" s="17"/>
      <c r="M101" s="17"/>
      <c r="N101" s="17"/>
      <c r="O101" s="17"/>
      <c r="R101" s="35"/>
      <c r="S101" s="35"/>
    </row>
    <row r="102" spans="2:19" ht="15" customHeight="1" thickBot="1">
      <c r="B102" s="113" t="s">
        <v>425</v>
      </c>
      <c r="C102" s="115">
        <v>17</v>
      </c>
      <c r="D102" s="115">
        <v>7</v>
      </c>
      <c r="E102" s="115">
        <f t="shared" ref="E102:E104" si="2">SUM(C102:D102)</f>
        <v>24</v>
      </c>
      <c r="F102" s="35">
        <f t="shared" ref="F102:F105" si="3">E102/$E$105</f>
        <v>0.20168067226890757</v>
      </c>
      <c r="G102" s="118" t="s">
        <v>425</v>
      </c>
      <c r="H102" s="118" t="s">
        <v>445</v>
      </c>
      <c r="I102" s="118" t="s">
        <v>446</v>
      </c>
      <c r="J102" s="118" t="s">
        <v>447</v>
      </c>
      <c r="K102" s="17"/>
      <c r="L102" s="17"/>
      <c r="M102" s="17"/>
      <c r="N102" s="17"/>
      <c r="O102" s="17"/>
      <c r="R102" s="35"/>
      <c r="S102" s="35"/>
    </row>
    <row r="103" spans="2:19" ht="15" customHeight="1" thickBot="1">
      <c r="B103" s="113" t="s">
        <v>448</v>
      </c>
      <c r="C103" s="115">
        <v>2</v>
      </c>
      <c r="D103" s="115">
        <v>45</v>
      </c>
      <c r="E103" s="115">
        <f t="shared" si="2"/>
        <v>47</v>
      </c>
      <c r="F103" s="35">
        <f t="shared" si="3"/>
        <v>0.3949579831932773</v>
      </c>
      <c r="G103" s="118" t="s">
        <v>448</v>
      </c>
      <c r="H103" s="118" t="s">
        <v>449</v>
      </c>
      <c r="I103" s="118" t="s">
        <v>450</v>
      </c>
      <c r="J103" s="118" t="s">
        <v>451</v>
      </c>
      <c r="K103" s="17"/>
      <c r="L103" s="17"/>
      <c r="M103" s="17"/>
      <c r="N103" s="17"/>
      <c r="O103" s="17"/>
      <c r="R103" s="35"/>
      <c r="S103" s="35"/>
    </row>
    <row r="104" spans="2:19" ht="15" customHeight="1" thickBot="1">
      <c r="B104" s="113" t="s">
        <v>452</v>
      </c>
      <c r="C104" s="115">
        <v>3</v>
      </c>
      <c r="D104" s="115">
        <v>3</v>
      </c>
      <c r="E104" s="115">
        <f t="shared" si="2"/>
        <v>6</v>
      </c>
      <c r="F104" s="35">
        <f t="shared" si="3"/>
        <v>5.0420168067226892E-2</v>
      </c>
      <c r="G104" s="118" t="s">
        <v>452</v>
      </c>
      <c r="H104" s="118" t="s">
        <v>453</v>
      </c>
      <c r="I104" s="118" t="s">
        <v>454</v>
      </c>
      <c r="J104" s="118" t="s">
        <v>455</v>
      </c>
      <c r="K104" s="17"/>
      <c r="L104" s="17"/>
      <c r="M104" s="17"/>
      <c r="N104" s="17"/>
      <c r="O104" s="17"/>
      <c r="R104" s="35"/>
      <c r="S104" s="35"/>
    </row>
    <row r="105" spans="2:19" ht="15" customHeight="1" thickBot="1">
      <c r="B105" s="113" t="s">
        <v>456</v>
      </c>
      <c r="C105" s="115">
        <f>SUM(C101:C104)</f>
        <v>60</v>
      </c>
      <c r="D105" s="115">
        <f>SUM(D101:D104)</f>
        <v>59</v>
      </c>
      <c r="E105" s="115">
        <f>SUM(E101:E104)</f>
        <v>119</v>
      </c>
      <c r="F105" s="35">
        <f t="shared" si="3"/>
        <v>1</v>
      </c>
      <c r="G105" s="118" t="s">
        <v>456</v>
      </c>
      <c r="H105" s="118" t="s">
        <v>457</v>
      </c>
      <c r="I105" s="118" t="s">
        <v>458</v>
      </c>
      <c r="J105" s="118" t="s">
        <v>459</v>
      </c>
      <c r="K105" s="17"/>
      <c r="L105" s="17"/>
      <c r="M105" s="17"/>
      <c r="N105" s="17"/>
      <c r="O105" s="17"/>
      <c r="R105" s="35"/>
      <c r="S105" s="35"/>
    </row>
    <row r="106" spans="2:19" ht="15" customHeight="1" thickBot="1">
      <c r="B106" s="114"/>
      <c r="C106" s="123" t="s">
        <v>460</v>
      </c>
      <c r="D106" s="123"/>
      <c r="E106" s="124"/>
      <c r="F106" s="17"/>
      <c r="G106" s="118"/>
      <c r="H106" s="118" t="s">
        <v>460</v>
      </c>
      <c r="I106" s="118"/>
      <c r="J106" s="118"/>
      <c r="K106" s="17"/>
      <c r="N106" s="35"/>
      <c r="O106" s="35"/>
      <c r="R106" s="35"/>
      <c r="S106" s="35"/>
    </row>
    <row r="107" spans="2:19" ht="15" customHeight="1" thickBot="1">
      <c r="B107" s="113" t="s">
        <v>428</v>
      </c>
      <c r="C107" s="115">
        <v>12</v>
      </c>
      <c r="D107" s="115">
        <v>21</v>
      </c>
      <c r="E107" s="115">
        <f t="shared" ref="E107:E110" si="4">SUM(C107:D107)</f>
        <v>33</v>
      </c>
      <c r="F107" s="35">
        <f>E107/$E$111</f>
        <v>0.27731092436974791</v>
      </c>
      <c r="G107" s="118" t="s">
        <v>428</v>
      </c>
      <c r="H107" s="118" t="s">
        <v>461</v>
      </c>
      <c r="I107" s="118" t="s">
        <v>462</v>
      </c>
      <c r="J107" s="118" t="s">
        <v>463</v>
      </c>
      <c r="K107" s="17"/>
      <c r="N107" s="35"/>
      <c r="O107" s="35"/>
      <c r="R107" s="35"/>
      <c r="S107" s="35"/>
    </row>
    <row r="108" spans="2:19" ht="15" customHeight="1" thickBot="1">
      <c r="B108" s="113" t="s">
        <v>425</v>
      </c>
      <c r="C108" s="115">
        <v>20</v>
      </c>
      <c r="D108" s="115">
        <v>12</v>
      </c>
      <c r="E108" s="115">
        <f t="shared" si="4"/>
        <v>32</v>
      </c>
      <c r="F108" s="35">
        <f t="shared" ref="F108:F111" si="5">E108/$E$111</f>
        <v>0.26890756302521007</v>
      </c>
      <c r="G108" s="118" t="s">
        <v>425</v>
      </c>
      <c r="H108" s="118" t="s">
        <v>464</v>
      </c>
      <c r="I108" s="118" t="s">
        <v>465</v>
      </c>
      <c r="J108" s="118" t="s">
        <v>466</v>
      </c>
      <c r="K108" s="17"/>
      <c r="N108" s="35"/>
      <c r="O108" s="35"/>
      <c r="R108" s="35"/>
      <c r="S108" s="35"/>
    </row>
    <row r="109" spans="2:19" ht="15" customHeight="1" thickBot="1">
      <c r="B109" s="113" t="s">
        <v>448</v>
      </c>
      <c r="C109" s="115">
        <v>18</v>
      </c>
      <c r="D109" s="115">
        <v>11</v>
      </c>
      <c r="E109" s="115">
        <f t="shared" si="4"/>
        <v>29</v>
      </c>
      <c r="F109" s="35">
        <f t="shared" si="5"/>
        <v>0.24369747899159663</v>
      </c>
      <c r="G109" s="118" t="s">
        <v>448</v>
      </c>
      <c r="H109" s="118" t="s">
        <v>467</v>
      </c>
      <c r="I109" s="118" t="s">
        <v>468</v>
      </c>
      <c r="J109" s="118" t="s">
        <v>469</v>
      </c>
      <c r="K109" s="17"/>
      <c r="N109" s="35"/>
      <c r="O109" s="35"/>
      <c r="R109" s="35"/>
      <c r="S109" s="35"/>
    </row>
    <row r="110" spans="2:19" ht="15" customHeight="1" thickBot="1">
      <c r="B110" s="113" t="s">
        <v>452</v>
      </c>
      <c r="C110" s="115">
        <v>10</v>
      </c>
      <c r="D110" s="115">
        <v>15</v>
      </c>
      <c r="E110" s="115">
        <f t="shared" si="4"/>
        <v>25</v>
      </c>
      <c r="F110" s="35">
        <f t="shared" si="5"/>
        <v>0.21008403361344538</v>
      </c>
      <c r="G110" s="118" t="s">
        <v>452</v>
      </c>
      <c r="H110" s="118" t="s">
        <v>470</v>
      </c>
      <c r="I110" s="118" t="s">
        <v>382</v>
      </c>
      <c r="J110" s="118" t="s">
        <v>471</v>
      </c>
      <c r="K110" s="17"/>
      <c r="N110" s="35"/>
      <c r="O110" s="35"/>
      <c r="R110" s="35"/>
      <c r="S110" s="35"/>
    </row>
    <row r="111" spans="2:19" ht="15" customHeight="1" thickBot="1">
      <c r="B111" s="113" t="s">
        <v>456</v>
      </c>
      <c r="C111" s="115">
        <f>SUM(C107:C110)</f>
        <v>60</v>
      </c>
      <c r="D111" s="115">
        <f>SUM(D107:D110)</f>
        <v>59</v>
      </c>
      <c r="E111" s="115">
        <f>SUM(E107:E110)</f>
        <v>119</v>
      </c>
      <c r="F111" s="35">
        <f t="shared" si="5"/>
        <v>1</v>
      </c>
      <c r="G111" s="118" t="s">
        <v>456</v>
      </c>
      <c r="H111" s="118" t="s">
        <v>457</v>
      </c>
      <c r="I111" s="118" t="s">
        <v>458</v>
      </c>
      <c r="J111" s="118" t="s">
        <v>459</v>
      </c>
      <c r="K111" s="17"/>
      <c r="N111" s="35"/>
      <c r="O111" s="35"/>
      <c r="R111" s="35"/>
      <c r="S111" s="35"/>
    </row>
    <row r="112" spans="2:19" ht="15" customHeight="1" thickBot="1">
      <c r="B112" s="114"/>
      <c r="C112" s="123" t="s">
        <v>472</v>
      </c>
      <c r="D112" s="123"/>
      <c r="E112" s="124"/>
      <c r="F112" s="17"/>
      <c r="G112" s="118"/>
      <c r="H112" s="118" t="s">
        <v>472</v>
      </c>
      <c r="I112" s="118"/>
      <c r="J112" s="118"/>
      <c r="K112" s="17"/>
      <c r="N112" s="35"/>
      <c r="O112" s="35"/>
      <c r="R112" s="35"/>
      <c r="S112" s="35"/>
    </row>
    <row r="113" spans="1:23" ht="15" customHeight="1" thickBot="1">
      <c r="B113" s="113" t="s">
        <v>428</v>
      </c>
      <c r="C113" s="115">
        <v>6</v>
      </c>
      <c r="D113" s="115">
        <v>18</v>
      </c>
      <c r="E113" s="115">
        <f t="shared" ref="E113:E116" si="6">SUM(C113:D113)</f>
        <v>24</v>
      </c>
      <c r="F113" s="35">
        <f>E113/$E$117</f>
        <v>0.20168067226890757</v>
      </c>
      <c r="G113" s="118" t="s">
        <v>428</v>
      </c>
      <c r="H113" s="118" t="s">
        <v>473</v>
      </c>
      <c r="I113" s="118" t="s">
        <v>474</v>
      </c>
      <c r="J113" s="118" t="s">
        <v>447</v>
      </c>
      <c r="K113" s="17"/>
      <c r="N113" s="35"/>
      <c r="O113" s="35"/>
      <c r="R113" s="35"/>
      <c r="S113" s="35"/>
    </row>
    <row r="114" spans="1:23" ht="15" customHeight="1" thickBot="1">
      <c r="B114" s="113" t="s">
        <v>425</v>
      </c>
      <c r="C114" s="115">
        <v>12</v>
      </c>
      <c r="D114" s="115">
        <v>24</v>
      </c>
      <c r="E114" s="115">
        <f t="shared" si="6"/>
        <v>36</v>
      </c>
      <c r="F114" s="35">
        <f t="shared" ref="F114:F117" si="7">E114/$E$117</f>
        <v>0.30252100840336132</v>
      </c>
      <c r="G114" s="118" t="s">
        <v>425</v>
      </c>
      <c r="H114" s="118" t="s">
        <v>461</v>
      </c>
      <c r="I114" s="118" t="s">
        <v>475</v>
      </c>
      <c r="J114" s="118" t="s">
        <v>476</v>
      </c>
      <c r="K114" s="17"/>
      <c r="N114" s="35"/>
      <c r="O114" s="35"/>
      <c r="R114" s="35"/>
      <c r="S114" s="35"/>
    </row>
    <row r="115" spans="1:23" ht="15" customHeight="1" thickBot="1">
      <c r="B115" s="113" t="s">
        <v>448</v>
      </c>
      <c r="C115" s="115">
        <v>27</v>
      </c>
      <c r="D115" s="115">
        <v>3</v>
      </c>
      <c r="E115" s="115">
        <f t="shared" si="6"/>
        <v>30</v>
      </c>
      <c r="F115" s="35">
        <f t="shared" si="7"/>
        <v>0.25210084033613445</v>
      </c>
      <c r="G115" s="118" t="s">
        <v>448</v>
      </c>
      <c r="H115" s="118" t="s">
        <v>477</v>
      </c>
      <c r="I115" s="118" t="s">
        <v>454</v>
      </c>
      <c r="J115" s="118" t="s">
        <v>478</v>
      </c>
      <c r="K115" s="17"/>
      <c r="N115" s="35"/>
      <c r="O115" s="35"/>
      <c r="R115" s="35"/>
      <c r="S115" s="35"/>
    </row>
    <row r="116" spans="1:23" ht="15" customHeight="1" thickBot="1">
      <c r="B116" s="113" t="s">
        <v>452</v>
      </c>
      <c r="C116" s="115">
        <v>15</v>
      </c>
      <c r="D116" s="115">
        <v>14</v>
      </c>
      <c r="E116" s="115">
        <f t="shared" si="6"/>
        <v>29</v>
      </c>
      <c r="F116" s="35">
        <f t="shared" si="7"/>
        <v>0.24369747899159663</v>
      </c>
      <c r="G116" s="118" t="s">
        <v>452</v>
      </c>
      <c r="H116" s="118" t="s">
        <v>479</v>
      </c>
      <c r="I116" s="118" t="s">
        <v>480</v>
      </c>
      <c r="J116" s="118" t="s">
        <v>469</v>
      </c>
      <c r="K116" s="17"/>
      <c r="N116" s="35"/>
      <c r="O116" s="35"/>
      <c r="R116" s="35"/>
      <c r="S116" s="35"/>
    </row>
    <row r="117" spans="1:23" ht="15" customHeight="1" thickBot="1">
      <c r="B117" s="113" t="s">
        <v>456</v>
      </c>
      <c r="C117" s="115">
        <f>SUM(C113:C116)</f>
        <v>60</v>
      </c>
      <c r="D117" s="115">
        <f>SUM(D113:D116)</f>
        <v>59</v>
      </c>
      <c r="E117" s="115">
        <f>SUM(E113:E116)</f>
        <v>119</v>
      </c>
      <c r="F117" s="35">
        <f t="shared" si="7"/>
        <v>1</v>
      </c>
      <c r="G117" s="118" t="s">
        <v>456</v>
      </c>
      <c r="H117" s="118" t="s">
        <v>457</v>
      </c>
      <c r="I117" s="118" t="s">
        <v>458</v>
      </c>
      <c r="J117" s="118" t="s">
        <v>459</v>
      </c>
      <c r="K117" s="17"/>
      <c r="N117" s="35"/>
      <c r="O117" s="35"/>
      <c r="R117" s="35"/>
      <c r="S117" s="35"/>
    </row>
    <row r="118" spans="1:23" ht="15" customHeight="1" thickBot="1">
      <c r="B118" s="114"/>
      <c r="C118" s="116" t="s">
        <v>481</v>
      </c>
      <c r="D118" s="116"/>
      <c r="E118" s="117"/>
      <c r="F118" s="17"/>
      <c r="G118" s="118"/>
      <c r="H118" s="118" t="s">
        <v>481</v>
      </c>
      <c r="I118" s="118"/>
      <c r="J118" s="118"/>
      <c r="K118" s="17"/>
      <c r="N118" s="35"/>
      <c r="O118" s="35"/>
      <c r="R118" s="35"/>
      <c r="S118" s="35"/>
    </row>
    <row r="119" spans="1:23" ht="15" customHeight="1" thickBot="1">
      <c r="B119" s="113" t="s">
        <v>428</v>
      </c>
      <c r="C119" s="115">
        <v>4</v>
      </c>
      <c r="D119" s="115">
        <v>16</v>
      </c>
      <c r="E119" s="115">
        <f t="shared" ref="E119:E122" si="8">SUM(C119:D119)</f>
        <v>20</v>
      </c>
      <c r="F119" s="35">
        <f>E119/$E$123</f>
        <v>0.16806722689075632</v>
      </c>
      <c r="G119" s="118" t="s">
        <v>428</v>
      </c>
      <c r="H119" s="118" t="s">
        <v>482</v>
      </c>
      <c r="I119" s="118" t="s">
        <v>483</v>
      </c>
      <c r="J119" s="118" t="s">
        <v>484</v>
      </c>
      <c r="K119" s="17"/>
      <c r="N119" s="35"/>
      <c r="O119" s="35"/>
      <c r="R119" s="35"/>
      <c r="S119" s="35"/>
    </row>
    <row r="120" spans="1:23" ht="15" customHeight="1" thickBot="1">
      <c r="B120" s="113" t="s">
        <v>425</v>
      </c>
      <c r="C120" s="115">
        <v>11</v>
      </c>
      <c r="D120" s="115">
        <v>16</v>
      </c>
      <c r="E120" s="115">
        <f t="shared" si="8"/>
        <v>27</v>
      </c>
      <c r="F120" s="35">
        <f t="shared" ref="F120:F123" si="9">E120/$E$123</f>
        <v>0.22689075630252101</v>
      </c>
      <c r="G120" s="118" t="s">
        <v>425</v>
      </c>
      <c r="H120" s="118" t="s">
        <v>485</v>
      </c>
      <c r="I120" s="118" t="s">
        <v>483</v>
      </c>
      <c r="J120" s="118" t="s">
        <v>486</v>
      </c>
      <c r="K120" s="17"/>
      <c r="N120" s="35"/>
      <c r="O120" s="35"/>
      <c r="R120" s="35"/>
      <c r="S120" s="35"/>
    </row>
    <row r="121" spans="1:23" ht="15" customHeight="1" thickBot="1">
      <c r="B121" s="113" t="s">
        <v>448</v>
      </c>
      <c r="C121" s="115">
        <v>13</v>
      </c>
      <c r="D121" s="115">
        <v>0</v>
      </c>
      <c r="E121" s="115">
        <f t="shared" si="8"/>
        <v>13</v>
      </c>
      <c r="F121" s="35">
        <f t="shared" si="9"/>
        <v>0.1092436974789916</v>
      </c>
      <c r="G121" s="118" t="s">
        <v>448</v>
      </c>
      <c r="H121" s="118" t="s">
        <v>487</v>
      </c>
      <c r="I121" s="118" t="s">
        <v>488</v>
      </c>
      <c r="J121" s="118" t="s">
        <v>489</v>
      </c>
      <c r="K121" s="17"/>
      <c r="N121" s="35"/>
      <c r="O121" s="35"/>
      <c r="R121" s="35"/>
      <c r="S121" s="35"/>
    </row>
    <row r="122" spans="1:23" ht="15" customHeight="1" thickBot="1">
      <c r="B122" s="113" t="s">
        <v>452</v>
      </c>
      <c r="C122" s="115">
        <v>32</v>
      </c>
      <c r="D122" s="115">
        <v>27</v>
      </c>
      <c r="E122" s="115">
        <f t="shared" si="8"/>
        <v>59</v>
      </c>
      <c r="F122" s="35">
        <f t="shared" si="9"/>
        <v>0.49579831932773111</v>
      </c>
      <c r="G122" s="118" t="s">
        <v>452</v>
      </c>
      <c r="H122" s="118" t="s">
        <v>490</v>
      </c>
      <c r="I122" s="118" t="s">
        <v>491</v>
      </c>
      <c r="J122" s="118" t="s">
        <v>492</v>
      </c>
      <c r="K122" s="17"/>
      <c r="N122" s="35"/>
      <c r="O122" s="35"/>
      <c r="R122" s="35"/>
      <c r="S122" s="35"/>
    </row>
    <row r="123" spans="1:23" ht="15" customHeight="1" thickBot="1">
      <c r="B123" s="113" t="s">
        <v>456</v>
      </c>
      <c r="C123" s="115">
        <f>SUM(C119:C122)</f>
        <v>60</v>
      </c>
      <c r="D123" s="115">
        <f>SUM(D119:D122)</f>
        <v>59</v>
      </c>
      <c r="E123" s="115">
        <f>SUM(E119:E122)</f>
        <v>119</v>
      </c>
      <c r="F123" s="35">
        <f t="shared" si="9"/>
        <v>1</v>
      </c>
      <c r="G123" s="118" t="s">
        <v>456</v>
      </c>
      <c r="H123" s="118" t="s">
        <v>457</v>
      </c>
      <c r="I123" s="118" t="s">
        <v>458</v>
      </c>
      <c r="J123" s="118" t="s">
        <v>459</v>
      </c>
      <c r="K123" s="17"/>
      <c r="N123" s="35"/>
      <c r="O123" s="35"/>
      <c r="R123" s="35"/>
      <c r="S123" s="35"/>
    </row>
    <row r="124" spans="1:23" ht="15" customHeight="1">
      <c r="E124" s="17"/>
      <c r="F124" s="17"/>
      <c r="K124" s="17"/>
      <c r="N124" s="35"/>
      <c r="O124" s="35"/>
      <c r="R124" s="35"/>
      <c r="S124" s="35"/>
    </row>
    <row r="125" spans="1:23" ht="15" customHeight="1">
      <c r="C125" s="17"/>
      <c r="D125" s="17"/>
      <c r="E125" s="17"/>
      <c r="F125" s="17"/>
      <c r="G125" s="17"/>
      <c r="J125" s="17"/>
      <c r="K125" s="17"/>
      <c r="N125" s="35"/>
      <c r="O125" s="35"/>
      <c r="R125" s="35"/>
      <c r="S125" s="35"/>
    </row>
    <row r="126" spans="1:23" ht="15" customHeight="1">
      <c r="C126" s="17"/>
      <c r="F126" s="17"/>
      <c r="G126" s="17"/>
      <c r="J126" s="17"/>
      <c r="K126" s="17"/>
      <c r="N126" s="35"/>
      <c r="O126" s="35"/>
      <c r="R126" s="35"/>
      <c r="S126" s="35"/>
    </row>
    <row r="127" spans="1:23" ht="15" customHeight="1">
      <c r="C127" s="17"/>
      <c r="F127" s="17"/>
      <c r="G127" s="17"/>
      <c r="J127" s="17"/>
      <c r="K127" s="17"/>
      <c r="N127" s="35"/>
      <c r="O127" s="35"/>
      <c r="R127" s="35"/>
      <c r="S127" s="35"/>
    </row>
    <row r="128" spans="1:23" ht="15" customHeight="1">
      <c r="A128" s="15" t="s">
        <v>493</v>
      </c>
      <c r="C128" s="17"/>
      <c r="F128" s="17"/>
      <c r="G128" s="17"/>
      <c r="J128" s="17"/>
      <c r="K128" s="17"/>
      <c r="N128" s="35"/>
      <c r="O128" s="35"/>
      <c r="R128" s="35"/>
      <c r="S128" s="35"/>
      <c r="T128" s="17"/>
      <c r="U128" s="17" t="s">
        <v>494</v>
      </c>
      <c r="V128" s="17" t="s">
        <v>495</v>
      </c>
      <c r="W128" s="17"/>
    </row>
    <row r="129" spans="1:23" ht="15" customHeight="1">
      <c r="A129" s="17" t="s">
        <v>496</v>
      </c>
      <c r="B129" s="17">
        <v>116</v>
      </c>
      <c r="C129" s="35">
        <f>B129/$B$131</f>
        <v>0.96666666666666667</v>
      </c>
      <c r="F129" s="17"/>
      <c r="G129" s="17"/>
      <c r="J129" s="17"/>
      <c r="K129" s="17"/>
      <c r="N129" s="35"/>
      <c r="O129" s="35"/>
      <c r="R129" s="35"/>
      <c r="S129" s="35"/>
      <c r="T129" s="17" t="s">
        <v>497</v>
      </c>
      <c r="U129" s="17">
        <v>58</v>
      </c>
      <c r="V129" s="17">
        <v>16</v>
      </c>
      <c r="W129" s="17"/>
    </row>
    <row r="130" spans="1:23" ht="15" customHeight="1">
      <c r="A130" s="17" t="s">
        <v>498</v>
      </c>
      <c r="B130" s="17">
        <v>4</v>
      </c>
      <c r="C130" s="35">
        <f t="shared" ref="C130" si="10">B130/$B$131</f>
        <v>3.3333333333333333E-2</v>
      </c>
      <c r="F130" s="17"/>
      <c r="G130" s="17"/>
      <c r="J130" s="17"/>
      <c r="K130" s="17"/>
      <c r="N130" s="35"/>
      <c r="O130" s="35"/>
      <c r="R130" s="35"/>
      <c r="S130" s="35"/>
      <c r="T130" s="17" t="s">
        <v>499</v>
      </c>
      <c r="U130" s="17">
        <v>18</v>
      </c>
      <c r="V130" s="17">
        <v>15</v>
      </c>
      <c r="W130" s="17"/>
    </row>
    <row r="131" spans="1:23" ht="15" customHeight="1">
      <c r="A131" s="57" t="s">
        <v>500</v>
      </c>
      <c r="B131" s="17">
        <f>SUM(B129:B130)</f>
        <v>120</v>
      </c>
      <c r="C131" s="35">
        <f>B131/$B$131</f>
        <v>1</v>
      </c>
      <c r="F131" s="17"/>
      <c r="G131" s="17"/>
      <c r="J131" s="17"/>
      <c r="K131" s="17"/>
      <c r="N131" s="35"/>
      <c r="O131" s="35"/>
      <c r="R131" s="35"/>
      <c r="S131" s="35"/>
    </row>
    <row r="132" spans="1:23" ht="15" customHeight="1">
      <c r="C132" s="35"/>
      <c r="F132" s="17"/>
      <c r="G132" s="17"/>
      <c r="J132" s="17"/>
      <c r="K132" s="17"/>
      <c r="N132" s="35"/>
      <c r="O132" s="35"/>
      <c r="R132" s="35"/>
      <c r="S132" s="35"/>
    </row>
    <row r="133" spans="1:23" ht="15" customHeight="1">
      <c r="A133" s="15" t="s">
        <v>501</v>
      </c>
    </row>
    <row r="134" spans="1:23" ht="15" customHeight="1">
      <c r="A134" t="s">
        <v>502</v>
      </c>
      <c r="B134" s="17">
        <v>110</v>
      </c>
      <c r="C134" s="35">
        <f>B134/$B$137</f>
        <v>0.91666666666666663</v>
      </c>
      <c r="L134" s="53"/>
    </row>
    <row r="135" spans="1:23" ht="15" customHeight="1">
      <c r="A135" t="s">
        <v>503</v>
      </c>
      <c r="B135" s="17">
        <v>3</v>
      </c>
      <c r="C135" s="35">
        <f>B135/$B$137</f>
        <v>2.5000000000000001E-2</v>
      </c>
      <c r="K135" s="54"/>
      <c r="L135" s="54"/>
    </row>
    <row r="136" spans="1:23" ht="15" customHeight="1">
      <c r="A136" t="s">
        <v>504</v>
      </c>
      <c r="B136" s="17">
        <v>7</v>
      </c>
      <c r="C136" s="35">
        <f>B136/$B$137</f>
        <v>5.8333333333333334E-2</v>
      </c>
      <c r="L136" s="53"/>
    </row>
    <row r="137" spans="1:23" ht="15" customHeight="1">
      <c r="A137" t="s">
        <v>505</v>
      </c>
      <c r="B137" s="17">
        <f>SUM(B134:B136)</f>
        <v>120</v>
      </c>
      <c r="C137" s="35">
        <f>B137/$B$137</f>
        <v>1</v>
      </c>
      <c r="L137" s="54"/>
    </row>
    <row r="138" spans="1:23" ht="15" customHeight="1">
      <c r="F138" s="17"/>
      <c r="G138" s="17"/>
      <c r="K138" s="17"/>
      <c r="L138" s="53"/>
    </row>
    <row r="139" spans="1:23" ht="15" customHeight="1">
      <c r="A139" s="15" t="s">
        <v>506</v>
      </c>
      <c r="L139" s="54"/>
    </row>
    <row r="140" spans="1:23" ht="15" customHeight="1">
      <c r="B140" s="17" t="s">
        <v>507</v>
      </c>
      <c r="C140" s="17" t="s">
        <v>508</v>
      </c>
      <c r="D140" s="17" t="s">
        <v>509</v>
      </c>
      <c r="E140" s="17" t="s">
        <v>510</v>
      </c>
      <c r="F140" s="17" t="s">
        <v>500</v>
      </c>
      <c r="G140" s="54"/>
      <c r="L140" s="53"/>
    </row>
    <row r="141" spans="1:23" ht="15" customHeight="1">
      <c r="A141" t="s">
        <v>511</v>
      </c>
      <c r="B141" s="55">
        <v>41</v>
      </c>
      <c r="C141" s="55">
        <v>1</v>
      </c>
      <c r="D141" s="55">
        <v>0</v>
      </c>
      <c r="E141" s="55">
        <v>0</v>
      </c>
      <c r="F141" s="17">
        <f>SUM(B141:E141)</f>
        <v>42</v>
      </c>
      <c r="G141" s="35">
        <f>F141/$F$148</f>
        <v>0.20588235294117646</v>
      </c>
      <c r="I141" t="s">
        <v>512</v>
      </c>
      <c r="J141">
        <v>43</v>
      </c>
      <c r="K141" s="21">
        <f>J141/110</f>
        <v>0.39090909090909093</v>
      </c>
      <c r="L141" s="54"/>
    </row>
    <row r="142" spans="1:23" ht="15" customHeight="1">
      <c r="A142" t="s">
        <v>513</v>
      </c>
      <c r="B142" s="55">
        <v>38</v>
      </c>
      <c r="C142" s="55">
        <v>21</v>
      </c>
      <c r="D142" s="55">
        <v>7</v>
      </c>
      <c r="E142" s="55">
        <v>0</v>
      </c>
      <c r="F142" s="17">
        <f>SUM(B142:E142)</f>
        <v>66</v>
      </c>
      <c r="G142" s="35">
        <f>F142/$F$148</f>
        <v>0.3235294117647059</v>
      </c>
      <c r="I142" t="s">
        <v>514</v>
      </c>
      <c r="J142">
        <v>47</v>
      </c>
      <c r="K142" s="21">
        <f t="shared" ref="K142:K144" si="11">J142/110</f>
        <v>0.42727272727272725</v>
      </c>
    </row>
    <row r="143" spans="1:23" ht="15" customHeight="1">
      <c r="A143" t="s">
        <v>515</v>
      </c>
      <c r="B143" s="55">
        <v>22</v>
      </c>
      <c r="C143" s="55">
        <v>27</v>
      </c>
      <c r="D143" s="55">
        <v>11</v>
      </c>
      <c r="E143" s="55">
        <v>6</v>
      </c>
      <c r="F143" s="17">
        <f t="shared" ref="F143:F144" si="12">SUM(B143:E143)</f>
        <v>66</v>
      </c>
      <c r="G143" s="35">
        <f>F143/$F$148</f>
        <v>0.3235294117647059</v>
      </c>
      <c r="I143" t="s">
        <v>516</v>
      </c>
      <c r="J143">
        <v>13</v>
      </c>
      <c r="K143" s="21">
        <f t="shared" si="11"/>
        <v>0.11818181818181818</v>
      </c>
      <c r="L143" s="54"/>
    </row>
    <row r="144" spans="1:23" ht="15" customHeight="1">
      <c r="A144" t="s">
        <v>517</v>
      </c>
      <c r="B144" s="55">
        <v>7</v>
      </c>
      <c r="C144" s="55">
        <v>17</v>
      </c>
      <c r="D144" s="55">
        <v>0</v>
      </c>
      <c r="E144" s="55">
        <v>0</v>
      </c>
      <c r="F144" s="17">
        <f t="shared" si="12"/>
        <v>24</v>
      </c>
      <c r="G144" s="35">
        <f>F144/$F$148</f>
        <v>0.11764705882352941</v>
      </c>
      <c r="I144" t="s">
        <v>518</v>
      </c>
      <c r="J144">
        <v>7</v>
      </c>
      <c r="K144" s="21">
        <f t="shared" si="11"/>
        <v>6.363636363636363E-2</v>
      </c>
      <c r="L144" s="54"/>
    </row>
    <row r="145" spans="1:18" ht="15" customHeight="1">
      <c r="A145" t="s">
        <v>416</v>
      </c>
      <c r="B145" s="55">
        <v>2</v>
      </c>
      <c r="C145" s="55">
        <v>1</v>
      </c>
      <c r="D145" s="55">
        <v>2</v>
      </c>
      <c r="E145" s="55">
        <v>1</v>
      </c>
      <c r="F145" s="17">
        <f>SUM(B145:E145)</f>
        <v>6</v>
      </c>
      <c r="G145" s="35">
        <f>F145/$F$148</f>
        <v>2.9411764705882353E-2</v>
      </c>
      <c r="I145" t="s">
        <v>519</v>
      </c>
      <c r="J145" s="38">
        <f>(J141*1)+(J142*2)+(J143*3)+(J144*4)</f>
        <v>204</v>
      </c>
      <c r="K145" s="21">
        <f>SUM(K141:K144)</f>
        <v>0.99999999999999989</v>
      </c>
      <c r="L145" s="54"/>
    </row>
    <row r="146" spans="1:18" ht="15" customHeight="1">
      <c r="A146" t="s">
        <v>520</v>
      </c>
      <c r="B146" s="55">
        <v>0</v>
      </c>
      <c r="C146" s="55">
        <v>43</v>
      </c>
      <c r="D146" s="55">
        <v>90</v>
      </c>
      <c r="E146" s="55">
        <v>103</v>
      </c>
      <c r="F146" s="17">
        <f>SUM(B146:E146)</f>
        <v>236</v>
      </c>
      <c r="G146" s="35"/>
      <c r="I146" t="s">
        <v>521</v>
      </c>
      <c r="J146">
        <f>SUM(F141:F145)</f>
        <v>204</v>
      </c>
      <c r="L146" s="54"/>
    </row>
    <row r="147" spans="1:18" ht="15" customHeight="1">
      <c r="A147" t="s">
        <v>522</v>
      </c>
      <c r="B147" s="17">
        <f>SUM(B141:B146)</f>
        <v>110</v>
      </c>
      <c r="C147" s="17">
        <f>SUM(C141:C146)</f>
        <v>110</v>
      </c>
      <c r="D147" s="17">
        <f>SUM(D141:D146)</f>
        <v>110</v>
      </c>
      <c r="E147" s="17">
        <f>SUM(E141:E146)</f>
        <v>110</v>
      </c>
      <c r="F147" s="17">
        <f>SUM(B147:E147)</f>
        <v>440</v>
      </c>
      <c r="L147" s="54"/>
    </row>
    <row r="148" spans="1:18" ht="15" customHeight="1">
      <c r="A148" s="22" t="s">
        <v>523</v>
      </c>
      <c r="B148" s="56">
        <f>SUM(B141:B145)</f>
        <v>110</v>
      </c>
      <c r="C148" s="56">
        <f>SUM(C141:C145)</f>
        <v>67</v>
      </c>
      <c r="D148" s="56">
        <f>SUM(D141:D145)</f>
        <v>20</v>
      </c>
      <c r="E148" s="56">
        <f>SUM(E141:E145)</f>
        <v>7</v>
      </c>
      <c r="F148" s="17">
        <f>SUM(B148:E148)</f>
        <v>204</v>
      </c>
      <c r="G148" s="35">
        <f>F148/$F$148</f>
        <v>1</v>
      </c>
    </row>
    <row r="150" spans="1:18" ht="15" customHeight="1">
      <c r="A150" s="15" t="s">
        <v>524</v>
      </c>
      <c r="B150" s="22"/>
      <c r="C150" s="17"/>
      <c r="D150" s="17"/>
      <c r="E150" s="17"/>
      <c r="F150" s="22" t="s">
        <v>430</v>
      </c>
      <c r="I150" s="22" t="s">
        <v>431</v>
      </c>
      <c r="M150" s="22" t="s">
        <v>525</v>
      </c>
      <c r="P150" s="22" t="s">
        <v>526</v>
      </c>
    </row>
    <row r="151" spans="1:18" s="17" customFormat="1" ht="15" customHeight="1">
      <c r="A151" s="17" t="s">
        <v>496</v>
      </c>
      <c r="B151" s="17">
        <v>90</v>
      </c>
      <c r="C151" s="35">
        <f t="shared" ref="C151:C152" si="13">B151/$B$153</f>
        <v>0.75</v>
      </c>
      <c r="F151" s="17" t="s">
        <v>496</v>
      </c>
      <c r="G151" s="17">
        <v>65</v>
      </c>
      <c r="H151" s="35">
        <f>G151/$G$153</f>
        <v>0.8125</v>
      </c>
      <c r="I151" s="17" t="s">
        <v>496</v>
      </c>
      <c r="J151" s="17">
        <v>25</v>
      </c>
      <c r="K151" s="35">
        <f>J151/$J$153</f>
        <v>0.625</v>
      </c>
      <c r="M151" s="17" t="s">
        <v>496</v>
      </c>
      <c r="N151" s="17">
        <v>85</v>
      </c>
      <c r="O151" s="35">
        <f>N151/$N$153</f>
        <v>0.77272727272727271</v>
      </c>
      <c r="P151" s="17" t="s">
        <v>496</v>
      </c>
      <c r="Q151" s="17">
        <v>5</v>
      </c>
      <c r="R151" s="35">
        <f>Q151/$Q$153</f>
        <v>0.5</v>
      </c>
    </row>
    <row r="152" spans="1:18" s="17" customFormat="1" ht="15" customHeight="1">
      <c r="A152" s="17" t="s">
        <v>498</v>
      </c>
      <c r="B152" s="17">
        <v>30</v>
      </c>
      <c r="C152" s="35">
        <f t="shared" si="13"/>
        <v>0.25</v>
      </c>
      <c r="F152" s="17" t="s">
        <v>498</v>
      </c>
      <c r="G152" s="17">
        <v>15</v>
      </c>
      <c r="H152" s="35">
        <f t="shared" ref="H152:H153" si="14">G152/$G$153</f>
        <v>0.1875</v>
      </c>
      <c r="I152" s="17" t="s">
        <v>498</v>
      </c>
      <c r="J152" s="17">
        <v>15</v>
      </c>
      <c r="K152" s="35">
        <f t="shared" ref="K152:K153" si="15">J152/$J$153</f>
        <v>0.375</v>
      </c>
      <c r="M152" s="17" t="s">
        <v>498</v>
      </c>
      <c r="N152" s="17">
        <v>25</v>
      </c>
      <c r="O152" s="35">
        <f t="shared" ref="O152:O153" si="16">N152/$N$153</f>
        <v>0.22727272727272727</v>
      </c>
      <c r="P152" s="17" t="s">
        <v>498</v>
      </c>
      <c r="Q152" s="17">
        <v>5</v>
      </c>
      <c r="R152" s="35">
        <f t="shared" ref="R152:R153" si="17">Q152/$Q$153</f>
        <v>0.5</v>
      </c>
    </row>
    <row r="153" spans="1:18" s="17" customFormat="1" ht="15" customHeight="1">
      <c r="A153" s="57" t="s">
        <v>500</v>
      </c>
      <c r="B153" s="17">
        <f>SUM(B151:B152)</f>
        <v>120</v>
      </c>
      <c r="C153" s="35">
        <f>B153/$B$153</f>
        <v>1</v>
      </c>
      <c r="G153" s="17">
        <f>SUM(G151:G152)</f>
        <v>80</v>
      </c>
      <c r="H153" s="35">
        <f t="shared" si="14"/>
        <v>1</v>
      </c>
      <c r="J153" s="17">
        <f>SUM(J151:J152)</f>
        <v>40</v>
      </c>
      <c r="K153" s="35">
        <f t="shared" si="15"/>
        <v>1</v>
      </c>
      <c r="N153" s="17">
        <f>SUM(N151:N152)</f>
        <v>110</v>
      </c>
      <c r="O153" s="35">
        <f t="shared" si="16"/>
        <v>1</v>
      </c>
      <c r="Q153" s="17">
        <f>SUM(Q151:Q152)</f>
        <v>10</v>
      </c>
      <c r="R153" s="35">
        <f t="shared" si="17"/>
        <v>1</v>
      </c>
    </row>
    <row r="154" spans="1:18" ht="15" customHeight="1">
      <c r="A154" s="22"/>
      <c r="C154" s="17"/>
      <c r="D154" s="17"/>
      <c r="E154" s="17"/>
      <c r="M154" s="8" t="s">
        <v>527</v>
      </c>
    </row>
    <row r="155" spans="1:18" ht="15" customHeight="1">
      <c r="A155" s="22"/>
      <c r="C155" s="17"/>
      <c r="D155" s="17"/>
      <c r="E155" s="17"/>
      <c r="M155" s="8" t="s">
        <v>528</v>
      </c>
    </row>
    <row r="156" spans="1:18" ht="15" customHeight="1">
      <c r="A156" s="22"/>
      <c r="C156" s="17"/>
      <c r="D156" s="17"/>
      <c r="E156" s="17"/>
      <c r="M156" t="s">
        <v>529</v>
      </c>
    </row>
    <row r="157" spans="1:18" ht="15" customHeight="1">
      <c r="A157" s="22"/>
      <c r="C157" s="17"/>
      <c r="D157" s="17"/>
      <c r="E157" s="17"/>
    </row>
    <row r="158" spans="1:18" ht="15" customHeight="1">
      <c r="A158" s="22"/>
      <c r="C158" s="17"/>
      <c r="D158" s="17"/>
      <c r="E158" s="17"/>
      <c r="M158" t="s">
        <v>530</v>
      </c>
      <c r="Q158" s="26" t="s">
        <v>531</v>
      </c>
    </row>
    <row r="159" spans="1:18" ht="15" customHeight="1">
      <c r="A159" s="15" t="s">
        <v>532</v>
      </c>
      <c r="C159" s="17"/>
      <c r="D159" s="17"/>
      <c r="E159" s="17"/>
      <c r="F159" s="22" t="s">
        <v>525</v>
      </c>
      <c r="G159" s="22" t="s">
        <v>526</v>
      </c>
    </row>
    <row r="160" spans="1:18" ht="15" customHeight="1">
      <c r="A160" t="s">
        <v>496</v>
      </c>
      <c r="B160" s="17">
        <v>106</v>
      </c>
      <c r="C160" s="35">
        <f>B160/$B$162</f>
        <v>0.8833333333333333</v>
      </c>
      <c r="D160" s="17"/>
      <c r="E160" t="s">
        <v>496</v>
      </c>
      <c r="F160">
        <v>14</v>
      </c>
      <c r="G160">
        <v>0</v>
      </c>
    </row>
    <row r="161" spans="1:12" ht="15" customHeight="1">
      <c r="A161" t="s">
        <v>498</v>
      </c>
      <c r="B161" s="17">
        <v>14</v>
      </c>
      <c r="C161" s="35">
        <f>B161/$B$162</f>
        <v>0.11666666666666667</v>
      </c>
      <c r="D161" s="17"/>
      <c r="E161" t="s">
        <v>498</v>
      </c>
      <c r="F161">
        <v>96</v>
      </c>
      <c r="G161">
        <v>10</v>
      </c>
    </row>
    <row r="162" spans="1:12" ht="15" customHeight="1">
      <c r="A162" s="22"/>
      <c r="B162" s="17">
        <f>SUM(B160:B161)</f>
        <v>120</v>
      </c>
      <c r="C162" s="35">
        <f>B162/$B$162</f>
        <v>1</v>
      </c>
      <c r="D162" s="17"/>
      <c r="E162" s="17"/>
      <c r="F162" t="s">
        <v>533</v>
      </c>
    </row>
    <row r="163" spans="1:12" ht="15" customHeight="1">
      <c r="A163" s="22"/>
      <c r="C163" s="35"/>
      <c r="D163" s="17"/>
      <c r="E163" s="17"/>
    </row>
    <row r="164" spans="1:12" ht="15" customHeight="1">
      <c r="A164" s="22" t="s">
        <v>534</v>
      </c>
      <c r="D164" s="22" t="s">
        <v>535</v>
      </c>
      <c r="E164" s="17"/>
    </row>
    <row r="165" spans="1:12" ht="15" customHeight="1">
      <c r="A165" s="16" t="s">
        <v>536</v>
      </c>
      <c r="B165" s="17" t="s">
        <v>537</v>
      </c>
      <c r="D165" s="16" t="s">
        <v>536</v>
      </c>
      <c r="E165" s="17" t="s">
        <v>538</v>
      </c>
      <c r="L165" s="54"/>
    </row>
    <row r="166" spans="1:12" ht="15" customHeight="1">
      <c r="A166" s="16" t="s">
        <v>539</v>
      </c>
      <c r="B166" s="59">
        <v>43</v>
      </c>
      <c r="D166" s="16" t="s">
        <v>539</v>
      </c>
      <c r="E166" s="59">
        <v>46.76</v>
      </c>
    </row>
    <row r="167" spans="1:12" ht="15" customHeight="1">
      <c r="A167" s="16" t="s">
        <v>540</v>
      </c>
      <c r="B167" s="59">
        <v>5.8965439682267071</v>
      </c>
      <c r="D167" s="16" t="s">
        <v>540</v>
      </c>
      <c r="E167" s="59">
        <v>8.16</v>
      </c>
      <c r="L167" s="54"/>
    </row>
    <row r="168" spans="1:12" ht="15" customHeight="1">
      <c r="A168" s="16" t="s">
        <v>308</v>
      </c>
      <c r="B168" s="59">
        <v>37.75</v>
      </c>
      <c r="D168" s="16" t="s">
        <v>308</v>
      </c>
      <c r="E168" s="59"/>
      <c r="L168" s="54"/>
    </row>
    <row r="169" spans="1:12" ht="15" customHeight="1">
      <c r="A169" s="16" t="s">
        <v>310</v>
      </c>
      <c r="B169" s="59">
        <v>42.5</v>
      </c>
      <c r="D169" s="16" t="s">
        <v>310</v>
      </c>
      <c r="E169" s="59">
        <v>46</v>
      </c>
      <c r="L169" s="54"/>
    </row>
    <row r="170" spans="1:12" ht="15" customHeight="1">
      <c r="A170" s="16" t="s">
        <v>312</v>
      </c>
      <c r="B170" s="59">
        <v>48.5</v>
      </c>
      <c r="D170" s="16" t="s">
        <v>312</v>
      </c>
      <c r="E170" s="59"/>
      <c r="L170" s="54"/>
    </row>
    <row r="171" spans="1:12" ht="15" customHeight="1">
      <c r="A171" s="16" t="s">
        <v>541</v>
      </c>
      <c r="B171" s="17" t="s">
        <v>542</v>
      </c>
      <c r="C171" s="8" t="s">
        <v>543</v>
      </c>
      <c r="D171" s="16" t="s">
        <v>541</v>
      </c>
      <c r="E171" s="8" t="s">
        <v>544</v>
      </c>
      <c r="L171" s="54"/>
    </row>
    <row r="173" spans="1:12" ht="15" customHeight="1">
      <c r="A173" s="15" t="s">
        <v>545</v>
      </c>
      <c r="K173" s="58"/>
      <c r="L173" s="54"/>
    </row>
    <row r="174" spans="1:12" ht="15" customHeight="1">
      <c r="A174" t="s">
        <v>498</v>
      </c>
      <c r="B174" s="17">
        <v>116</v>
      </c>
      <c r="C174" s="35">
        <f>B174/B$176</f>
        <v>0.96666666666666667</v>
      </c>
      <c r="L174" s="54"/>
    </row>
    <row r="175" spans="1:12" ht="15" customHeight="1">
      <c r="A175" t="s">
        <v>496</v>
      </c>
      <c r="B175" s="17">
        <v>4</v>
      </c>
      <c r="C175" s="35">
        <f>B175/B$176</f>
        <v>3.3333333333333333E-2</v>
      </c>
      <c r="K175" s="58"/>
      <c r="L175" s="53"/>
    </row>
    <row r="176" spans="1:12" ht="15" customHeight="1">
      <c r="B176" s="17">
        <f>SUM(B174:B175)</f>
        <v>120</v>
      </c>
      <c r="C176" s="35">
        <f>B176/B$176</f>
        <v>1</v>
      </c>
      <c r="L176" s="54"/>
    </row>
    <row r="177" spans="1:16382" ht="15" customHeight="1">
      <c r="C177" s="17"/>
      <c r="K177" s="58"/>
      <c r="L177" s="54"/>
    </row>
    <row r="178" spans="1:16382" ht="15" customHeight="1">
      <c r="A178" s="15" t="s">
        <v>546</v>
      </c>
      <c r="C178" s="17"/>
      <c r="F178" s="22" t="s">
        <v>547</v>
      </c>
      <c r="L178" s="54"/>
    </row>
    <row r="179" spans="1:16382" ht="15" customHeight="1">
      <c r="A179" t="s">
        <v>498</v>
      </c>
      <c r="B179" s="17">
        <v>91</v>
      </c>
      <c r="C179" s="35">
        <f>B179/B$181</f>
        <v>0.7583333333333333</v>
      </c>
      <c r="F179" s="15" t="s">
        <v>548</v>
      </c>
      <c r="G179" t="s">
        <v>539</v>
      </c>
      <c r="H179">
        <v>48.17</v>
      </c>
      <c r="I179" s="15" t="s">
        <v>549</v>
      </c>
      <c r="J179" t="s">
        <v>539</v>
      </c>
      <c r="K179">
        <v>45.74</v>
      </c>
      <c r="L179" s="54"/>
    </row>
    <row r="180" spans="1:16382" ht="15" customHeight="1">
      <c r="A180" t="s">
        <v>496</v>
      </c>
      <c r="B180" s="17">
        <v>29</v>
      </c>
      <c r="C180" s="35">
        <f>B180/B$181</f>
        <v>0.24166666666666667</v>
      </c>
      <c r="G180" t="s">
        <v>550</v>
      </c>
      <c r="H180">
        <v>48</v>
      </c>
      <c r="J180" t="s">
        <v>550</v>
      </c>
      <c r="K180">
        <v>44</v>
      </c>
      <c r="L180" s="54"/>
    </row>
    <row r="181" spans="1:16382" ht="15" customHeight="1">
      <c r="B181" s="17">
        <f>SUM(B179:B180)</f>
        <v>120</v>
      </c>
      <c r="C181" s="35">
        <f>B181/B$181</f>
        <v>1</v>
      </c>
      <c r="G181" t="s">
        <v>551</v>
      </c>
      <c r="H181">
        <v>50</v>
      </c>
      <c r="J181" t="s">
        <v>551</v>
      </c>
      <c r="K181">
        <v>46</v>
      </c>
      <c r="L181" s="54"/>
      <c r="N181" s="61"/>
    </row>
    <row r="182" spans="1:16382" ht="15" customHeight="1">
      <c r="C182" s="21"/>
      <c r="G182" t="s">
        <v>536</v>
      </c>
      <c r="H182" s="60" t="s">
        <v>552</v>
      </c>
      <c r="J182" t="s">
        <v>536</v>
      </c>
      <c r="K182" s="60" t="s">
        <v>538</v>
      </c>
      <c r="L182" s="54"/>
    </row>
    <row r="183" spans="1:16382" ht="15" customHeight="1">
      <c r="G183" t="s">
        <v>308</v>
      </c>
      <c r="H183">
        <v>42</v>
      </c>
      <c r="J183" t="s">
        <v>308</v>
      </c>
      <c r="K183">
        <v>39</v>
      </c>
      <c r="L183" s="54"/>
    </row>
    <row r="184" spans="1:16382" ht="15" customHeight="1">
      <c r="G184" t="s">
        <v>312</v>
      </c>
      <c r="H184">
        <v>51</v>
      </c>
      <c r="J184" t="s">
        <v>312</v>
      </c>
      <c r="K184">
        <v>52</v>
      </c>
      <c r="L184" s="54"/>
    </row>
    <row r="185" spans="1:16382" ht="15" customHeight="1">
      <c r="L185" s="54"/>
    </row>
    <row r="186" spans="1:16382" ht="15" customHeight="1">
      <c r="A186" s="15" t="s">
        <v>546</v>
      </c>
      <c r="B186" s="17" t="s">
        <v>553</v>
      </c>
      <c r="C186" s="17" t="s">
        <v>554</v>
      </c>
      <c r="F186" s="17" t="s">
        <v>553</v>
      </c>
      <c r="G186" s="17" t="s">
        <v>554</v>
      </c>
      <c r="L186" s="54"/>
    </row>
    <row r="187" spans="1:16382" ht="15" customHeight="1">
      <c r="A187" t="s">
        <v>498</v>
      </c>
      <c r="B187" s="17">
        <v>47</v>
      </c>
      <c r="C187" s="17">
        <v>44</v>
      </c>
      <c r="D187" s="55">
        <f>SUM(B187:C187)</f>
        <v>91</v>
      </c>
      <c r="E187" s="15"/>
      <c r="F187" s="35">
        <f>B187/$B$189</f>
        <v>0.77049180327868849</v>
      </c>
      <c r="G187" s="35">
        <f>C187/$C$189</f>
        <v>0.74576271186440679</v>
      </c>
      <c r="H187" s="15" t="s">
        <v>555</v>
      </c>
      <c r="I187" s="15"/>
      <c r="J187" s="15"/>
      <c r="K187" s="15"/>
      <c r="L187" s="15"/>
      <c r="M187" s="15"/>
      <c r="N187" s="15"/>
      <c r="O187" s="15"/>
      <c r="P187" s="15"/>
      <c r="Q187" s="16"/>
      <c r="R187" s="16"/>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5"/>
      <c r="BC187" s="15"/>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5"/>
      <c r="CK187" s="15"/>
      <c r="CL187" s="15"/>
      <c r="CM187" s="15"/>
      <c r="CN187" s="15"/>
      <c r="CO187" s="15"/>
      <c r="CP187" s="15"/>
      <c r="CQ187" s="15"/>
      <c r="CR187" s="15"/>
      <c r="CS187" s="15"/>
      <c r="CT187" s="15"/>
      <c r="CU187" s="15"/>
      <c r="CV187" s="15"/>
      <c r="CW187" s="15"/>
      <c r="CX187" s="15"/>
      <c r="CY187" s="15"/>
      <c r="CZ187" s="15"/>
      <c r="DA187" s="15"/>
      <c r="DB187" s="15"/>
      <c r="DC187" s="15"/>
      <c r="DD187" s="15"/>
      <c r="DE187" s="15"/>
      <c r="DF187" s="15"/>
      <c r="DG187" s="15"/>
      <c r="DH187" s="15"/>
      <c r="DI187" s="15"/>
      <c r="DJ187" s="15"/>
      <c r="DK187" s="15"/>
      <c r="DL187" s="15"/>
      <c r="DM187" s="15"/>
      <c r="DN187" s="15"/>
      <c r="DO187" s="15"/>
      <c r="DP187" s="15"/>
      <c r="DQ187" s="15"/>
      <c r="DR187" s="15"/>
      <c r="DS187" s="15"/>
      <c r="DT187" s="15"/>
      <c r="DU187" s="15"/>
      <c r="DV187" s="15"/>
      <c r="DW187" s="15"/>
      <c r="DX187" s="15"/>
      <c r="DY187" s="15"/>
      <c r="DZ187" s="15"/>
      <c r="EA187" s="15"/>
      <c r="EB187" s="15"/>
      <c r="EC187" s="15"/>
      <c r="ED187" s="15"/>
      <c r="EE187" s="15"/>
      <c r="EF187" s="15"/>
      <c r="EG187" s="15"/>
      <c r="EH187" s="15"/>
      <c r="EI187" s="15"/>
      <c r="EJ187" s="15"/>
      <c r="EK187" s="15"/>
      <c r="EL187" s="15"/>
      <c r="EM187" s="15"/>
      <c r="EN187" s="15"/>
      <c r="EO187" s="15"/>
      <c r="EP187" s="15"/>
      <c r="EQ187" s="15"/>
      <c r="ER187" s="15"/>
      <c r="ES187" s="15"/>
      <c r="ET187" s="15"/>
      <c r="EU187" s="15"/>
      <c r="EV187" s="15"/>
      <c r="EW187" s="15"/>
      <c r="EX187" s="15"/>
      <c r="EY187" s="15"/>
      <c r="EZ187" s="15"/>
      <c r="FA187" s="15"/>
      <c r="FB187" s="15"/>
      <c r="FC187" s="15"/>
      <c r="FD187" s="15"/>
      <c r="FE187" s="15"/>
      <c r="FF187" s="15"/>
      <c r="FG187" s="15"/>
      <c r="FH187" s="15"/>
      <c r="FI187" s="15"/>
      <c r="FJ187" s="15"/>
      <c r="FK187" s="15"/>
      <c r="FL187" s="15"/>
      <c r="FM187" s="15"/>
      <c r="FN187" s="15"/>
      <c r="FO187" s="15"/>
      <c r="FP187" s="15"/>
      <c r="FQ187" s="15"/>
      <c r="FR187" s="15"/>
      <c r="FS187" s="15"/>
      <c r="FT187" s="15"/>
      <c r="FU187" s="15"/>
      <c r="FV187" s="15"/>
      <c r="FW187" s="15"/>
      <c r="FX187" s="15"/>
      <c r="FY187" s="15"/>
      <c r="FZ187" s="15"/>
      <c r="GA187" s="15"/>
      <c r="GB187" s="15"/>
      <c r="GC187" s="15"/>
      <c r="GD187" s="15"/>
      <c r="GE187" s="15"/>
      <c r="GF187" s="15"/>
      <c r="GG187" s="15"/>
      <c r="GH187" s="15"/>
      <c r="GI187" s="15"/>
      <c r="GJ187" s="15"/>
      <c r="GK187" s="15"/>
      <c r="GL187" s="15"/>
      <c r="GM187" s="15"/>
      <c r="GN187" s="15"/>
      <c r="GO187" s="15"/>
      <c r="GP187" s="15"/>
      <c r="GQ187" s="15"/>
      <c r="GR187" s="15"/>
      <c r="GS187" s="15"/>
      <c r="GT187" s="15"/>
      <c r="GU187" s="15"/>
      <c r="GV187" s="15"/>
      <c r="GW187" s="15"/>
      <c r="GX187" s="15"/>
      <c r="GY187" s="15"/>
      <c r="GZ187" s="15"/>
      <c r="HA187" s="15"/>
      <c r="HB187" s="15"/>
      <c r="HC187" s="15"/>
      <c r="HD187" s="15"/>
      <c r="HE187" s="15"/>
      <c r="HF187" s="15"/>
      <c r="HG187" s="15"/>
      <c r="HH187" s="15"/>
      <c r="HI187" s="15"/>
      <c r="HJ187" s="15"/>
      <c r="HK187" s="15"/>
      <c r="HL187" s="15"/>
      <c r="HM187" s="15"/>
      <c r="HN187" s="15"/>
      <c r="HO187" s="15"/>
      <c r="HP187" s="15"/>
      <c r="HQ187" s="15"/>
      <c r="HR187" s="15"/>
      <c r="HS187" s="15"/>
      <c r="HT187" s="15"/>
      <c r="HU187" s="15"/>
      <c r="HV187" s="15"/>
      <c r="HW187" s="15"/>
      <c r="HX187" s="15"/>
      <c r="HY187" s="15"/>
      <c r="HZ187" s="15"/>
      <c r="IA187" s="15"/>
      <c r="IB187" s="15"/>
      <c r="IC187" s="15"/>
      <c r="ID187" s="15"/>
      <c r="IE187" s="15"/>
      <c r="IF187" s="15"/>
      <c r="IG187" s="15"/>
      <c r="IH187" s="15"/>
      <c r="II187" s="15"/>
      <c r="IJ187" s="15"/>
      <c r="IK187" s="15"/>
      <c r="IL187" s="15"/>
      <c r="IM187" s="15"/>
      <c r="IN187" s="15"/>
      <c r="IO187" s="15"/>
      <c r="IP187" s="15"/>
      <c r="IQ187" s="15"/>
      <c r="IR187" s="15"/>
      <c r="IS187" s="15"/>
      <c r="IT187" s="15"/>
      <c r="IU187" s="15"/>
      <c r="IV187" s="15"/>
      <c r="IW187" s="15"/>
      <c r="IX187" s="15"/>
      <c r="IY187" s="15"/>
      <c r="IZ187" s="15"/>
      <c r="JA187" s="15"/>
      <c r="JB187" s="15"/>
      <c r="JC187" s="15"/>
      <c r="JD187" s="15"/>
      <c r="JE187" s="15"/>
      <c r="JF187" s="15"/>
      <c r="JG187" s="15"/>
      <c r="JH187" s="15"/>
      <c r="JI187" s="15"/>
      <c r="JJ187" s="15"/>
      <c r="JK187" s="15"/>
      <c r="JL187" s="15"/>
      <c r="JM187" s="15"/>
      <c r="JN187" s="15"/>
      <c r="JO187" s="15"/>
      <c r="JP187" s="15"/>
      <c r="JQ187" s="15"/>
      <c r="JR187" s="15"/>
      <c r="JS187" s="15"/>
      <c r="JT187" s="15"/>
      <c r="JU187" s="15"/>
      <c r="JV187" s="15"/>
      <c r="JW187" s="15"/>
      <c r="JX187" s="15"/>
      <c r="JY187" s="15"/>
      <c r="JZ187" s="15"/>
      <c r="KA187" s="15"/>
      <c r="KB187" s="15"/>
      <c r="KC187" s="15"/>
      <c r="KD187" s="15"/>
      <c r="KE187" s="15"/>
      <c r="KF187" s="15"/>
      <c r="KG187" s="15"/>
      <c r="KH187" s="15"/>
      <c r="KI187" s="15"/>
      <c r="KJ187" s="15"/>
      <c r="KK187" s="15"/>
      <c r="KL187" s="15"/>
      <c r="KM187" s="15"/>
      <c r="KN187" s="15"/>
      <c r="KO187" s="15"/>
      <c r="KP187" s="15"/>
      <c r="KQ187" s="15"/>
      <c r="KR187" s="15"/>
      <c r="KS187" s="15"/>
      <c r="KT187" s="15"/>
      <c r="KU187" s="15"/>
      <c r="KV187" s="15"/>
      <c r="KW187" s="15"/>
      <c r="KX187" s="15"/>
      <c r="KY187" s="15"/>
      <c r="KZ187" s="15"/>
      <c r="LA187" s="15"/>
      <c r="LB187" s="15"/>
      <c r="LC187" s="15"/>
      <c r="LD187" s="15"/>
      <c r="LE187" s="15"/>
      <c r="LF187" s="15"/>
      <c r="LG187" s="15"/>
      <c r="LH187" s="15"/>
      <c r="LI187" s="15"/>
      <c r="LJ187" s="15"/>
      <c r="LK187" s="15"/>
      <c r="LL187" s="15"/>
      <c r="LM187" s="15"/>
      <c r="LN187" s="15"/>
      <c r="LO187" s="15"/>
      <c r="LP187" s="15"/>
      <c r="LQ187" s="15"/>
      <c r="LR187" s="15"/>
      <c r="LS187" s="15"/>
      <c r="LT187" s="15"/>
      <c r="LU187" s="15"/>
      <c r="LV187" s="15"/>
      <c r="LW187" s="15"/>
      <c r="LX187" s="15"/>
      <c r="LY187" s="15"/>
      <c r="LZ187" s="15"/>
      <c r="MA187" s="15"/>
      <c r="MB187" s="15"/>
      <c r="MC187" s="15"/>
      <c r="MD187" s="15"/>
      <c r="ME187" s="15"/>
      <c r="MF187" s="15"/>
      <c r="MG187" s="15"/>
      <c r="MH187" s="15"/>
      <c r="MI187" s="15"/>
      <c r="MJ187" s="15"/>
      <c r="MK187" s="15"/>
      <c r="ML187" s="15"/>
      <c r="MM187" s="15"/>
      <c r="MN187" s="15"/>
      <c r="MO187" s="15"/>
      <c r="MP187" s="15"/>
      <c r="MQ187" s="15"/>
      <c r="MR187" s="15"/>
      <c r="MS187" s="15"/>
      <c r="MT187" s="15"/>
      <c r="MU187" s="15"/>
      <c r="MV187" s="15"/>
      <c r="MW187" s="15"/>
      <c r="MX187" s="15"/>
      <c r="MY187" s="15"/>
      <c r="MZ187" s="15"/>
      <c r="NA187" s="15"/>
      <c r="NB187" s="15"/>
      <c r="NC187" s="15"/>
      <c r="ND187" s="15"/>
      <c r="NE187" s="15"/>
      <c r="NF187" s="15"/>
      <c r="NG187" s="15"/>
      <c r="NH187" s="15"/>
      <c r="NI187" s="15"/>
      <c r="NJ187" s="15"/>
      <c r="NK187" s="15"/>
      <c r="NL187" s="15"/>
      <c r="NM187" s="15"/>
      <c r="NN187" s="15"/>
      <c r="NO187" s="15"/>
      <c r="NP187" s="15"/>
      <c r="NQ187" s="15"/>
      <c r="NR187" s="15"/>
      <c r="NS187" s="15"/>
      <c r="NT187" s="15"/>
      <c r="NU187" s="15"/>
      <c r="NV187" s="15"/>
      <c r="NW187" s="15"/>
      <c r="NX187" s="15"/>
      <c r="NY187" s="15"/>
      <c r="NZ187" s="15"/>
      <c r="OA187" s="15"/>
      <c r="OB187" s="15"/>
      <c r="OC187" s="15"/>
      <c r="OD187" s="15"/>
      <c r="OE187" s="15"/>
      <c r="OF187" s="15"/>
      <c r="OG187" s="15"/>
      <c r="OH187" s="15"/>
      <c r="OI187" s="15"/>
      <c r="OJ187" s="15"/>
      <c r="OK187" s="15"/>
      <c r="OL187" s="15"/>
      <c r="OM187" s="15"/>
      <c r="ON187" s="15"/>
      <c r="OO187" s="15"/>
      <c r="OP187" s="15"/>
      <c r="OQ187" s="15"/>
      <c r="OR187" s="15"/>
      <c r="OS187" s="15"/>
      <c r="OT187" s="15"/>
      <c r="OU187" s="15"/>
      <c r="OV187" s="15"/>
      <c r="OW187" s="15"/>
      <c r="OX187" s="15"/>
      <c r="OY187" s="15"/>
      <c r="OZ187" s="15"/>
      <c r="PA187" s="15"/>
      <c r="PB187" s="15"/>
      <c r="PC187" s="15"/>
      <c r="PD187" s="15"/>
      <c r="PE187" s="15"/>
      <c r="PF187" s="15"/>
      <c r="PG187" s="15"/>
      <c r="PH187" s="15"/>
      <c r="PI187" s="15"/>
      <c r="PJ187" s="15"/>
      <c r="PK187" s="15"/>
      <c r="PL187" s="15"/>
      <c r="PM187" s="15"/>
      <c r="PN187" s="15"/>
      <c r="PO187" s="15"/>
      <c r="PP187" s="15"/>
      <c r="PQ187" s="15"/>
      <c r="PR187" s="15"/>
      <c r="PS187" s="15"/>
      <c r="PT187" s="15"/>
      <c r="PU187" s="15"/>
      <c r="PV187" s="15"/>
      <c r="PW187" s="15"/>
      <c r="PX187" s="15"/>
      <c r="PY187" s="15"/>
      <c r="PZ187" s="15"/>
      <c r="QA187" s="15"/>
      <c r="QB187" s="15"/>
      <c r="QC187" s="15"/>
      <c r="QD187" s="15"/>
      <c r="QE187" s="15"/>
      <c r="QF187" s="15"/>
      <c r="QG187" s="15"/>
      <c r="QH187" s="15"/>
      <c r="QI187" s="15"/>
      <c r="QJ187" s="15"/>
      <c r="QK187" s="15"/>
      <c r="QL187" s="15"/>
      <c r="QM187" s="15"/>
      <c r="QN187" s="15"/>
      <c r="QO187" s="15"/>
      <c r="QP187" s="15"/>
      <c r="QQ187" s="15"/>
      <c r="QR187" s="15"/>
      <c r="QS187" s="15"/>
      <c r="QT187" s="15"/>
      <c r="QU187" s="15"/>
      <c r="QV187" s="15"/>
      <c r="QW187" s="15"/>
      <c r="QX187" s="15"/>
      <c r="QY187" s="15"/>
      <c r="QZ187" s="15"/>
      <c r="RA187" s="15"/>
      <c r="RB187" s="15"/>
      <c r="RC187" s="15"/>
      <c r="RD187" s="15"/>
      <c r="RE187" s="15"/>
      <c r="RF187" s="15"/>
      <c r="RG187" s="15"/>
      <c r="RH187" s="15"/>
      <c r="RI187" s="15"/>
      <c r="RJ187" s="15"/>
      <c r="RK187" s="15"/>
      <c r="RL187" s="15"/>
      <c r="RM187" s="15"/>
      <c r="RN187" s="15"/>
      <c r="RO187" s="15"/>
      <c r="RP187" s="15"/>
      <c r="RQ187" s="15"/>
      <c r="RR187" s="15"/>
      <c r="RS187" s="15"/>
      <c r="RT187" s="15"/>
      <c r="RU187" s="15"/>
      <c r="RV187" s="15"/>
      <c r="RW187" s="15"/>
      <c r="RX187" s="15"/>
      <c r="RY187" s="15"/>
      <c r="RZ187" s="15"/>
      <c r="SA187" s="15"/>
      <c r="SB187" s="15"/>
      <c r="SC187" s="15"/>
      <c r="SD187" s="15"/>
      <c r="SE187" s="15"/>
      <c r="SF187" s="15"/>
      <c r="SG187" s="15"/>
      <c r="SH187" s="15"/>
      <c r="SI187" s="15"/>
      <c r="SJ187" s="15"/>
      <c r="SK187" s="15"/>
      <c r="SL187" s="15"/>
      <c r="SM187" s="15"/>
      <c r="SN187" s="15"/>
      <c r="SO187" s="15"/>
      <c r="SP187" s="15"/>
      <c r="SQ187" s="15"/>
      <c r="SR187" s="15"/>
      <c r="SS187" s="15"/>
      <c r="ST187" s="15"/>
      <c r="SU187" s="15"/>
      <c r="SV187" s="15"/>
      <c r="SW187" s="15"/>
      <c r="SX187" s="15"/>
      <c r="SY187" s="15"/>
      <c r="SZ187" s="15"/>
      <c r="TA187" s="15"/>
      <c r="TB187" s="15"/>
      <c r="TC187" s="15"/>
      <c r="TD187" s="15"/>
      <c r="TE187" s="15"/>
      <c r="TF187" s="15"/>
      <c r="TG187" s="15"/>
      <c r="TH187" s="15"/>
      <c r="TI187" s="15"/>
      <c r="TJ187" s="15"/>
      <c r="TK187" s="15"/>
      <c r="TL187" s="15"/>
      <c r="TM187" s="15"/>
      <c r="TN187" s="15"/>
      <c r="TO187" s="15"/>
      <c r="TP187" s="15"/>
      <c r="TQ187" s="15"/>
      <c r="TR187" s="15"/>
      <c r="TS187" s="15"/>
      <c r="TT187" s="15"/>
      <c r="TU187" s="15"/>
      <c r="TV187" s="15"/>
      <c r="TW187" s="15"/>
      <c r="TX187" s="15"/>
      <c r="TY187" s="15"/>
      <c r="TZ187" s="15"/>
      <c r="UA187" s="15"/>
      <c r="UB187" s="15"/>
      <c r="UC187" s="15"/>
      <c r="UD187" s="15"/>
      <c r="UE187" s="15"/>
      <c r="UF187" s="15"/>
      <c r="UG187" s="15"/>
      <c r="UH187" s="15"/>
      <c r="UI187" s="15"/>
      <c r="UJ187" s="15"/>
      <c r="UK187" s="15"/>
      <c r="UL187" s="15"/>
      <c r="UM187" s="15"/>
      <c r="UN187" s="15"/>
      <c r="UO187" s="15"/>
      <c r="UP187" s="15"/>
      <c r="UQ187" s="15"/>
      <c r="UR187" s="15"/>
      <c r="US187" s="15"/>
      <c r="UT187" s="15"/>
      <c r="UU187" s="15"/>
      <c r="UV187" s="15"/>
      <c r="UW187" s="15"/>
      <c r="UX187" s="15"/>
      <c r="UY187" s="15"/>
      <c r="UZ187" s="15"/>
      <c r="VA187" s="15"/>
      <c r="VB187" s="15"/>
      <c r="VC187" s="15"/>
      <c r="VD187" s="15"/>
      <c r="VE187" s="15"/>
      <c r="VF187" s="15"/>
      <c r="VG187" s="15"/>
      <c r="VH187" s="15"/>
      <c r="VI187" s="15"/>
      <c r="VJ187" s="15"/>
      <c r="VK187" s="15"/>
      <c r="VL187" s="15"/>
      <c r="VM187" s="15"/>
      <c r="VN187" s="15"/>
      <c r="VO187" s="15"/>
      <c r="VP187" s="15"/>
      <c r="VQ187" s="15"/>
      <c r="VR187" s="15"/>
      <c r="VS187" s="15"/>
      <c r="VT187" s="15"/>
      <c r="VU187" s="15"/>
      <c r="VV187" s="15"/>
      <c r="VW187" s="15"/>
      <c r="VX187" s="15"/>
      <c r="VY187" s="15"/>
      <c r="VZ187" s="15"/>
      <c r="WA187" s="15"/>
      <c r="WB187" s="15"/>
      <c r="WC187" s="15"/>
      <c r="WD187" s="15"/>
      <c r="WE187" s="15"/>
      <c r="WF187" s="15"/>
      <c r="WG187" s="15"/>
      <c r="WH187" s="15"/>
      <c r="WI187" s="15"/>
      <c r="WJ187" s="15"/>
      <c r="WK187" s="15"/>
      <c r="WL187" s="15"/>
      <c r="WM187" s="15"/>
      <c r="WN187" s="15"/>
      <c r="WO187" s="15"/>
      <c r="WP187" s="15"/>
      <c r="WQ187" s="15"/>
      <c r="WR187" s="15"/>
      <c r="WS187" s="15"/>
      <c r="WT187" s="15"/>
      <c r="WU187" s="15"/>
      <c r="WV187" s="15"/>
      <c r="WW187" s="15"/>
      <c r="WX187" s="15"/>
      <c r="WY187" s="15"/>
      <c r="WZ187" s="15"/>
      <c r="XA187" s="15"/>
      <c r="XB187" s="15"/>
      <c r="XC187" s="15"/>
      <c r="XD187" s="15"/>
      <c r="XE187" s="15"/>
      <c r="XF187" s="15"/>
      <c r="XG187" s="15"/>
      <c r="XH187" s="15"/>
      <c r="XI187" s="15"/>
      <c r="XJ187" s="15"/>
      <c r="XK187" s="15"/>
      <c r="XL187" s="15"/>
      <c r="XM187" s="15"/>
      <c r="XN187" s="15"/>
      <c r="XO187" s="15"/>
      <c r="XP187" s="15"/>
      <c r="XQ187" s="15"/>
      <c r="XR187" s="15"/>
      <c r="XS187" s="15"/>
      <c r="XT187" s="15"/>
      <c r="XU187" s="15"/>
      <c r="XV187" s="15"/>
      <c r="XW187" s="15"/>
      <c r="XX187" s="15"/>
      <c r="XY187" s="15"/>
      <c r="XZ187" s="15"/>
      <c r="YA187" s="15"/>
      <c r="YB187" s="15"/>
      <c r="YC187" s="15"/>
      <c r="YD187" s="15"/>
      <c r="YE187" s="15"/>
      <c r="YF187" s="15"/>
      <c r="YG187" s="15"/>
      <c r="YH187" s="15"/>
      <c r="YI187" s="15"/>
      <c r="YJ187" s="15"/>
      <c r="YK187" s="15"/>
      <c r="YL187" s="15"/>
      <c r="YM187" s="15"/>
      <c r="YN187" s="15"/>
      <c r="YO187" s="15"/>
      <c r="YP187" s="15"/>
      <c r="YQ187" s="15"/>
      <c r="YR187" s="15"/>
      <c r="YS187" s="15"/>
      <c r="YT187" s="15"/>
      <c r="YU187" s="15"/>
      <c r="YV187" s="15"/>
      <c r="YW187" s="15"/>
      <c r="YX187" s="15"/>
      <c r="YY187" s="15"/>
      <c r="YZ187" s="15"/>
      <c r="ZA187" s="15"/>
      <c r="ZB187" s="15"/>
      <c r="ZC187" s="15"/>
      <c r="ZD187" s="15"/>
      <c r="ZE187" s="15"/>
      <c r="ZF187" s="15"/>
      <c r="ZG187" s="15"/>
      <c r="ZH187" s="15"/>
      <c r="ZI187" s="15"/>
      <c r="ZJ187" s="15"/>
      <c r="ZK187" s="15"/>
      <c r="ZL187" s="15"/>
      <c r="ZM187" s="15"/>
      <c r="ZN187" s="15"/>
      <c r="ZO187" s="15"/>
      <c r="ZP187" s="15"/>
      <c r="ZQ187" s="15"/>
      <c r="ZR187" s="15"/>
      <c r="ZS187" s="15"/>
      <c r="ZT187" s="15"/>
      <c r="ZU187" s="15"/>
      <c r="ZV187" s="15"/>
      <c r="ZW187" s="15"/>
      <c r="ZX187" s="15"/>
      <c r="ZY187" s="15"/>
      <c r="ZZ187" s="15"/>
      <c r="AAA187" s="15"/>
      <c r="AAB187" s="15"/>
      <c r="AAC187" s="15"/>
      <c r="AAD187" s="15"/>
      <c r="AAE187" s="15"/>
      <c r="AAF187" s="15"/>
      <c r="AAG187" s="15"/>
      <c r="AAH187" s="15"/>
      <c r="AAI187" s="15"/>
      <c r="AAJ187" s="15"/>
      <c r="AAK187" s="15"/>
      <c r="AAL187" s="15"/>
      <c r="AAM187" s="15"/>
      <c r="AAN187" s="15"/>
      <c r="AAO187" s="15"/>
      <c r="AAP187" s="15"/>
      <c r="AAQ187" s="15"/>
      <c r="AAR187" s="15"/>
      <c r="AAS187" s="15"/>
      <c r="AAT187" s="15"/>
      <c r="AAU187" s="15"/>
      <c r="AAV187" s="15"/>
      <c r="AAW187" s="15"/>
      <c r="AAX187" s="15"/>
      <c r="AAY187" s="15"/>
      <c r="AAZ187" s="15"/>
      <c r="ABA187" s="15"/>
      <c r="ABB187" s="15"/>
      <c r="ABC187" s="15"/>
      <c r="ABD187" s="15"/>
      <c r="ABE187" s="15"/>
      <c r="ABF187" s="15"/>
      <c r="ABG187" s="15"/>
      <c r="ABH187" s="15"/>
      <c r="ABI187" s="15"/>
      <c r="ABJ187" s="15"/>
      <c r="ABK187" s="15"/>
      <c r="ABL187" s="15"/>
      <c r="ABM187" s="15"/>
      <c r="ABN187" s="15"/>
      <c r="ABO187" s="15"/>
      <c r="ABP187" s="15"/>
      <c r="ABQ187" s="15"/>
      <c r="ABR187" s="15"/>
      <c r="ABS187" s="15"/>
      <c r="ABT187" s="15"/>
      <c r="ABU187" s="15"/>
      <c r="ABV187" s="15"/>
      <c r="ABW187" s="15"/>
      <c r="ABX187" s="15"/>
      <c r="ABY187" s="15"/>
      <c r="ABZ187" s="15"/>
      <c r="ACA187" s="15"/>
      <c r="ACB187" s="15"/>
      <c r="ACC187" s="15"/>
      <c r="ACD187" s="15"/>
      <c r="ACE187" s="15"/>
      <c r="ACF187" s="15"/>
      <c r="ACG187" s="15"/>
      <c r="ACH187" s="15"/>
      <c r="ACI187" s="15"/>
      <c r="ACJ187" s="15"/>
      <c r="ACK187" s="15"/>
      <c r="ACL187" s="15"/>
      <c r="ACM187" s="15"/>
      <c r="ACN187" s="15"/>
      <c r="ACO187" s="15"/>
      <c r="ACP187" s="15"/>
      <c r="ACQ187" s="15"/>
      <c r="ACR187" s="15"/>
      <c r="ACS187" s="15"/>
      <c r="ACT187" s="15"/>
      <c r="ACU187" s="15"/>
      <c r="ACV187" s="15"/>
      <c r="ACW187" s="15"/>
      <c r="ACX187" s="15"/>
      <c r="ACY187" s="15"/>
      <c r="ACZ187" s="15"/>
      <c r="ADA187" s="15"/>
      <c r="ADB187" s="15"/>
      <c r="ADC187" s="15"/>
      <c r="ADD187" s="15"/>
      <c r="ADE187" s="15"/>
      <c r="ADF187" s="15"/>
      <c r="ADG187" s="15"/>
      <c r="ADH187" s="15"/>
      <c r="ADI187" s="15"/>
      <c r="ADJ187" s="15"/>
      <c r="ADK187" s="15"/>
      <c r="ADL187" s="15"/>
      <c r="ADM187" s="15"/>
      <c r="ADN187" s="15"/>
      <c r="ADO187" s="15"/>
      <c r="ADP187" s="15"/>
      <c r="ADQ187" s="15"/>
      <c r="ADR187" s="15"/>
      <c r="ADS187" s="15"/>
      <c r="ADT187" s="15"/>
      <c r="ADU187" s="15"/>
      <c r="ADV187" s="15"/>
      <c r="ADW187" s="15"/>
      <c r="ADX187" s="15"/>
      <c r="ADY187" s="15"/>
      <c r="ADZ187" s="15"/>
      <c r="AEA187" s="15"/>
      <c r="AEB187" s="15"/>
      <c r="AEC187" s="15"/>
      <c r="AED187" s="15"/>
      <c r="AEE187" s="15"/>
      <c r="AEF187" s="15"/>
      <c r="AEG187" s="15"/>
      <c r="AEH187" s="15"/>
      <c r="AEI187" s="15"/>
      <c r="AEJ187" s="15"/>
      <c r="AEK187" s="15"/>
      <c r="AEL187" s="15"/>
      <c r="AEM187" s="15"/>
      <c r="AEN187" s="15"/>
      <c r="AEO187" s="15"/>
      <c r="AEP187" s="15"/>
      <c r="AEQ187" s="15"/>
      <c r="AER187" s="15"/>
      <c r="AES187" s="15"/>
      <c r="AET187" s="15"/>
      <c r="AEU187" s="15"/>
      <c r="AEV187" s="15"/>
      <c r="AEW187" s="15"/>
      <c r="AEX187" s="15"/>
      <c r="AEY187" s="15"/>
      <c r="AEZ187" s="15"/>
      <c r="AFA187" s="15"/>
      <c r="AFB187" s="15"/>
      <c r="AFC187" s="15"/>
      <c r="AFD187" s="15"/>
      <c r="AFE187" s="15"/>
      <c r="AFF187" s="15"/>
      <c r="AFG187" s="15"/>
      <c r="AFH187" s="15"/>
      <c r="AFI187" s="15"/>
      <c r="AFJ187" s="15"/>
      <c r="AFK187" s="15"/>
      <c r="AFL187" s="15"/>
      <c r="AFM187" s="15"/>
      <c r="AFN187" s="15"/>
      <c r="AFO187" s="15"/>
      <c r="AFP187" s="15"/>
      <c r="AFQ187" s="15"/>
      <c r="AFR187" s="15"/>
      <c r="AFS187" s="15"/>
      <c r="AFT187" s="15"/>
      <c r="AFU187" s="15"/>
      <c r="AFV187" s="15"/>
      <c r="AFW187" s="15"/>
      <c r="AFX187" s="15"/>
      <c r="AFY187" s="15"/>
      <c r="AFZ187" s="15"/>
      <c r="AGA187" s="15"/>
      <c r="AGB187" s="15"/>
      <c r="AGC187" s="15"/>
      <c r="AGD187" s="15"/>
      <c r="AGE187" s="15"/>
      <c r="AGF187" s="15"/>
      <c r="AGG187" s="15"/>
      <c r="AGH187" s="15"/>
      <c r="AGI187" s="15"/>
      <c r="AGJ187" s="15"/>
      <c r="AGK187" s="15"/>
      <c r="AGL187" s="15"/>
      <c r="AGM187" s="15"/>
      <c r="AGN187" s="15"/>
      <c r="AGO187" s="15"/>
      <c r="AGP187" s="15"/>
      <c r="AGQ187" s="15"/>
      <c r="AGR187" s="15"/>
      <c r="AGS187" s="15"/>
      <c r="AGT187" s="15"/>
      <c r="AGU187" s="15"/>
      <c r="AGV187" s="15"/>
      <c r="AGW187" s="15"/>
      <c r="AGX187" s="15"/>
      <c r="AGY187" s="15"/>
      <c r="AGZ187" s="15"/>
      <c r="AHA187" s="15"/>
      <c r="AHB187" s="15"/>
      <c r="AHC187" s="15"/>
      <c r="AHD187" s="15"/>
      <c r="AHE187" s="15"/>
      <c r="AHF187" s="15"/>
      <c r="AHG187" s="15"/>
      <c r="AHH187" s="15"/>
      <c r="AHI187" s="15"/>
      <c r="AHJ187" s="15"/>
      <c r="AHK187" s="15"/>
      <c r="AHL187" s="15"/>
      <c r="AHM187" s="15"/>
      <c r="AHN187" s="15"/>
      <c r="AHO187" s="15"/>
      <c r="AHP187" s="15"/>
      <c r="AHQ187" s="15"/>
      <c r="AHR187" s="15"/>
      <c r="AHS187" s="15"/>
      <c r="AHT187" s="15"/>
      <c r="AHU187" s="15"/>
      <c r="AHV187" s="15"/>
      <c r="AHW187" s="15"/>
      <c r="AHX187" s="15"/>
      <c r="AHY187" s="15"/>
      <c r="AHZ187" s="15"/>
      <c r="AIA187" s="15"/>
      <c r="AIB187" s="15"/>
      <c r="AIC187" s="15"/>
      <c r="AID187" s="15"/>
      <c r="AIE187" s="15"/>
      <c r="AIF187" s="15"/>
      <c r="AIG187" s="15"/>
      <c r="AIH187" s="15"/>
      <c r="AII187" s="15"/>
      <c r="AIJ187" s="15"/>
      <c r="AIK187" s="15"/>
      <c r="AIL187" s="15"/>
      <c r="AIM187" s="15"/>
      <c r="AIN187" s="15"/>
      <c r="AIO187" s="15"/>
      <c r="AIP187" s="15"/>
      <c r="AIQ187" s="15"/>
      <c r="AIR187" s="15"/>
      <c r="AIS187" s="15"/>
      <c r="AIT187" s="15"/>
      <c r="AIU187" s="15"/>
      <c r="AIV187" s="15"/>
      <c r="AIW187" s="15"/>
      <c r="AIX187" s="15"/>
      <c r="AIY187" s="15"/>
      <c r="AIZ187" s="15"/>
      <c r="AJA187" s="15"/>
      <c r="AJB187" s="15"/>
      <c r="AJC187" s="15"/>
      <c r="AJD187" s="15"/>
      <c r="AJE187" s="15"/>
      <c r="AJF187" s="15"/>
      <c r="AJG187" s="15"/>
      <c r="AJH187" s="15"/>
      <c r="AJI187" s="15"/>
      <c r="AJJ187" s="15"/>
      <c r="AJK187" s="15"/>
      <c r="AJL187" s="15"/>
      <c r="AJM187" s="15"/>
      <c r="AJN187" s="15"/>
      <c r="AJO187" s="15"/>
      <c r="AJP187" s="15"/>
      <c r="AJQ187" s="15"/>
      <c r="AJR187" s="15"/>
      <c r="AJS187" s="15"/>
      <c r="AJT187" s="15"/>
      <c r="AJU187" s="15"/>
      <c r="AJV187" s="15"/>
      <c r="AJW187" s="15"/>
      <c r="AJX187" s="15"/>
      <c r="AJY187" s="15"/>
      <c r="AJZ187" s="15"/>
      <c r="AKA187" s="15"/>
      <c r="AKB187" s="15"/>
      <c r="AKC187" s="15"/>
      <c r="AKD187" s="15"/>
      <c r="AKE187" s="15"/>
      <c r="AKF187" s="15"/>
      <c r="AKG187" s="15"/>
      <c r="AKH187" s="15"/>
      <c r="AKI187" s="15"/>
      <c r="AKJ187" s="15"/>
      <c r="AKK187" s="15"/>
      <c r="AKL187" s="15"/>
      <c r="AKM187" s="15"/>
      <c r="AKN187" s="15"/>
      <c r="AKO187" s="15"/>
      <c r="AKP187" s="15"/>
      <c r="AKQ187" s="15"/>
      <c r="AKR187" s="15"/>
      <c r="AKS187" s="15"/>
      <c r="AKT187" s="15"/>
      <c r="AKU187" s="15"/>
      <c r="AKV187" s="15"/>
      <c r="AKW187" s="15"/>
      <c r="AKX187" s="15"/>
      <c r="AKY187" s="15"/>
      <c r="AKZ187" s="15"/>
      <c r="ALA187" s="15"/>
      <c r="ALB187" s="15"/>
      <c r="ALC187" s="15"/>
      <c r="ALD187" s="15"/>
      <c r="ALE187" s="15"/>
      <c r="ALF187" s="15"/>
      <c r="ALG187" s="15"/>
      <c r="ALH187" s="15"/>
      <c r="ALI187" s="15"/>
      <c r="ALJ187" s="15"/>
      <c r="ALK187" s="15"/>
      <c r="ALL187" s="15"/>
      <c r="ALM187" s="15"/>
      <c r="ALN187" s="15"/>
      <c r="ALO187" s="15"/>
      <c r="ALP187" s="15"/>
      <c r="ALQ187" s="15"/>
      <c r="ALR187" s="15"/>
      <c r="ALS187" s="15"/>
      <c r="ALT187" s="15"/>
      <c r="ALU187" s="15"/>
      <c r="ALV187" s="15"/>
      <c r="ALW187" s="15"/>
      <c r="ALX187" s="15"/>
      <c r="ALY187" s="15"/>
      <c r="ALZ187" s="15"/>
      <c r="AMA187" s="15"/>
      <c r="AMB187" s="15"/>
      <c r="AMC187" s="15"/>
      <c r="AMD187" s="15"/>
      <c r="AME187" s="15"/>
      <c r="AMF187" s="15"/>
      <c r="AMG187" s="15"/>
      <c r="AMH187" s="15"/>
      <c r="AMI187" s="15"/>
      <c r="AMJ187" s="15"/>
      <c r="AMK187" s="15"/>
      <c r="AML187" s="15"/>
      <c r="AMM187" s="15"/>
      <c r="AMN187" s="15"/>
      <c r="AMO187" s="15"/>
      <c r="AMP187" s="15"/>
      <c r="AMQ187" s="15"/>
      <c r="AMR187" s="15"/>
      <c r="AMS187" s="15"/>
      <c r="AMT187" s="15"/>
      <c r="AMU187" s="15"/>
      <c r="AMV187" s="15"/>
      <c r="AMW187" s="15"/>
      <c r="AMX187" s="15"/>
      <c r="AMY187" s="15"/>
      <c r="AMZ187" s="15"/>
      <c r="ANA187" s="15"/>
      <c r="ANB187" s="15"/>
      <c r="ANC187" s="15"/>
      <c r="AND187" s="15"/>
      <c r="ANE187" s="15"/>
      <c r="ANF187" s="15"/>
      <c r="ANG187" s="15"/>
      <c r="ANH187" s="15"/>
      <c r="ANI187" s="15"/>
      <c r="ANJ187" s="15"/>
      <c r="ANK187" s="15"/>
      <c r="ANL187" s="15"/>
      <c r="ANM187" s="15"/>
      <c r="ANN187" s="15"/>
      <c r="ANO187" s="15"/>
      <c r="ANP187" s="15"/>
      <c r="ANQ187" s="15"/>
      <c r="ANR187" s="15"/>
      <c r="ANS187" s="15"/>
      <c r="ANT187" s="15"/>
      <c r="ANU187" s="15"/>
      <c r="ANV187" s="15"/>
      <c r="ANW187" s="15"/>
      <c r="ANX187" s="15"/>
      <c r="ANY187" s="15"/>
      <c r="ANZ187" s="15"/>
      <c r="AOA187" s="15"/>
      <c r="AOB187" s="15"/>
      <c r="AOC187" s="15"/>
      <c r="AOD187" s="15"/>
      <c r="AOE187" s="15"/>
      <c r="AOF187" s="15"/>
      <c r="AOG187" s="15"/>
      <c r="AOH187" s="15"/>
      <c r="AOI187" s="15"/>
      <c r="AOJ187" s="15"/>
      <c r="AOK187" s="15"/>
      <c r="AOL187" s="15"/>
      <c r="AOM187" s="15"/>
      <c r="AON187" s="15"/>
      <c r="AOO187" s="15"/>
      <c r="AOP187" s="15"/>
      <c r="AOQ187" s="15"/>
      <c r="AOR187" s="15"/>
      <c r="AOS187" s="15"/>
      <c r="AOT187" s="15"/>
      <c r="AOU187" s="15"/>
      <c r="AOV187" s="15"/>
      <c r="AOW187" s="15"/>
      <c r="AOX187" s="15"/>
      <c r="AOY187" s="15"/>
      <c r="AOZ187" s="15"/>
      <c r="APA187" s="15"/>
      <c r="APB187" s="15"/>
      <c r="APC187" s="15"/>
      <c r="APD187" s="15"/>
      <c r="APE187" s="15"/>
      <c r="APF187" s="15"/>
      <c r="APG187" s="15"/>
      <c r="APH187" s="15"/>
      <c r="API187" s="15"/>
      <c r="APJ187" s="15"/>
      <c r="APK187" s="15"/>
      <c r="APL187" s="15"/>
      <c r="APM187" s="15"/>
      <c r="APN187" s="15"/>
      <c r="APO187" s="15"/>
      <c r="APP187" s="15"/>
      <c r="APQ187" s="15"/>
      <c r="APR187" s="15"/>
      <c r="APS187" s="15"/>
      <c r="APT187" s="15"/>
      <c r="APU187" s="15"/>
      <c r="APV187" s="15"/>
      <c r="APW187" s="15"/>
      <c r="APX187" s="15"/>
      <c r="APY187" s="15"/>
      <c r="APZ187" s="15"/>
      <c r="AQA187" s="15"/>
      <c r="AQB187" s="15"/>
      <c r="AQC187" s="15"/>
      <c r="AQD187" s="15"/>
      <c r="AQE187" s="15"/>
      <c r="AQF187" s="15"/>
      <c r="AQG187" s="15"/>
      <c r="AQH187" s="15"/>
      <c r="AQI187" s="15"/>
      <c r="AQJ187" s="15"/>
      <c r="AQK187" s="15"/>
      <c r="AQL187" s="15"/>
      <c r="AQM187" s="15"/>
      <c r="AQN187" s="15"/>
      <c r="AQO187" s="15"/>
      <c r="AQP187" s="15"/>
      <c r="AQQ187" s="15"/>
      <c r="AQR187" s="15"/>
      <c r="AQS187" s="15"/>
      <c r="AQT187" s="15"/>
      <c r="AQU187" s="15"/>
      <c r="AQV187" s="15"/>
      <c r="AQW187" s="15"/>
      <c r="AQX187" s="15"/>
      <c r="AQY187" s="15"/>
      <c r="AQZ187" s="15"/>
      <c r="ARA187" s="15"/>
      <c r="ARB187" s="15"/>
      <c r="ARC187" s="15"/>
      <c r="ARD187" s="15"/>
      <c r="ARE187" s="15"/>
      <c r="ARF187" s="15"/>
      <c r="ARG187" s="15"/>
      <c r="ARH187" s="15"/>
      <c r="ARI187" s="15"/>
      <c r="ARJ187" s="15"/>
      <c r="ARK187" s="15"/>
      <c r="ARL187" s="15"/>
      <c r="ARM187" s="15"/>
      <c r="ARN187" s="15"/>
      <c r="ARO187" s="15"/>
      <c r="ARP187" s="15"/>
      <c r="ARQ187" s="15"/>
      <c r="ARR187" s="15"/>
      <c r="ARS187" s="15"/>
      <c r="ART187" s="15"/>
      <c r="ARU187" s="15"/>
      <c r="ARV187" s="15"/>
      <c r="ARW187" s="15"/>
      <c r="ARX187" s="15"/>
      <c r="ARY187" s="15"/>
      <c r="ARZ187" s="15"/>
      <c r="ASA187" s="15"/>
      <c r="ASB187" s="15"/>
      <c r="ASC187" s="15"/>
      <c r="ASD187" s="15"/>
      <c r="ASE187" s="15"/>
      <c r="ASF187" s="15"/>
      <c r="ASG187" s="15"/>
      <c r="ASH187" s="15"/>
      <c r="ASI187" s="15"/>
      <c r="ASJ187" s="15"/>
      <c r="ASK187" s="15"/>
      <c r="ASL187" s="15"/>
      <c r="ASM187" s="15"/>
      <c r="ASN187" s="15"/>
      <c r="ASO187" s="15"/>
      <c r="ASP187" s="15"/>
      <c r="ASQ187" s="15"/>
      <c r="ASR187" s="15"/>
      <c r="ASS187" s="15"/>
      <c r="AST187" s="15"/>
      <c r="ASU187" s="15"/>
      <c r="ASV187" s="15"/>
      <c r="ASW187" s="15"/>
      <c r="ASX187" s="15"/>
      <c r="ASY187" s="15"/>
      <c r="ASZ187" s="15"/>
      <c r="ATA187" s="15"/>
      <c r="ATB187" s="15"/>
      <c r="ATC187" s="15"/>
      <c r="ATD187" s="15"/>
      <c r="ATE187" s="15"/>
      <c r="ATF187" s="15"/>
      <c r="ATG187" s="15"/>
      <c r="ATH187" s="15"/>
      <c r="ATI187" s="15"/>
      <c r="ATJ187" s="15"/>
      <c r="ATK187" s="15"/>
      <c r="ATL187" s="15"/>
      <c r="ATM187" s="15"/>
      <c r="ATN187" s="15"/>
      <c r="ATO187" s="15"/>
      <c r="ATP187" s="15"/>
      <c r="ATQ187" s="15"/>
      <c r="ATR187" s="15"/>
      <c r="ATS187" s="15"/>
      <c r="ATT187" s="15"/>
      <c r="ATU187" s="15"/>
      <c r="ATV187" s="15"/>
      <c r="ATW187" s="15"/>
      <c r="ATX187" s="15"/>
      <c r="ATY187" s="15"/>
      <c r="ATZ187" s="15"/>
      <c r="AUA187" s="15"/>
      <c r="AUB187" s="15"/>
      <c r="AUC187" s="15"/>
      <c r="AUD187" s="15"/>
      <c r="AUE187" s="15"/>
      <c r="AUF187" s="15"/>
      <c r="AUG187" s="15"/>
      <c r="AUH187" s="15"/>
      <c r="AUI187" s="15"/>
      <c r="AUJ187" s="15"/>
      <c r="AUK187" s="15"/>
      <c r="AUL187" s="15"/>
      <c r="AUM187" s="15"/>
      <c r="AUN187" s="15"/>
      <c r="AUO187" s="15"/>
      <c r="AUP187" s="15"/>
      <c r="AUQ187" s="15"/>
      <c r="AUR187" s="15"/>
      <c r="AUS187" s="15"/>
      <c r="AUT187" s="15"/>
      <c r="AUU187" s="15"/>
      <c r="AUV187" s="15"/>
      <c r="AUW187" s="15"/>
      <c r="AUX187" s="15"/>
      <c r="AUY187" s="15"/>
      <c r="AUZ187" s="15"/>
      <c r="AVA187" s="15"/>
      <c r="AVB187" s="15"/>
      <c r="AVC187" s="15"/>
      <c r="AVD187" s="15"/>
      <c r="AVE187" s="15"/>
      <c r="AVF187" s="15"/>
      <c r="AVG187" s="15"/>
      <c r="AVH187" s="15"/>
      <c r="AVI187" s="15"/>
      <c r="AVJ187" s="15"/>
      <c r="AVK187" s="15"/>
      <c r="AVL187" s="15"/>
      <c r="AVM187" s="15"/>
      <c r="AVN187" s="15"/>
      <c r="AVO187" s="15"/>
      <c r="AVP187" s="15"/>
      <c r="AVQ187" s="15"/>
      <c r="AVR187" s="15"/>
      <c r="AVS187" s="15"/>
      <c r="AVT187" s="15"/>
      <c r="AVU187" s="15"/>
      <c r="AVV187" s="15"/>
      <c r="AVW187" s="15"/>
      <c r="AVX187" s="15"/>
      <c r="AVY187" s="15"/>
      <c r="AVZ187" s="15"/>
      <c r="AWA187" s="15"/>
      <c r="AWB187" s="15"/>
      <c r="AWC187" s="15"/>
      <c r="AWD187" s="15"/>
      <c r="AWE187" s="15"/>
      <c r="AWF187" s="15"/>
      <c r="AWG187" s="15"/>
      <c r="AWH187" s="15"/>
      <c r="AWI187" s="15"/>
      <c r="AWJ187" s="15"/>
      <c r="AWK187" s="15"/>
      <c r="AWL187" s="15"/>
      <c r="AWM187" s="15"/>
      <c r="AWN187" s="15"/>
      <c r="AWO187" s="15"/>
      <c r="AWP187" s="15"/>
      <c r="AWQ187" s="15"/>
      <c r="AWR187" s="15"/>
      <c r="AWS187" s="15"/>
      <c r="AWT187" s="15"/>
      <c r="AWU187" s="15"/>
      <c r="AWV187" s="15"/>
      <c r="AWW187" s="15"/>
      <c r="AWX187" s="15"/>
      <c r="AWY187" s="15"/>
      <c r="AWZ187" s="15"/>
      <c r="AXA187" s="15"/>
      <c r="AXB187" s="15"/>
      <c r="AXC187" s="15"/>
      <c r="AXD187" s="15"/>
      <c r="AXE187" s="15"/>
      <c r="AXF187" s="15"/>
      <c r="AXG187" s="15"/>
      <c r="AXH187" s="15"/>
      <c r="AXI187" s="15"/>
      <c r="AXJ187" s="15"/>
      <c r="AXK187" s="15"/>
      <c r="AXL187" s="15"/>
      <c r="AXM187" s="15"/>
      <c r="AXN187" s="15"/>
      <c r="AXO187" s="15"/>
      <c r="AXP187" s="15"/>
      <c r="AXQ187" s="15"/>
      <c r="AXR187" s="15"/>
      <c r="AXS187" s="15"/>
      <c r="AXT187" s="15"/>
      <c r="AXU187" s="15"/>
      <c r="AXV187" s="15"/>
      <c r="AXW187" s="15"/>
      <c r="AXX187" s="15"/>
      <c r="AXY187" s="15"/>
      <c r="AXZ187" s="15"/>
      <c r="AYA187" s="15"/>
      <c r="AYB187" s="15"/>
      <c r="AYC187" s="15"/>
      <c r="AYD187" s="15"/>
      <c r="AYE187" s="15"/>
      <c r="AYF187" s="15"/>
      <c r="AYG187" s="15"/>
      <c r="AYH187" s="15"/>
      <c r="AYI187" s="15"/>
      <c r="AYJ187" s="15"/>
      <c r="AYK187" s="15"/>
      <c r="AYL187" s="15"/>
      <c r="AYM187" s="15"/>
      <c r="AYN187" s="15"/>
      <c r="AYO187" s="15"/>
      <c r="AYP187" s="15"/>
      <c r="AYQ187" s="15"/>
      <c r="AYR187" s="15"/>
      <c r="AYS187" s="15"/>
      <c r="AYT187" s="15"/>
      <c r="AYU187" s="15"/>
      <c r="AYV187" s="15"/>
      <c r="AYW187" s="15"/>
      <c r="AYX187" s="15"/>
      <c r="AYY187" s="15"/>
      <c r="AYZ187" s="15"/>
      <c r="AZA187" s="15"/>
      <c r="AZB187" s="15"/>
      <c r="AZC187" s="15"/>
      <c r="AZD187" s="15"/>
      <c r="AZE187" s="15"/>
      <c r="AZF187" s="15"/>
      <c r="AZG187" s="15"/>
      <c r="AZH187" s="15"/>
      <c r="AZI187" s="15"/>
      <c r="AZJ187" s="15"/>
      <c r="AZK187" s="15"/>
      <c r="AZL187" s="15"/>
      <c r="AZM187" s="15"/>
      <c r="AZN187" s="15"/>
      <c r="AZO187" s="15"/>
      <c r="AZP187" s="15"/>
      <c r="AZQ187" s="15"/>
      <c r="AZR187" s="15"/>
      <c r="AZS187" s="15"/>
      <c r="AZT187" s="15"/>
      <c r="AZU187" s="15"/>
      <c r="AZV187" s="15"/>
      <c r="AZW187" s="15"/>
      <c r="AZX187" s="15"/>
      <c r="AZY187" s="15"/>
      <c r="AZZ187" s="15"/>
      <c r="BAA187" s="15"/>
      <c r="BAB187" s="15"/>
      <c r="BAC187" s="15"/>
      <c r="BAD187" s="15"/>
      <c r="BAE187" s="15"/>
      <c r="BAF187" s="15"/>
      <c r="BAG187" s="15"/>
      <c r="BAH187" s="15"/>
      <c r="BAI187" s="15"/>
      <c r="BAJ187" s="15"/>
      <c r="BAK187" s="15"/>
      <c r="BAL187" s="15"/>
      <c r="BAM187" s="15"/>
      <c r="BAN187" s="15"/>
      <c r="BAO187" s="15"/>
      <c r="BAP187" s="15"/>
      <c r="BAQ187" s="15"/>
      <c r="BAR187" s="15"/>
      <c r="BAS187" s="15"/>
      <c r="BAT187" s="15"/>
      <c r="BAU187" s="15"/>
      <c r="BAV187" s="15"/>
      <c r="BAW187" s="15"/>
      <c r="BAX187" s="15"/>
      <c r="BAY187" s="15"/>
      <c r="BAZ187" s="15"/>
      <c r="BBA187" s="15"/>
      <c r="BBB187" s="15"/>
      <c r="BBC187" s="15"/>
      <c r="BBD187" s="15"/>
      <c r="BBE187" s="15"/>
      <c r="BBF187" s="15"/>
      <c r="BBG187" s="15"/>
      <c r="BBH187" s="15"/>
      <c r="BBI187" s="15"/>
      <c r="BBJ187" s="15"/>
      <c r="BBK187" s="15"/>
      <c r="BBL187" s="15"/>
      <c r="BBM187" s="15"/>
      <c r="BBN187" s="15"/>
      <c r="BBO187" s="15"/>
      <c r="BBP187" s="15"/>
      <c r="BBQ187" s="15"/>
      <c r="BBR187" s="15"/>
      <c r="BBS187" s="15"/>
      <c r="BBT187" s="15"/>
      <c r="BBU187" s="15"/>
      <c r="BBV187" s="15"/>
      <c r="BBW187" s="15"/>
      <c r="BBX187" s="15"/>
      <c r="BBY187" s="15"/>
      <c r="BBZ187" s="15"/>
      <c r="BCA187" s="15"/>
      <c r="BCB187" s="15"/>
      <c r="BCC187" s="15"/>
      <c r="BCD187" s="15"/>
      <c r="BCE187" s="15"/>
      <c r="BCF187" s="15"/>
      <c r="BCG187" s="15"/>
      <c r="BCH187" s="15"/>
      <c r="BCI187" s="15"/>
      <c r="BCJ187" s="15"/>
      <c r="BCK187" s="15"/>
      <c r="BCL187" s="15"/>
      <c r="BCM187" s="15"/>
      <c r="BCN187" s="15"/>
      <c r="BCO187" s="15"/>
      <c r="BCP187" s="15"/>
      <c r="BCQ187" s="15"/>
      <c r="BCR187" s="15"/>
      <c r="BCS187" s="15"/>
      <c r="BCT187" s="15"/>
      <c r="BCU187" s="15"/>
      <c r="BCV187" s="15"/>
      <c r="BCW187" s="15"/>
      <c r="BCX187" s="15"/>
      <c r="BCY187" s="15"/>
      <c r="BCZ187" s="15"/>
      <c r="BDA187" s="15"/>
      <c r="BDB187" s="15"/>
      <c r="BDC187" s="15"/>
      <c r="BDD187" s="15"/>
      <c r="BDE187" s="15"/>
      <c r="BDF187" s="15"/>
      <c r="BDG187" s="15"/>
      <c r="BDH187" s="15"/>
      <c r="BDI187" s="15"/>
      <c r="BDJ187" s="15"/>
      <c r="BDK187" s="15"/>
      <c r="BDL187" s="15"/>
      <c r="BDM187" s="15"/>
      <c r="BDN187" s="15"/>
      <c r="BDO187" s="15"/>
      <c r="BDP187" s="15"/>
      <c r="BDQ187" s="15"/>
      <c r="BDR187" s="15"/>
      <c r="BDS187" s="15"/>
      <c r="BDT187" s="15"/>
      <c r="BDU187" s="15"/>
      <c r="BDV187" s="15"/>
      <c r="BDW187" s="15"/>
      <c r="BDX187" s="15"/>
      <c r="BDY187" s="15"/>
      <c r="BDZ187" s="15"/>
      <c r="BEA187" s="15"/>
      <c r="BEB187" s="15"/>
      <c r="BEC187" s="15"/>
      <c r="BED187" s="15"/>
      <c r="BEE187" s="15"/>
      <c r="BEF187" s="15"/>
      <c r="BEG187" s="15"/>
      <c r="BEH187" s="15"/>
      <c r="BEI187" s="15"/>
      <c r="BEJ187" s="15"/>
      <c r="BEK187" s="15"/>
      <c r="BEL187" s="15"/>
      <c r="BEM187" s="15"/>
      <c r="BEN187" s="15"/>
      <c r="BEO187" s="15"/>
      <c r="BEP187" s="15"/>
      <c r="BEQ187" s="15"/>
      <c r="BER187" s="15"/>
      <c r="BES187" s="15"/>
      <c r="BET187" s="15"/>
      <c r="BEU187" s="15"/>
      <c r="BEV187" s="15"/>
      <c r="BEW187" s="15"/>
      <c r="BEX187" s="15"/>
      <c r="BEY187" s="15"/>
      <c r="BEZ187" s="15"/>
      <c r="BFA187" s="15"/>
      <c r="BFB187" s="15"/>
      <c r="BFC187" s="15"/>
      <c r="BFD187" s="15"/>
      <c r="BFE187" s="15"/>
      <c r="BFF187" s="15"/>
      <c r="BFG187" s="15"/>
      <c r="BFH187" s="15"/>
      <c r="BFI187" s="15"/>
      <c r="BFJ187" s="15"/>
      <c r="BFK187" s="15"/>
      <c r="BFL187" s="15"/>
      <c r="BFM187" s="15"/>
      <c r="BFN187" s="15"/>
      <c r="BFO187" s="15"/>
      <c r="BFP187" s="15"/>
      <c r="BFQ187" s="15"/>
      <c r="BFR187" s="15"/>
      <c r="BFS187" s="15"/>
      <c r="BFT187" s="15"/>
      <c r="BFU187" s="15"/>
      <c r="BFV187" s="15"/>
      <c r="BFW187" s="15"/>
      <c r="BFX187" s="15"/>
      <c r="BFY187" s="15"/>
      <c r="BFZ187" s="15"/>
      <c r="BGA187" s="15"/>
      <c r="BGB187" s="15"/>
      <c r="BGC187" s="15"/>
      <c r="BGD187" s="15"/>
      <c r="BGE187" s="15"/>
      <c r="BGF187" s="15"/>
      <c r="BGG187" s="15"/>
      <c r="BGH187" s="15"/>
      <c r="BGI187" s="15"/>
      <c r="BGJ187" s="15"/>
      <c r="BGK187" s="15"/>
      <c r="BGL187" s="15"/>
      <c r="BGM187" s="15"/>
      <c r="BGN187" s="15"/>
      <c r="BGO187" s="15"/>
      <c r="BGP187" s="15"/>
      <c r="BGQ187" s="15"/>
      <c r="BGR187" s="15"/>
      <c r="BGS187" s="15"/>
      <c r="BGT187" s="15"/>
      <c r="BGU187" s="15"/>
      <c r="BGV187" s="15"/>
      <c r="BGW187" s="15"/>
      <c r="BGX187" s="15"/>
      <c r="BGY187" s="15"/>
      <c r="BGZ187" s="15"/>
      <c r="BHA187" s="15"/>
      <c r="BHB187" s="15"/>
      <c r="BHC187" s="15"/>
      <c r="BHD187" s="15"/>
      <c r="BHE187" s="15"/>
      <c r="BHF187" s="15"/>
      <c r="BHG187" s="15"/>
      <c r="BHH187" s="15"/>
      <c r="BHI187" s="15"/>
      <c r="BHJ187" s="15"/>
      <c r="BHK187" s="15"/>
      <c r="BHL187" s="15"/>
      <c r="BHM187" s="15"/>
      <c r="BHN187" s="15"/>
      <c r="BHO187" s="15"/>
      <c r="BHP187" s="15"/>
      <c r="BHQ187" s="15"/>
      <c r="BHR187" s="15"/>
      <c r="BHS187" s="15"/>
      <c r="BHT187" s="15"/>
      <c r="BHU187" s="15"/>
      <c r="BHV187" s="15"/>
      <c r="BHW187" s="15"/>
      <c r="BHX187" s="15"/>
      <c r="BHY187" s="15"/>
      <c r="BHZ187" s="15"/>
      <c r="BIA187" s="15"/>
      <c r="BIB187" s="15"/>
      <c r="BIC187" s="15"/>
      <c r="BID187" s="15"/>
      <c r="BIE187" s="15"/>
      <c r="BIF187" s="15"/>
      <c r="BIG187" s="15"/>
      <c r="BIH187" s="15"/>
      <c r="BII187" s="15"/>
      <c r="BIJ187" s="15"/>
      <c r="BIK187" s="15"/>
      <c r="BIL187" s="15"/>
      <c r="BIM187" s="15"/>
      <c r="BIN187" s="15"/>
      <c r="BIO187" s="15"/>
      <c r="BIP187" s="15"/>
      <c r="BIQ187" s="15"/>
      <c r="BIR187" s="15"/>
      <c r="BIS187" s="15"/>
      <c r="BIT187" s="15"/>
      <c r="BIU187" s="15"/>
      <c r="BIV187" s="15"/>
      <c r="BIW187" s="15"/>
      <c r="BIX187" s="15"/>
      <c r="BIY187" s="15"/>
      <c r="BIZ187" s="15"/>
      <c r="BJA187" s="15"/>
      <c r="BJB187" s="15"/>
      <c r="BJC187" s="15"/>
      <c r="BJD187" s="15"/>
      <c r="BJE187" s="15"/>
      <c r="BJF187" s="15"/>
      <c r="BJG187" s="15"/>
      <c r="BJH187" s="15"/>
      <c r="BJI187" s="15"/>
      <c r="BJJ187" s="15"/>
      <c r="BJK187" s="15"/>
      <c r="BJL187" s="15"/>
      <c r="BJM187" s="15"/>
      <c r="BJN187" s="15"/>
      <c r="BJO187" s="15"/>
      <c r="BJP187" s="15"/>
      <c r="BJQ187" s="15"/>
      <c r="BJR187" s="15"/>
      <c r="BJS187" s="15"/>
      <c r="BJT187" s="15"/>
      <c r="BJU187" s="15"/>
      <c r="BJV187" s="15"/>
      <c r="BJW187" s="15"/>
      <c r="BJX187" s="15"/>
      <c r="BJY187" s="15"/>
      <c r="BJZ187" s="15"/>
      <c r="BKA187" s="15"/>
      <c r="BKB187" s="15"/>
      <c r="BKC187" s="15"/>
      <c r="BKD187" s="15"/>
      <c r="BKE187" s="15"/>
      <c r="BKF187" s="15"/>
      <c r="BKG187" s="15"/>
      <c r="BKH187" s="15"/>
      <c r="BKI187" s="15"/>
      <c r="BKJ187" s="15"/>
      <c r="BKK187" s="15"/>
      <c r="BKL187" s="15"/>
      <c r="BKM187" s="15"/>
      <c r="BKN187" s="15"/>
      <c r="BKO187" s="15"/>
      <c r="BKP187" s="15"/>
      <c r="BKQ187" s="15"/>
      <c r="BKR187" s="15"/>
      <c r="BKS187" s="15"/>
      <c r="BKT187" s="15"/>
      <c r="BKU187" s="15"/>
      <c r="BKV187" s="15"/>
      <c r="BKW187" s="15"/>
      <c r="BKX187" s="15"/>
      <c r="BKY187" s="15"/>
      <c r="BKZ187" s="15"/>
      <c r="BLA187" s="15"/>
      <c r="BLB187" s="15"/>
      <c r="BLC187" s="15"/>
      <c r="BLD187" s="15"/>
      <c r="BLE187" s="15"/>
      <c r="BLF187" s="15"/>
      <c r="BLG187" s="15"/>
      <c r="BLH187" s="15"/>
      <c r="BLI187" s="15"/>
      <c r="BLJ187" s="15"/>
      <c r="BLK187" s="15"/>
      <c r="BLL187" s="15"/>
      <c r="BLM187" s="15"/>
      <c r="BLN187" s="15"/>
      <c r="BLO187" s="15"/>
      <c r="BLP187" s="15"/>
      <c r="BLQ187" s="15"/>
      <c r="BLR187" s="15"/>
      <c r="BLS187" s="15"/>
      <c r="BLT187" s="15"/>
      <c r="BLU187" s="15"/>
      <c r="BLV187" s="15"/>
      <c r="BLW187" s="15"/>
      <c r="BLX187" s="15"/>
      <c r="BLY187" s="15"/>
      <c r="BLZ187" s="15"/>
      <c r="BMA187" s="15"/>
      <c r="BMB187" s="15"/>
      <c r="BMC187" s="15"/>
      <c r="BMD187" s="15"/>
      <c r="BME187" s="15"/>
      <c r="BMF187" s="15"/>
      <c r="BMG187" s="15"/>
      <c r="BMH187" s="15"/>
      <c r="BMI187" s="15"/>
      <c r="BMJ187" s="15"/>
      <c r="BMK187" s="15"/>
      <c r="BML187" s="15"/>
      <c r="BMM187" s="15"/>
      <c r="BMN187" s="15"/>
      <c r="BMO187" s="15"/>
      <c r="BMP187" s="15"/>
      <c r="BMQ187" s="15"/>
      <c r="BMR187" s="15"/>
      <c r="BMS187" s="15"/>
      <c r="BMT187" s="15"/>
      <c r="BMU187" s="15"/>
      <c r="BMV187" s="15"/>
      <c r="BMW187" s="15"/>
      <c r="BMX187" s="15"/>
      <c r="BMY187" s="15"/>
      <c r="BMZ187" s="15"/>
      <c r="BNA187" s="15"/>
      <c r="BNB187" s="15"/>
      <c r="BNC187" s="15"/>
      <c r="BND187" s="15"/>
      <c r="BNE187" s="15"/>
      <c r="BNF187" s="15"/>
      <c r="BNG187" s="15"/>
      <c r="BNH187" s="15"/>
      <c r="BNI187" s="15"/>
      <c r="BNJ187" s="15"/>
      <c r="BNK187" s="15"/>
      <c r="BNL187" s="15"/>
      <c r="BNM187" s="15"/>
      <c r="BNN187" s="15"/>
      <c r="BNO187" s="15"/>
      <c r="BNP187" s="15"/>
      <c r="BNQ187" s="15"/>
      <c r="BNR187" s="15"/>
      <c r="BNS187" s="15"/>
      <c r="BNT187" s="15"/>
      <c r="BNU187" s="15"/>
      <c r="BNV187" s="15"/>
      <c r="BNW187" s="15"/>
      <c r="BNX187" s="15"/>
      <c r="BNY187" s="15"/>
      <c r="BNZ187" s="15"/>
      <c r="BOA187" s="15"/>
      <c r="BOB187" s="15"/>
      <c r="BOC187" s="15"/>
      <c r="BOD187" s="15"/>
      <c r="BOE187" s="15"/>
      <c r="BOF187" s="15"/>
      <c r="BOG187" s="15"/>
      <c r="BOH187" s="15"/>
      <c r="BOI187" s="15"/>
      <c r="BOJ187" s="15"/>
      <c r="BOK187" s="15"/>
      <c r="BOL187" s="15"/>
      <c r="BOM187" s="15"/>
      <c r="BON187" s="15"/>
      <c r="BOO187" s="15"/>
      <c r="BOP187" s="15"/>
      <c r="BOQ187" s="15"/>
      <c r="BOR187" s="15"/>
      <c r="BOS187" s="15"/>
      <c r="BOT187" s="15"/>
      <c r="BOU187" s="15"/>
      <c r="BOV187" s="15"/>
      <c r="BOW187" s="15"/>
      <c r="BOX187" s="15"/>
      <c r="BOY187" s="15"/>
      <c r="BOZ187" s="15"/>
      <c r="BPA187" s="15"/>
      <c r="BPB187" s="15"/>
      <c r="BPC187" s="15"/>
      <c r="BPD187" s="15"/>
      <c r="BPE187" s="15"/>
      <c r="BPF187" s="15"/>
      <c r="BPG187" s="15"/>
      <c r="BPH187" s="15"/>
      <c r="BPI187" s="15"/>
      <c r="BPJ187" s="15"/>
      <c r="BPK187" s="15"/>
      <c r="BPL187" s="15"/>
      <c r="BPM187" s="15"/>
      <c r="BPN187" s="15"/>
      <c r="BPO187" s="15"/>
      <c r="BPP187" s="15"/>
      <c r="BPQ187" s="15"/>
      <c r="BPR187" s="15"/>
      <c r="BPS187" s="15"/>
      <c r="BPT187" s="15"/>
      <c r="BPU187" s="15"/>
      <c r="BPV187" s="15"/>
      <c r="BPW187" s="15"/>
      <c r="BPX187" s="15"/>
      <c r="BPY187" s="15"/>
      <c r="BPZ187" s="15"/>
      <c r="BQA187" s="15"/>
      <c r="BQB187" s="15"/>
      <c r="BQC187" s="15"/>
      <c r="BQD187" s="15"/>
      <c r="BQE187" s="15"/>
      <c r="BQF187" s="15"/>
      <c r="BQG187" s="15"/>
      <c r="BQH187" s="15"/>
      <c r="BQI187" s="15"/>
      <c r="BQJ187" s="15"/>
      <c r="BQK187" s="15"/>
      <c r="BQL187" s="15"/>
      <c r="BQM187" s="15"/>
      <c r="BQN187" s="15"/>
      <c r="BQO187" s="15"/>
      <c r="BQP187" s="15"/>
      <c r="BQQ187" s="15"/>
      <c r="BQR187" s="15"/>
      <c r="BQS187" s="15"/>
      <c r="BQT187" s="15"/>
      <c r="BQU187" s="15"/>
      <c r="BQV187" s="15"/>
      <c r="BQW187" s="15"/>
      <c r="BQX187" s="15"/>
      <c r="BQY187" s="15"/>
      <c r="BQZ187" s="15"/>
      <c r="BRA187" s="15"/>
      <c r="BRB187" s="15"/>
      <c r="BRC187" s="15"/>
      <c r="BRD187" s="15"/>
      <c r="BRE187" s="15"/>
      <c r="BRF187" s="15"/>
      <c r="BRG187" s="15"/>
      <c r="BRH187" s="15"/>
      <c r="BRI187" s="15"/>
      <c r="BRJ187" s="15"/>
      <c r="BRK187" s="15"/>
      <c r="BRL187" s="15"/>
      <c r="BRM187" s="15"/>
      <c r="BRN187" s="15"/>
      <c r="BRO187" s="15"/>
      <c r="BRP187" s="15"/>
      <c r="BRQ187" s="15"/>
      <c r="BRR187" s="15"/>
      <c r="BRS187" s="15"/>
      <c r="BRT187" s="15"/>
      <c r="BRU187" s="15"/>
      <c r="BRV187" s="15"/>
      <c r="BRW187" s="15"/>
      <c r="BRX187" s="15"/>
      <c r="BRY187" s="15"/>
      <c r="BRZ187" s="15"/>
      <c r="BSA187" s="15"/>
      <c r="BSB187" s="15"/>
      <c r="BSC187" s="15"/>
      <c r="BSD187" s="15"/>
      <c r="BSE187" s="15"/>
      <c r="BSF187" s="15"/>
      <c r="BSG187" s="15"/>
      <c r="BSH187" s="15"/>
      <c r="BSI187" s="15"/>
      <c r="BSJ187" s="15"/>
      <c r="BSK187" s="15"/>
      <c r="BSL187" s="15"/>
      <c r="BSM187" s="15"/>
      <c r="BSN187" s="15"/>
      <c r="BSO187" s="15"/>
      <c r="BSP187" s="15"/>
      <c r="BSQ187" s="15"/>
      <c r="BSR187" s="15"/>
      <c r="BSS187" s="15"/>
      <c r="BST187" s="15"/>
      <c r="BSU187" s="15"/>
      <c r="BSV187" s="15"/>
      <c r="BSW187" s="15"/>
      <c r="BSX187" s="15"/>
      <c r="BSY187" s="15"/>
      <c r="BSZ187" s="15"/>
      <c r="BTA187" s="15"/>
      <c r="BTB187" s="15"/>
      <c r="BTC187" s="15"/>
      <c r="BTD187" s="15"/>
      <c r="BTE187" s="15"/>
      <c r="BTF187" s="15"/>
      <c r="BTG187" s="15"/>
      <c r="BTH187" s="15"/>
      <c r="BTI187" s="15"/>
      <c r="BTJ187" s="15"/>
      <c r="BTK187" s="15"/>
      <c r="BTL187" s="15"/>
      <c r="BTM187" s="15"/>
      <c r="BTN187" s="15"/>
      <c r="BTO187" s="15"/>
      <c r="BTP187" s="15"/>
      <c r="BTQ187" s="15"/>
      <c r="BTR187" s="15"/>
      <c r="BTS187" s="15"/>
      <c r="BTT187" s="15"/>
      <c r="BTU187" s="15"/>
      <c r="BTV187" s="15"/>
      <c r="BTW187" s="15"/>
      <c r="BTX187" s="15"/>
      <c r="BTY187" s="15"/>
      <c r="BTZ187" s="15"/>
      <c r="BUA187" s="15"/>
      <c r="BUB187" s="15"/>
      <c r="BUC187" s="15"/>
      <c r="BUD187" s="15"/>
      <c r="BUE187" s="15"/>
      <c r="BUF187" s="15"/>
      <c r="BUG187" s="15"/>
      <c r="BUH187" s="15"/>
      <c r="BUI187" s="15"/>
      <c r="BUJ187" s="15"/>
      <c r="BUK187" s="15"/>
      <c r="BUL187" s="15"/>
      <c r="BUM187" s="15"/>
      <c r="BUN187" s="15"/>
      <c r="BUO187" s="15"/>
      <c r="BUP187" s="15"/>
      <c r="BUQ187" s="15"/>
      <c r="BUR187" s="15"/>
      <c r="BUS187" s="15"/>
      <c r="BUT187" s="15"/>
      <c r="BUU187" s="15"/>
      <c r="BUV187" s="15"/>
      <c r="BUW187" s="15"/>
      <c r="BUX187" s="15"/>
      <c r="BUY187" s="15"/>
      <c r="BUZ187" s="15"/>
      <c r="BVA187" s="15"/>
      <c r="BVB187" s="15"/>
      <c r="BVC187" s="15"/>
      <c r="BVD187" s="15"/>
      <c r="BVE187" s="15"/>
      <c r="BVF187" s="15"/>
      <c r="BVG187" s="15"/>
      <c r="BVH187" s="15"/>
      <c r="BVI187" s="15"/>
      <c r="BVJ187" s="15"/>
      <c r="BVK187" s="15"/>
      <c r="BVL187" s="15"/>
      <c r="BVM187" s="15"/>
      <c r="BVN187" s="15"/>
      <c r="BVO187" s="15"/>
      <c r="BVP187" s="15"/>
      <c r="BVQ187" s="15"/>
      <c r="BVR187" s="15"/>
      <c r="BVS187" s="15"/>
      <c r="BVT187" s="15"/>
      <c r="BVU187" s="15"/>
      <c r="BVV187" s="15"/>
      <c r="BVW187" s="15"/>
      <c r="BVX187" s="15"/>
      <c r="BVY187" s="15"/>
      <c r="BVZ187" s="15"/>
      <c r="BWA187" s="15"/>
      <c r="BWB187" s="15"/>
      <c r="BWC187" s="15"/>
      <c r="BWD187" s="15"/>
      <c r="BWE187" s="15"/>
      <c r="BWF187" s="15"/>
      <c r="BWG187" s="15"/>
      <c r="BWH187" s="15"/>
      <c r="BWI187" s="15"/>
      <c r="BWJ187" s="15"/>
      <c r="BWK187" s="15"/>
      <c r="BWL187" s="15"/>
      <c r="BWM187" s="15"/>
      <c r="BWN187" s="15"/>
      <c r="BWO187" s="15"/>
      <c r="BWP187" s="15"/>
      <c r="BWQ187" s="15"/>
      <c r="BWR187" s="15"/>
      <c r="BWS187" s="15"/>
      <c r="BWT187" s="15"/>
      <c r="BWU187" s="15"/>
      <c r="BWV187" s="15"/>
      <c r="BWW187" s="15"/>
      <c r="BWX187" s="15"/>
      <c r="BWY187" s="15"/>
      <c r="BWZ187" s="15"/>
      <c r="BXA187" s="15"/>
      <c r="BXB187" s="15"/>
      <c r="BXC187" s="15"/>
      <c r="BXD187" s="15"/>
      <c r="BXE187" s="15"/>
      <c r="BXF187" s="15"/>
      <c r="BXG187" s="15"/>
      <c r="BXH187" s="15"/>
      <c r="BXI187" s="15"/>
      <c r="BXJ187" s="15"/>
      <c r="BXK187" s="15"/>
      <c r="BXL187" s="15"/>
      <c r="BXM187" s="15"/>
      <c r="BXN187" s="15"/>
      <c r="BXO187" s="15"/>
      <c r="BXP187" s="15"/>
      <c r="BXQ187" s="15"/>
      <c r="BXR187" s="15"/>
      <c r="BXS187" s="15"/>
      <c r="BXT187" s="15"/>
      <c r="BXU187" s="15"/>
      <c r="BXV187" s="15"/>
      <c r="BXW187" s="15"/>
      <c r="BXX187" s="15"/>
      <c r="BXY187" s="15"/>
      <c r="BXZ187" s="15"/>
      <c r="BYA187" s="15"/>
      <c r="BYB187" s="15"/>
      <c r="BYC187" s="15"/>
      <c r="BYD187" s="15"/>
      <c r="BYE187" s="15"/>
      <c r="BYF187" s="15"/>
      <c r="BYG187" s="15"/>
      <c r="BYH187" s="15"/>
      <c r="BYI187" s="15"/>
      <c r="BYJ187" s="15"/>
      <c r="BYK187" s="15"/>
      <c r="BYL187" s="15"/>
      <c r="BYM187" s="15"/>
      <c r="BYN187" s="15"/>
      <c r="BYO187" s="15"/>
      <c r="BYP187" s="15"/>
      <c r="BYQ187" s="15"/>
      <c r="BYR187" s="15"/>
      <c r="BYS187" s="15"/>
      <c r="BYT187" s="15"/>
      <c r="BYU187" s="15"/>
      <c r="BYV187" s="15"/>
      <c r="BYW187" s="15"/>
      <c r="BYX187" s="15"/>
      <c r="BYY187" s="15"/>
      <c r="BYZ187" s="15"/>
      <c r="BZA187" s="15"/>
      <c r="BZB187" s="15"/>
      <c r="BZC187" s="15"/>
      <c r="BZD187" s="15"/>
      <c r="BZE187" s="15"/>
      <c r="BZF187" s="15"/>
      <c r="BZG187" s="15"/>
      <c r="BZH187" s="15"/>
      <c r="BZI187" s="15"/>
      <c r="BZJ187" s="15"/>
      <c r="BZK187" s="15"/>
      <c r="BZL187" s="15"/>
      <c r="BZM187" s="15"/>
      <c r="BZN187" s="15"/>
      <c r="BZO187" s="15"/>
      <c r="BZP187" s="15"/>
      <c r="BZQ187" s="15"/>
      <c r="BZR187" s="15"/>
      <c r="BZS187" s="15"/>
      <c r="BZT187" s="15"/>
      <c r="BZU187" s="15"/>
      <c r="BZV187" s="15"/>
      <c r="BZW187" s="15"/>
      <c r="BZX187" s="15"/>
      <c r="BZY187" s="15"/>
      <c r="BZZ187" s="15"/>
      <c r="CAA187" s="15"/>
      <c r="CAB187" s="15"/>
      <c r="CAC187" s="15"/>
      <c r="CAD187" s="15"/>
      <c r="CAE187" s="15"/>
      <c r="CAF187" s="15"/>
      <c r="CAG187" s="15"/>
      <c r="CAH187" s="15"/>
      <c r="CAI187" s="15"/>
      <c r="CAJ187" s="15"/>
      <c r="CAK187" s="15"/>
      <c r="CAL187" s="15"/>
      <c r="CAM187" s="15"/>
      <c r="CAN187" s="15"/>
      <c r="CAO187" s="15"/>
      <c r="CAP187" s="15"/>
      <c r="CAQ187" s="15"/>
      <c r="CAR187" s="15"/>
      <c r="CAS187" s="15"/>
      <c r="CAT187" s="15"/>
      <c r="CAU187" s="15"/>
      <c r="CAV187" s="15"/>
      <c r="CAW187" s="15"/>
      <c r="CAX187" s="15"/>
      <c r="CAY187" s="15"/>
      <c r="CAZ187" s="15"/>
      <c r="CBA187" s="15"/>
      <c r="CBB187" s="15"/>
      <c r="CBC187" s="15"/>
      <c r="CBD187" s="15"/>
      <c r="CBE187" s="15"/>
      <c r="CBF187" s="15"/>
      <c r="CBG187" s="15"/>
      <c r="CBH187" s="15"/>
      <c r="CBI187" s="15"/>
      <c r="CBJ187" s="15"/>
      <c r="CBK187" s="15"/>
      <c r="CBL187" s="15"/>
      <c r="CBM187" s="15"/>
      <c r="CBN187" s="15"/>
      <c r="CBO187" s="15"/>
      <c r="CBP187" s="15"/>
      <c r="CBQ187" s="15"/>
      <c r="CBR187" s="15"/>
      <c r="CBS187" s="15"/>
      <c r="CBT187" s="15"/>
      <c r="CBU187" s="15"/>
      <c r="CBV187" s="15"/>
      <c r="CBW187" s="15"/>
      <c r="CBX187" s="15"/>
      <c r="CBY187" s="15"/>
      <c r="CBZ187" s="15"/>
      <c r="CCA187" s="15"/>
      <c r="CCB187" s="15"/>
      <c r="CCC187" s="15"/>
      <c r="CCD187" s="15"/>
      <c r="CCE187" s="15"/>
      <c r="CCF187" s="15"/>
      <c r="CCG187" s="15"/>
      <c r="CCH187" s="15"/>
      <c r="CCI187" s="15"/>
      <c r="CCJ187" s="15"/>
      <c r="CCK187" s="15"/>
      <c r="CCL187" s="15"/>
      <c r="CCM187" s="15"/>
      <c r="CCN187" s="15"/>
      <c r="CCO187" s="15"/>
      <c r="CCP187" s="15"/>
      <c r="CCQ187" s="15"/>
      <c r="CCR187" s="15"/>
      <c r="CCS187" s="15"/>
      <c r="CCT187" s="15"/>
      <c r="CCU187" s="15"/>
      <c r="CCV187" s="15"/>
      <c r="CCW187" s="15"/>
      <c r="CCX187" s="15"/>
      <c r="CCY187" s="15"/>
      <c r="CCZ187" s="15"/>
      <c r="CDA187" s="15"/>
      <c r="CDB187" s="15"/>
      <c r="CDC187" s="15"/>
      <c r="CDD187" s="15"/>
      <c r="CDE187" s="15"/>
      <c r="CDF187" s="15"/>
      <c r="CDG187" s="15"/>
      <c r="CDH187" s="15"/>
      <c r="CDI187" s="15"/>
      <c r="CDJ187" s="15"/>
      <c r="CDK187" s="15"/>
      <c r="CDL187" s="15"/>
      <c r="CDM187" s="15"/>
      <c r="CDN187" s="15"/>
      <c r="CDO187" s="15"/>
      <c r="CDP187" s="15"/>
      <c r="CDQ187" s="15"/>
      <c r="CDR187" s="15"/>
      <c r="CDS187" s="15"/>
      <c r="CDT187" s="15"/>
      <c r="CDU187" s="15"/>
      <c r="CDV187" s="15"/>
      <c r="CDW187" s="15"/>
      <c r="CDX187" s="15"/>
      <c r="CDY187" s="15"/>
      <c r="CDZ187" s="15"/>
      <c r="CEA187" s="15"/>
      <c r="CEB187" s="15"/>
      <c r="CEC187" s="15"/>
      <c r="CED187" s="15"/>
      <c r="CEE187" s="15"/>
      <c r="CEF187" s="15"/>
      <c r="CEG187" s="15"/>
      <c r="CEH187" s="15"/>
      <c r="CEI187" s="15"/>
      <c r="CEJ187" s="15"/>
      <c r="CEK187" s="15"/>
      <c r="CEL187" s="15"/>
      <c r="CEM187" s="15"/>
      <c r="CEN187" s="15"/>
      <c r="CEO187" s="15"/>
      <c r="CEP187" s="15"/>
      <c r="CEQ187" s="15"/>
      <c r="CER187" s="15"/>
      <c r="CES187" s="15"/>
      <c r="CET187" s="15"/>
      <c r="CEU187" s="15"/>
      <c r="CEV187" s="15"/>
      <c r="CEW187" s="15"/>
      <c r="CEX187" s="15"/>
      <c r="CEY187" s="15"/>
      <c r="CEZ187" s="15"/>
      <c r="CFA187" s="15"/>
      <c r="CFB187" s="15"/>
      <c r="CFC187" s="15"/>
      <c r="CFD187" s="15"/>
      <c r="CFE187" s="15"/>
      <c r="CFF187" s="15"/>
      <c r="CFG187" s="15"/>
      <c r="CFH187" s="15"/>
      <c r="CFI187" s="15"/>
      <c r="CFJ187" s="15"/>
      <c r="CFK187" s="15"/>
      <c r="CFL187" s="15"/>
      <c r="CFM187" s="15"/>
      <c r="CFN187" s="15"/>
      <c r="CFO187" s="15"/>
      <c r="CFP187" s="15"/>
      <c r="CFQ187" s="15"/>
      <c r="CFR187" s="15"/>
      <c r="CFS187" s="15"/>
      <c r="CFT187" s="15"/>
      <c r="CFU187" s="15"/>
      <c r="CFV187" s="15"/>
      <c r="CFW187" s="15"/>
      <c r="CFX187" s="15"/>
      <c r="CFY187" s="15"/>
      <c r="CFZ187" s="15"/>
      <c r="CGA187" s="15"/>
      <c r="CGB187" s="15"/>
      <c r="CGC187" s="15"/>
      <c r="CGD187" s="15"/>
      <c r="CGE187" s="15"/>
      <c r="CGF187" s="15"/>
      <c r="CGG187" s="15"/>
      <c r="CGH187" s="15"/>
      <c r="CGI187" s="15"/>
      <c r="CGJ187" s="15"/>
      <c r="CGK187" s="15"/>
      <c r="CGL187" s="15"/>
      <c r="CGM187" s="15"/>
      <c r="CGN187" s="15"/>
      <c r="CGO187" s="15"/>
      <c r="CGP187" s="15"/>
      <c r="CGQ187" s="15"/>
      <c r="CGR187" s="15"/>
      <c r="CGS187" s="15"/>
      <c r="CGT187" s="15"/>
      <c r="CGU187" s="15"/>
      <c r="CGV187" s="15"/>
      <c r="CGW187" s="15"/>
      <c r="CGX187" s="15"/>
      <c r="CGY187" s="15"/>
      <c r="CGZ187" s="15"/>
      <c r="CHA187" s="15"/>
      <c r="CHB187" s="15"/>
      <c r="CHC187" s="15"/>
      <c r="CHD187" s="15"/>
      <c r="CHE187" s="15"/>
      <c r="CHF187" s="15"/>
      <c r="CHG187" s="15"/>
      <c r="CHH187" s="15"/>
      <c r="CHI187" s="15"/>
      <c r="CHJ187" s="15"/>
      <c r="CHK187" s="15"/>
      <c r="CHL187" s="15"/>
      <c r="CHM187" s="15"/>
      <c r="CHN187" s="15"/>
      <c r="CHO187" s="15"/>
      <c r="CHP187" s="15"/>
      <c r="CHQ187" s="15"/>
      <c r="CHR187" s="15"/>
      <c r="CHS187" s="15"/>
      <c r="CHT187" s="15"/>
      <c r="CHU187" s="15"/>
      <c r="CHV187" s="15"/>
      <c r="CHW187" s="15"/>
      <c r="CHX187" s="15"/>
      <c r="CHY187" s="15"/>
      <c r="CHZ187" s="15"/>
      <c r="CIA187" s="15"/>
      <c r="CIB187" s="15"/>
      <c r="CIC187" s="15"/>
      <c r="CID187" s="15"/>
      <c r="CIE187" s="15"/>
      <c r="CIF187" s="15"/>
      <c r="CIG187" s="15"/>
      <c r="CIH187" s="15"/>
      <c r="CII187" s="15"/>
      <c r="CIJ187" s="15"/>
      <c r="CIK187" s="15"/>
      <c r="CIL187" s="15"/>
      <c r="CIM187" s="15"/>
      <c r="CIN187" s="15"/>
      <c r="CIO187" s="15"/>
      <c r="CIP187" s="15"/>
      <c r="CIQ187" s="15"/>
      <c r="CIR187" s="15"/>
      <c r="CIS187" s="15"/>
      <c r="CIT187" s="15"/>
      <c r="CIU187" s="15"/>
      <c r="CIV187" s="15"/>
      <c r="CIW187" s="15"/>
      <c r="CIX187" s="15"/>
      <c r="CIY187" s="15"/>
      <c r="CIZ187" s="15"/>
      <c r="CJA187" s="15"/>
      <c r="CJB187" s="15"/>
      <c r="CJC187" s="15"/>
      <c r="CJD187" s="15"/>
      <c r="CJE187" s="15"/>
      <c r="CJF187" s="15"/>
      <c r="CJG187" s="15"/>
      <c r="CJH187" s="15"/>
      <c r="CJI187" s="15"/>
      <c r="CJJ187" s="15"/>
      <c r="CJK187" s="15"/>
      <c r="CJL187" s="15"/>
      <c r="CJM187" s="15"/>
      <c r="CJN187" s="15"/>
      <c r="CJO187" s="15"/>
      <c r="CJP187" s="15"/>
      <c r="CJQ187" s="15"/>
      <c r="CJR187" s="15"/>
      <c r="CJS187" s="15"/>
      <c r="CJT187" s="15"/>
      <c r="CJU187" s="15"/>
      <c r="CJV187" s="15"/>
      <c r="CJW187" s="15"/>
      <c r="CJX187" s="15"/>
      <c r="CJY187" s="15"/>
      <c r="CJZ187" s="15"/>
      <c r="CKA187" s="15"/>
      <c r="CKB187" s="15"/>
      <c r="CKC187" s="15"/>
      <c r="CKD187" s="15"/>
      <c r="CKE187" s="15"/>
      <c r="CKF187" s="15"/>
      <c r="CKG187" s="15"/>
      <c r="CKH187" s="15"/>
      <c r="CKI187" s="15"/>
      <c r="CKJ187" s="15"/>
      <c r="CKK187" s="15"/>
      <c r="CKL187" s="15"/>
      <c r="CKM187" s="15"/>
      <c r="CKN187" s="15"/>
      <c r="CKO187" s="15"/>
      <c r="CKP187" s="15"/>
      <c r="CKQ187" s="15"/>
      <c r="CKR187" s="15"/>
      <c r="CKS187" s="15"/>
      <c r="CKT187" s="15"/>
      <c r="CKU187" s="15"/>
      <c r="CKV187" s="15"/>
      <c r="CKW187" s="15"/>
      <c r="CKX187" s="15"/>
      <c r="CKY187" s="15"/>
      <c r="CKZ187" s="15"/>
      <c r="CLA187" s="15"/>
      <c r="CLB187" s="15"/>
      <c r="CLC187" s="15"/>
      <c r="CLD187" s="15"/>
      <c r="CLE187" s="15"/>
      <c r="CLF187" s="15"/>
      <c r="CLG187" s="15"/>
      <c r="CLH187" s="15"/>
      <c r="CLI187" s="15"/>
      <c r="CLJ187" s="15"/>
      <c r="CLK187" s="15"/>
      <c r="CLL187" s="15"/>
      <c r="CLM187" s="15"/>
      <c r="CLN187" s="15"/>
      <c r="CLO187" s="15"/>
      <c r="CLP187" s="15"/>
      <c r="CLQ187" s="15"/>
      <c r="CLR187" s="15"/>
      <c r="CLS187" s="15"/>
      <c r="CLT187" s="15"/>
      <c r="CLU187" s="15"/>
      <c r="CLV187" s="15"/>
      <c r="CLW187" s="15"/>
      <c r="CLX187" s="15"/>
      <c r="CLY187" s="15"/>
      <c r="CLZ187" s="15"/>
      <c r="CMA187" s="15"/>
      <c r="CMB187" s="15"/>
      <c r="CMC187" s="15"/>
      <c r="CMD187" s="15"/>
      <c r="CME187" s="15"/>
      <c r="CMF187" s="15"/>
      <c r="CMG187" s="15"/>
      <c r="CMH187" s="15"/>
      <c r="CMI187" s="15"/>
      <c r="CMJ187" s="15"/>
      <c r="CMK187" s="15"/>
      <c r="CML187" s="15"/>
      <c r="CMM187" s="15"/>
      <c r="CMN187" s="15"/>
      <c r="CMO187" s="15"/>
      <c r="CMP187" s="15"/>
      <c r="CMQ187" s="15"/>
      <c r="CMR187" s="15"/>
      <c r="CMS187" s="15"/>
      <c r="CMT187" s="15"/>
      <c r="CMU187" s="15"/>
      <c r="CMV187" s="15"/>
      <c r="CMW187" s="15"/>
      <c r="CMX187" s="15"/>
      <c r="CMY187" s="15"/>
      <c r="CMZ187" s="15"/>
      <c r="CNA187" s="15"/>
      <c r="CNB187" s="15"/>
      <c r="CNC187" s="15"/>
      <c r="CND187" s="15"/>
      <c r="CNE187" s="15"/>
      <c r="CNF187" s="15"/>
      <c r="CNG187" s="15"/>
      <c r="CNH187" s="15"/>
      <c r="CNI187" s="15"/>
      <c r="CNJ187" s="15"/>
      <c r="CNK187" s="15"/>
      <c r="CNL187" s="15"/>
      <c r="CNM187" s="15"/>
      <c r="CNN187" s="15"/>
      <c r="CNO187" s="15"/>
      <c r="CNP187" s="15"/>
      <c r="CNQ187" s="15"/>
      <c r="CNR187" s="15"/>
      <c r="CNS187" s="15"/>
      <c r="CNT187" s="15"/>
      <c r="CNU187" s="15"/>
      <c r="CNV187" s="15"/>
      <c r="CNW187" s="15"/>
      <c r="CNX187" s="15"/>
      <c r="CNY187" s="15"/>
      <c r="CNZ187" s="15"/>
      <c r="COA187" s="15"/>
      <c r="COB187" s="15"/>
      <c r="COC187" s="15"/>
      <c r="COD187" s="15"/>
      <c r="COE187" s="15"/>
      <c r="COF187" s="15"/>
      <c r="COG187" s="15"/>
      <c r="COH187" s="15"/>
      <c r="COI187" s="15"/>
      <c r="COJ187" s="15"/>
      <c r="COK187" s="15"/>
      <c r="COL187" s="15"/>
      <c r="COM187" s="15"/>
      <c r="CON187" s="15"/>
      <c r="COO187" s="15"/>
      <c r="COP187" s="15"/>
      <c r="COQ187" s="15"/>
      <c r="COR187" s="15"/>
      <c r="COS187" s="15"/>
      <c r="COT187" s="15"/>
      <c r="COU187" s="15"/>
      <c r="COV187" s="15"/>
      <c r="COW187" s="15"/>
      <c r="COX187" s="15"/>
      <c r="COY187" s="15"/>
      <c r="COZ187" s="15"/>
      <c r="CPA187" s="15"/>
      <c r="CPB187" s="15"/>
      <c r="CPC187" s="15"/>
      <c r="CPD187" s="15"/>
      <c r="CPE187" s="15"/>
      <c r="CPF187" s="15"/>
      <c r="CPG187" s="15"/>
      <c r="CPH187" s="15"/>
      <c r="CPI187" s="15"/>
      <c r="CPJ187" s="15"/>
      <c r="CPK187" s="15"/>
      <c r="CPL187" s="15"/>
      <c r="CPM187" s="15"/>
      <c r="CPN187" s="15"/>
      <c r="CPO187" s="15"/>
      <c r="CPP187" s="15"/>
      <c r="CPQ187" s="15"/>
      <c r="CPR187" s="15"/>
      <c r="CPS187" s="15"/>
      <c r="CPT187" s="15"/>
      <c r="CPU187" s="15"/>
      <c r="CPV187" s="15"/>
      <c r="CPW187" s="15"/>
      <c r="CPX187" s="15"/>
      <c r="CPY187" s="15"/>
      <c r="CPZ187" s="15"/>
      <c r="CQA187" s="15"/>
      <c r="CQB187" s="15"/>
      <c r="CQC187" s="15"/>
      <c r="CQD187" s="15"/>
      <c r="CQE187" s="15"/>
      <c r="CQF187" s="15"/>
      <c r="CQG187" s="15"/>
      <c r="CQH187" s="15"/>
      <c r="CQI187" s="15"/>
      <c r="CQJ187" s="15"/>
      <c r="CQK187" s="15"/>
      <c r="CQL187" s="15"/>
      <c r="CQM187" s="15"/>
      <c r="CQN187" s="15"/>
      <c r="CQO187" s="15"/>
      <c r="CQP187" s="15"/>
      <c r="CQQ187" s="15"/>
      <c r="CQR187" s="15"/>
      <c r="CQS187" s="15"/>
      <c r="CQT187" s="15"/>
      <c r="CQU187" s="15"/>
      <c r="CQV187" s="15"/>
      <c r="CQW187" s="15"/>
      <c r="CQX187" s="15"/>
      <c r="CQY187" s="15"/>
      <c r="CQZ187" s="15"/>
      <c r="CRA187" s="15"/>
      <c r="CRB187" s="15"/>
      <c r="CRC187" s="15"/>
      <c r="CRD187" s="15"/>
      <c r="CRE187" s="15"/>
      <c r="CRF187" s="15"/>
      <c r="CRG187" s="15"/>
      <c r="CRH187" s="15"/>
      <c r="CRI187" s="15"/>
      <c r="CRJ187" s="15"/>
      <c r="CRK187" s="15"/>
      <c r="CRL187" s="15"/>
      <c r="CRM187" s="15"/>
      <c r="CRN187" s="15"/>
      <c r="CRO187" s="15"/>
      <c r="CRP187" s="15"/>
      <c r="CRQ187" s="15"/>
      <c r="CRR187" s="15"/>
      <c r="CRS187" s="15"/>
      <c r="CRT187" s="15"/>
      <c r="CRU187" s="15"/>
      <c r="CRV187" s="15"/>
      <c r="CRW187" s="15"/>
      <c r="CRX187" s="15"/>
      <c r="CRY187" s="15"/>
      <c r="CRZ187" s="15"/>
      <c r="CSA187" s="15"/>
      <c r="CSB187" s="15"/>
      <c r="CSC187" s="15"/>
      <c r="CSD187" s="15"/>
      <c r="CSE187" s="15"/>
      <c r="CSF187" s="15"/>
      <c r="CSG187" s="15"/>
      <c r="CSH187" s="15"/>
      <c r="CSI187" s="15"/>
      <c r="CSJ187" s="15"/>
      <c r="CSK187" s="15"/>
      <c r="CSL187" s="15"/>
      <c r="CSM187" s="15"/>
      <c r="CSN187" s="15"/>
      <c r="CSO187" s="15"/>
      <c r="CSP187" s="15"/>
      <c r="CSQ187" s="15"/>
      <c r="CSR187" s="15"/>
      <c r="CSS187" s="15"/>
      <c r="CST187" s="15"/>
      <c r="CSU187" s="15"/>
      <c r="CSV187" s="15"/>
      <c r="CSW187" s="15"/>
      <c r="CSX187" s="15"/>
      <c r="CSY187" s="15"/>
      <c r="CSZ187" s="15"/>
      <c r="CTA187" s="15"/>
      <c r="CTB187" s="15"/>
      <c r="CTC187" s="15"/>
      <c r="CTD187" s="15"/>
      <c r="CTE187" s="15"/>
      <c r="CTF187" s="15"/>
      <c r="CTG187" s="15"/>
      <c r="CTH187" s="15"/>
      <c r="CTI187" s="15"/>
      <c r="CTJ187" s="15"/>
      <c r="CTK187" s="15"/>
      <c r="CTL187" s="15"/>
      <c r="CTM187" s="15"/>
      <c r="CTN187" s="15"/>
      <c r="CTO187" s="15"/>
      <c r="CTP187" s="15"/>
      <c r="CTQ187" s="15"/>
      <c r="CTR187" s="15"/>
      <c r="CTS187" s="15"/>
      <c r="CTT187" s="15"/>
      <c r="CTU187" s="15"/>
      <c r="CTV187" s="15"/>
      <c r="CTW187" s="15"/>
      <c r="CTX187" s="15"/>
      <c r="CTY187" s="15"/>
      <c r="CTZ187" s="15"/>
      <c r="CUA187" s="15"/>
      <c r="CUB187" s="15"/>
      <c r="CUC187" s="15"/>
      <c r="CUD187" s="15"/>
      <c r="CUE187" s="15"/>
      <c r="CUF187" s="15"/>
      <c r="CUG187" s="15"/>
      <c r="CUH187" s="15"/>
      <c r="CUI187" s="15"/>
      <c r="CUJ187" s="15"/>
      <c r="CUK187" s="15"/>
      <c r="CUL187" s="15"/>
      <c r="CUM187" s="15"/>
      <c r="CUN187" s="15"/>
      <c r="CUO187" s="15"/>
      <c r="CUP187" s="15"/>
      <c r="CUQ187" s="15"/>
      <c r="CUR187" s="15"/>
      <c r="CUS187" s="15"/>
      <c r="CUT187" s="15"/>
      <c r="CUU187" s="15"/>
      <c r="CUV187" s="15"/>
      <c r="CUW187" s="15"/>
      <c r="CUX187" s="15"/>
      <c r="CUY187" s="15"/>
      <c r="CUZ187" s="15"/>
      <c r="CVA187" s="15"/>
      <c r="CVB187" s="15"/>
      <c r="CVC187" s="15"/>
      <c r="CVD187" s="15"/>
      <c r="CVE187" s="15"/>
      <c r="CVF187" s="15"/>
      <c r="CVG187" s="15"/>
      <c r="CVH187" s="15"/>
      <c r="CVI187" s="15"/>
      <c r="CVJ187" s="15"/>
      <c r="CVK187" s="15"/>
      <c r="CVL187" s="15"/>
      <c r="CVM187" s="15"/>
      <c r="CVN187" s="15"/>
      <c r="CVO187" s="15"/>
      <c r="CVP187" s="15"/>
      <c r="CVQ187" s="15"/>
      <c r="CVR187" s="15"/>
      <c r="CVS187" s="15"/>
      <c r="CVT187" s="15"/>
      <c r="CVU187" s="15"/>
      <c r="CVV187" s="15"/>
      <c r="CVW187" s="15"/>
      <c r="CVX187" s="15"/>
      <c r="CVY187" s="15"/>
      <c r="CVZ187" s="15"/>
      <c r="CWA187" s="15"/>
      <c r="CWB187" s="15"/>
      <c r="CWC187" s="15"/>
      <c r="CWD187" s="15"/>
      <c r="CWE187" s="15"/>
      <c r="CWF187" s="15"/>
      <c r="CWG187" s="15"/>
      <c r="CWH187" s="15"/>
      <c r="CWI187" s="15"/>
      <c r="CWJ187" s="15"/>
      <c r="CWK187" s="15"/>
      <c r="CWL187" s="15"/>
      <c r="CWM187" s="15"/>
      <c r="CWN187" s="15"/>
      <c r="CWO187" s="15"/>
      <c r="CWP187" s="15"/>
      <c r="CWQ187" s="15"/>
      <c r="CWR187" s="15"/>
      <c r="CWS187" s="15"/>
      <c r="CWT187" s="15"/>
      <c r="CWU187" s="15"/>
      <c r="CWV187" s="15"/>
      <c r="CWW187" s="15"/>
      <c r="CWX187" s="15"/>
      <c r="CWY187" s="15"/>
      <c r="CWZ187" s="15"/>
      <c r="CXA187" s="15"/>
      <c r="CXB187" s="15"/>
      <c r="CXC187" s="15"/>
      <c r="CXD187" s="15"/>
      <c r="CXE187" s="15"/>
      <c r="CXF187" s="15"/>
      <c r="CXG187" s="15"/>
      <c r="CXH187" s="15"/>
      <c r="CXI187" s="15"/>
      <c r="CXJ187" s="15"/>
      <c r="CXK187" s="15"/>
      <c r="CXL187" s="15"/>
      <c r="CXM187" s="15"/>
      <c r="CXN187" s="15"/>
      <c r="CXO187" s="15"/>
      <c r="CXP187" s="15"/>
      <c r="CXQ187" s="15"/>
      <c r="CXR187" s="15"/>
      <c r="CXS187" s="15"/>
      <c r="CXT187" s="15"/>
      <c r="CXU187" s="15"/>
      <c r="CXV187" s="15"/>
      <c r="CXW187" s="15"/>
      <c r="CXX187" s="15"/>
      <c r="CXY187" s="15"/>
      <c r="CXZ187" s="15"/>
      <c r="CYA187" s="15"/>
      <c r="CYB187" s="15"/>
      <c r="CYC187" s="15"/>
      <c r="CYD187" s="15"/>
      <c r="CYE187" s="15"/>
      <c r="CYF187" s="15"/>
      <c r="CYG187" s="15"/>
      <c r="CYH187" s="15"/>
      <c r="CYI187" s="15"/>
      <c r="CYJ187" s="15"/>
      <c r="CYK187" s="15"/>
      <c r="CYL187" s="15"/>
      <c r="CYM187" s="15"/>
      <c r="CYN187" s="15"/>
      <c r="CYO187" s="15"/>
      <c r="CYP187" s="15"/>
      <c r="CYQ187" s="15"/>
      <c r="CYR187" s="15"/>
      <c r="CYS187" s="15"/>
      <c r="CYT187" s="15"/>
      <c r="CYU187" s="15"/>
      <c r="CYV187" s="15"/>
      <c r="CYW187" s="15"/>
      <c r="CYX187" s="15"/>
      <c r="CYY187" s="15"/>
      <c r="CYZ187" s="15"/>
      <c r="CZA187" s="15"/>
      <c r="CZB187" s="15"/>
      <c r="CZC187" s="15"/>
      <c r="CZD187" s="15"/>
      <c r="CZE187" s="15"/>
      <c r="CZF187" s="15"/>
      <c r="CZG187" s="15"/>
      <c r="CZH187" s="15"/>
      <c r="CZI187" s="15"/>
      <c r="CZJ187" s="15"/>
      <c r="CZK187" s="15"/>
      <c r="CZL187" s="15"/>
      <c r="CZM187" s="15"/>
      <c r="CZN187" s="15"/>
      <c r="CZO187" s="15"/>
      <c r="CZP187" s="15"/>
      <c r="CZQ187" s="15"/>
      <c r="CZR187" s="15"/>
      <c r="CZS187" s="15"/>
      <c r="CZT187" s="15"/>
      <c r="CZU187" s="15"/>
      <c r="CZV187" s="15"/>
      <c r="CZW187" s="15"/>
      <c r="CZX187" s="15"/>
      <c r="CZY187" s="15"/>
      <c r="CZZ187" s="15"/>
      <c r="DAA187" s="15"/>
      <c r="DAB187" s="15"/>
      <c r="DAC187" s="15"/>
      <c r="DAD187" s="15"/>
      <c r="DAE187" s="15"/>
      <c r="DAF187" s="15"/>
      <c r="DAG187" s="15"/>
      <c r="DAH187" s="15"/>
      <c r="DAI187" s="15"/>
      <c r="DAJ187" s="15"/>
      <c r="DAK187" s="15"/>
      <c r="DAL187" s="15"/>
      <c r="DAM187" s="15"/>
      <c r="DAN187" s="15"/>
      <c r="DAO187" s="15"/>
      <c r="DAP187" s="15"/>
      <c r="DAQ187" s="15"/>
      <c r="DAR187" s="15"/>
      <c r="DAS187" s="15"/>
      <c r="DAT187" s="15"/>
      <c r="DAU187" s="15"/>
      <c r="DAV187" s="15"/>
      <c r="DAW187" s="15"/>
      <c r="DAX187" s="15"/>
      <c r="DAY187" s="15"/>
      <c r="DAZ187" s="15"/>
      <c r="DBA187" s="15"/>
      <c r="DBB187" s="15"/>
      <c r="DBC187" s="15"/>
      <c r="DBD187" s="15"/>
      <c r="DBE187" s="15"/>
      <c r="DBF187" s="15"/>
      <c r="DBG187" s="15"/>
      <c r="DBH187" s="15"/>
      <c r="DBI187" s="15"/>
      <c r="DBJ187" s="15"/>
      <c r="DBK187" s="15"/>
      <c r="DBL187" s="15"/>
      <c r="DBM187" s="15"/>
      <c r="DBN187" s="15"/>
      <c r="DBO187" s="15"/>
      <c r="DBP187" s="15"/>
      <c r="DBQ187" s="15"/>
      <c r="DBR187" s="15"/>
      <c r="DBS187" s="15"/>
      <c r="DBT187" s="15"/>
      <c r="DBU187" s="15"/>
      <c r="DBV187" s="15"/>
      <c r="DBW187" s="15"/>
      <c r="DBX187" s="15"/>
      <c r="DBY187" s="15"/>
      <c r="DBZ187" s="15"/>
      <c r="DCA187" s="15"/>
      <c r="DCB187" s="15"/>
      <c r="DCC187" s="15"/>
      <c r="DCD187" s="15"/>
      <c r="DCE187" s="15"/>
      <c r="DCF187" s="15"/>
      <c r="DCG187" s="15"/>
      <c r="DCH187" s="15"/>
      <c r="DCI187" s="15"/>
      <c r="DCJ187" s="15"/>
      <c r="DCK187" s="15"/>
      <c r="DCL187" s="15"/>
      <c r="DCM187" s="15"/>
      <c r="DCN187" s="15"/>
      <c r="DCO187" s="15"/>
      <c r="DCP187" s="15"/>
      <c r="DCQ187" s="15"/>
      <c r="DCR187" s="15"/>
      <c r="DCS187" s="15"/>
      <c r="DCT187" s="15"/>
      <c r="DCU187" s="15"/>
      <c r="DCV187" s="15"/>
      <c r="DCW187" s="15"/>
      <c r="DCX187" s="15"/>
      <c r="DCY187" s="15"/>
      <c r="DCZ187" s="15"/>
      <c r="DDA187" s="15"/>
      <c r="DDB187" s="15"/>
      <c r="DDC187" s="15"/>
      <c r="DDD187" s="15"/>
      <c r="DDE187" s="15"/>
      <c r="DDF187" s="15"/>
      <c r="DDG187" s="15"/>
      <c r="DDH187" s="15"/>
      <c r="DDI187" s="15"/>
      <c r="DDJ187" s="15"/>
      <c r="DDK187" s="15"/>
      <c r="DDL187" s="15"/>
      <c r="DDM187" s="15"/>
      <c r="DDN187" s="15"/>
      <c r="DDO187" s="15"/>
      <c r="DDP187" s="15"/>
      <c r="DDQ187" s="15"/>
      <c r="DDR187" s="15"/>
      <c r="DDS187" s="15"/>
      <c r="DDT187" s="15"/>
      <c r="DDU187" s="15"/>
      <c r="DDV187" s="15"/>
      <c r="DDW187" s="15"/>
      <c r="DDX187" s="15"/>
      <c r="DDY187" s="15"/>
      <c r="DDZ187" s="15"/>
      <c r="DEA187" s="15"/>
      <c r="DEB187" s="15"/>
      <c r="DEC187" s="15"/>
      <c r="DED187" s="15"/>
      <c r="DEE187" s="15"/>
      <c r="DEF187" s="15"/>
      <c r="DEG187" s="15"/>
      <c r="DEH187" s="15"/>
      <c r="DEI187" s="15"/>
      <c r="DEJ187" s="15"/>
      <c r="DEK187" s="15"/>
      <c r="DEL187" s="15"/>
      <c r="DEM187" s="15"/>
      <c r="DEN187" s="15"/>
      <c r="DEO187" s="15"/>
      <c r="DEP187" s="15"/>
      <c r="DEQ187" s="15"/>
      <c r="DER187" s="15"/>
      <c r="DES187" s="15"/>
      <c r="DET187" s="15"/>
      <c r="DEU187" s="15"/>
      <c r="DEV187" s="15"/>
      <c r="DEW187" s="15"/>
      <c r="DEX187" s="15"/>
      <c r="DEY187" s="15"/>
      <c r="DEZ187" s="15"/>
      <c r="DFA187" s="15"/>
      <c r="DFB187" s="15"/>
      <c r="DFC187" s="15"/>
      <c r="DFD187" s="15"/>
      <c r="DFE187" s="15"/>
      <c r="DFF187" s="15"/>
      <c r="DFG187" s="15"/>
      <c r="DFH187" s="15"/>
      <c r="DFI187" s="15"/>
      <c r="DFJ187" s="15"/>
      <c r="DFK187" s="15"/>
      <c r="DFL187" s="15"/>
      <c r="DFM187" s="15"/>
      <c r="DFN187" s="15"/>
      <c r="DFO187" s="15"/>
      <c r="DFP187" s="15"/>
      <c r="DFQ187" s="15"/>
      <c r="DFR187" s="15"/>
      <c r="DFS187" s="15"/>
      <c r="DFT187" s="15"/>
      <c r="DFU187" s="15"/>
      <c r="DFV187" s="15"/>
      <c r="DFW187" s="15"/>
      <c r="DFX187" s="15"/>
      <c r="DFY187" s="15"/>
      <c r="DFZ187" s="15"/>
      <c r="DGA187" s="15"/>
      <c r="DGB187" s="15"/>
      <c r="DGC187" s="15"/>
      <c r="DGD187" s="15"/>
      <c r="DGE187" s="15"/>
      <c r="DGF187" s="15"/>
      <c r="DGG187" s="15"/>
      <c r="DGH187" s="15"/>
      <c r="DGI187" s="15"/>
      <c r="DGJ187" s="15"/>
      <c r="DGK187" s="15"/>
      <c r="DGL187" s="15"/>
      <c r="DGM187" s="15"/>
      <c r="DGN187" s="15"/>
      <c r="DGO187" s="15"/>
      <c r="DGP187" s="15"/>
      <c r="DGQ187" s="15"/>
      <c r="DGR187" s="15"/>
      <c r="DGS187" s="15"/>
      <c r="DGT187" s="15"/>
      <c r="DGU187" s="15"/>
      <c r="DGV187" s="15"/>
      <c r="DGW187" s="15"/>
      <c r="DGX187" s="15"/>
      <c r="DGY187" s="15"/>
      <c r="DGZ187" s="15"/>
      <c r="DHA187" s="15"/>
      <c r="DHB187" s="15"/>
      <c r="DHC187" s="15"/>
      <c r="DHD187" s="15"/>
      <c r="DHE187" s="15"/>
      <c r="DHF187" s="15"/>
      <c r="DHG187" s="15"/>
      <c r="DHH187" s="15"/>
      <c r="DHI187" s="15"/>
      <c r="DHJ187" s="15"/>
      <c r="DHK187" s="15"/>
      <c r="DHL187" s="15"/>
      <c r="DHM187" s="15"/>
      <c r="DHN187" s="15"/>
      <c r="DHO187" s="15"/>
      <c r="DHP187" s="15"/>
      <c r="DHQ187" s="15"/>
      <c r="DHR187" s="15"/>
      <c r="DHS187" s="15"/>
      <c r="DHT187" s="15"/>
      <c r="DHU187" s="15"/>
      <c r="DHV187" s="15"/>
      <c r="DHW187" s="15"/>
      <c r="DHX187" s="15"/>
      <c r="DHY187" s="15"/>
      <c r="DHZ187" s="15"/>
      <c r="DIA187" s="15"/>
      <c r="DIB187" s="15"/>
      <c r="DIC187" s="15"/>
      <c r="DID187" s="15"/>
      <c r="DIE187" s="15"/>
      <c r="DIF187" s="15"/>
      <c r="DIG187" s="15"/>
      <c r="DIH187" s="15"/>
      <c r="DII187" s="15"/>
      <c r="DIJ187" s="15"/>
      <c r="DIK187" s="15"/>
      <c r="DIL187" s="15"/>
      <c r="DIM187" s="15"/>
      <c r="DIN187" s="15"/>
      <c r="DIO187" s="15"/>
      <c r="DIP187" s="15"/>
      <c r="DIQ187" s="15"/>
      <c r="DIR187" s="15"/>
      <c r="DIS187" s="15"/>
      <c r="DIT187" s="15"/>
      <c r="DIU187" s="15"/>
      <c r="DIV187" s="15"/>
      <c r="DIW187" s="15"/>
      <c r="DIX187" s="15"/>
      <c r="DIY187" s="15"/>
      <c r="DIZ187" s="15"/>
      <c r="DJA187" s="15"/>
      <c r="DJB187" s="15"/>
      <c r="DJC187" s="15"/>
      <c r="DJD187" s="15"/>
      <c r="DJE187" s="15"/>
      <c r="DJF187" s="15"/>
      <c r="DJG187" s="15"/>
      <c r="DJH187" s="15"/>
      <c r="DJI187" s="15"/>
      <c r="DJJ187" s="15"/>
      <c r="DJK187" s="15"/>
      <c r="DJL187" s="15"/>
      <c r="DJM187" s="15"/>
      <c r="DJN187" s="15"/>
      <c r="DJO187" s="15"/>
      <c r="DJP187" s="15"/>
      <c r="DJQ187" s="15"/>
      <c r="DJR187" s="15"/>
      <c r="DJS187" s="15"/>
      <c r="DJT187" s="15"/>
      <c r="DJU187" s="15"/>
      <c r="DJV187" s="15"/>
      <c r="DJW187" s="15"/>
      <c r="DJX187" s="15"/>
      <c r="DJY187" s="15"/>
      <c r="DJZ187" s="15"/>
      <c r="DKA187" s="15"/>
      <c r="DKB187" s="15"/>
      <c r="DKC187" s="15"/>
      <c r="DKD187" s="15"/>
      <c r="DKE187" s="15"/>
      <c r="DKF187" s="15"/>
      <c r="DKG187" s="15"/>
      <c r="DKH187" s="15"/>
      <c r="DKI187" s="15"/>
      <c r="DKJ187" s="15"/>
      <c r="DKK187" s="15"/>
      <c r="DKL187" s="15"/>
      <c r="DKM187" s="15"/>
      <c r="DKN187" s="15"/>
      <c r="DKO187" s="15"/>
      <c r="DKP187" s="15"/>
      <c r="DKQ187" s="15"/>
      <c r="DKR187" s="15"/>
      <c r="DKS187" s="15"/>
      <c r="DKT187" s="15"/>
      <c r="DKU187" s="15"/>
      <c r="DKV187" s="15"/>
      <c r="DKW187" s="15"/>
      <c r="DKX187" s="15"/>
      <c r="DKY187" s="15"/>
      <c r="DKZ187" s="15"/>
      <c r="DLA187" s="15"/>
      <c r="DLB187" s="15"/>
      <c r="DLC187" s="15"/>
      <c r="DLD187" s="15"/>
      <c r="DLE187" s="15"/>
      <c r="DLF187" s="15"/>
      <c r="DLG187" s="15"/>
      <c r="DLH187" s="15"/>
      <c r="DLI187" s="15"/>
      <c r="DLJ187" s="15"/>
      <c r="DLK187" s="15"/>
      <c r="DLL187" s="15"/>
      <c r="DLM187" s="15"/>
      <c r="DLN187" s="15"/>
      <c r="DLO187" s="15"/>
      <c r="DLP187" s="15"/>
      <c r="DLQ187" s="15"/>
      <c r="DLR187" s="15"/>
      <c r="DLS187" s="15"/>
      <c r="DLT187" s="15"/>
      <c r="DLU187" s="15"/>
      <c r="DLV187" s="15"/>
      <c r="DLW187" s="15"/>
      <c r="DLX187" s="15"/>
      <c r="DLY187" s="15"/>
      <c r="DLZ187" s="15"/>
      <c r="DMA187" s="15"/>
      <c r="DMB187" s="15"/>
      <c r="DMC187" s="15"/>
      <c r="DMD187" s="15"/>
      <c r="DME187" s="15"/>
      <c r="DMF187" s="15"/>
      <c r="DMG187" s="15"/>
      <c r="DMH187" s="15"/>
      <c r="DMI187" s="15"/>
      <c r="DMJ187" s="15"/>
      <c r="DMK187" s="15"/>
      <c r="DML187" s="15"/>
      <c r="DMM187" s="15"/>
      <c r="DMN187" s="15"/>
      <c r="DMO187" s="15"/>
      <c r="DMP187" s="15"/>
      <c r="DMQ187" s="15"/>
      <c r="DMR187" s="15"/>
      <c r="DMS187" s="15"/>
      <c r="DMT187" s="15"/>
      <c r="DMU187" s="15"/>
      <c r="DMV187" s="15"/>
      <c r="DMW187" s="15"/>
      <c r="DMX187" s="15"/>
      <c r="DMY187" s="15"/>
      <c r="DMZ187" s="15"/>
      <c r="DNA187" s="15"/>
      <c r="DNB187" s="15"/>
      <c r="DNC187" s="15"/>
      <c r="DND187" s="15"/>
      <c r="DNE187" s="15"/>
      <c r="DNF187" s="15"/>
      <c r="DNG187" s="15"/>
      <c r="DNH187" s="15"/>
      <c r="DNI187" s="15"/>
      <c r="DNJ187" s="15"/>
      <c r="DNK187" s="15"/>
      <c r="DNL187" s="15"/>
      <c r="DNM187" s="15"/>
      <c r="DNN187" s="15"/>
      <c r="DNO187" s="15"/>
      <c r="DNP187" s="15"/>
      <c r="DNQ187" s="15"/>
      <c r="DNR187" s="15"/>
      <c r="DNS187" s="15"/>
      <c r="DNT187" s="15"/>
      <c r="DNU187" s="15"/>
      <c r="DNV187" s="15"/>
      <c r="DNW187" s="15"/>
      <c r="DNX187" s="15"/>
      <c r="DNY187" s="15"/>
      <c r="DNZ187" s="15"/>
      <c r="DOA187" s="15"/>
      <c r="DOB187" s="15"/>
      <c r="DOC187" s="15"/>
      <c r="DOD187" s="15"/>
      <c r="DOE187" s="15"/>
      <c r="DOF187" s="15"/>
      <c r="DOG187" s="15"/>
      <c r="DOH187" s="15"/>
      <c r="DOI187" s="15"/>
      <c r="DOJ187" s="15"/>
      <c r="DOK187" s="15"/>
      <c r="DOL187" s="15"/>
      <c r="DOM187" s="15"/>
      <c r="DON187" s="15"/>
      <c r="DOO187" s="15"/>
      <c r="DOP187" s="15"/>
      <c r="DOQ187" s="15"/>
      <c r="DOR187" s="15"/>
      <c r="DOS187" s="15"/>
      <c r="DOT187" s="15"/>
      <c r="DOU187" s="15"/>
      <c r="DOV187" s="15"/>
      <c r="DOW187" s="15"/>
      <c r="DOX187" s="15"/>
      <c r="DOY187" s="15"/>
      <c r="DOZ187" s="15"/>
      <c r="DPA187" s="15"/>
      <c r="DPB187" s="15"/>
      <c r="DPC187" s="15"/>
      <c r="DPD187" s="15"/>
      <c r="DPE187" s="15"/>
      <c r="DPF187" s="15"/>
      <c r="DPG187" s="15"/>
      <c r="DPH187" s="15"/>
      <c r="DPI187" s="15"/>
      <c r="DPJ187" s="15"/>
      <c r="DPK187" s="15"/>
      <c r="DPL187" s="15"/>
      <c r="DPM187" s="15"/>
      <c r="DPN187" s="15"/>
      <c r="DPO187" s="15"/>
      <c r="DPP187" s="15"/>
      <c r="DPQ187" s="15"/>
      <c r="DPR187" s="15"/>
      <c r="DPS187" s="15"/>
      <c r="DPT187" s="15"/>
      <c r="DPU187" s="15"/>
      <c r="DPV187" s="15"/>
      <c r="DPW187" s="15"/>
      <c r="DPX187" s="15"/>
      <c r="DPY187" s="15"/>
      <c r="DPZ187" s="15"/>
      <c r="DQA187" s="15"/>
      <c r="DQB187" s="15"/>
      <c r="DQC187" s="15"/>
      <c r="DQD187" s="15"/>
      <c r="DQE187" s="15"/>
      <c r="DQF187" s="15"/>
      <c r="DQG187" s="15"/>
      <c r="DQH187" s="15"/>
      <c r="DQI187" s="15"/>
      <c r="DQJ187" s="15"/>
      <c r="DQK187" s="15"/>
      <c r="DQL187" s="15"/>
      <c r="DQM187" s="15"/>
      <c r="DQN187" s="15"/>
      <c r="DQO187" s="15"/>
      <c r="DQP187" s="15"/>
      <c r="DQQ187" s="15"/>
      <c r="DQR187" s="15"/>
      <c r="DQS187" s="15"/>
      <c r="DQT187" s="15"/>
      <c r="DQU187" s="15"/>
      <c r="DQV187" s="15"/>
      <c r="DQW187" s="15"/>
      <c r="DQX187" s="15"/>
      <c r="DQY187" s="15"/>
      <c r="DQZ187" s="15"/>
      <c r="DRA187" s="15"/>
      <c r="DRB187" s="15"/>
      <c r="DRC187" s="15"/>
      <c r="DRD187" s="15"/>
      <c r="DRE187" s="15"/>
      <c r="DRF187" s="15"/>
      <c r="DRG187" s="15"/>
      <c r="DRH187" s="15"/>
      <c r="DRI187" s="15"/>
      <c r="DRJ187" s="15"/>
      <c r="DRK187" s="15"/>
      <c r="DRL187" s="15"/>
      <c r="DRM187" s="15"/>
      <c r="DRN187" s="15"/>
      <c r="DRO187" s="15"/>
      <c r="DRP187" s="15"/>
      <c r="DRQ187" s="15"/>
      <c r="DRR187" s="15"/>
      <c r="DRS187" s="15"/>
      <c r="DRT187" s="15"/>
      <c r="DRU187" s="15"/>
      <c r="DRV187" s="15"/>
      <c r="DRW187" s="15"/>
      <c r="DRX187" s="15"/>
      <c r="DRY187" s="15"/>
      <c r="DRZ187" s="15"/>
      <c r="DSA187" s="15"/>
      <c r="DSB187" s="15"/>
      <c r="DSC187" s="15"/>
      <c r="DSD187" s="15"/>
      <c r="DSE187" s="15"/>
      <c r="DSF187" s="15"/>
      <c r="DSG187" s="15"/>
      <c r="DSH187" s="15"/>
      <c r="DSI187" s="15"/>
      <c r="DSJ187" s="15"/>
      <c r="DSK187" s="15"/>
      <c r="DSL187" s="15"/>
      <c r="DSM187" s="15"/>
      <c r="DSN187" s="15"/>
      <c r="DSO187" s="15"/>
      <c r="DSP187" s="15"/>
      <c r="DSQ187" s="15"/>
      <c r="DSR187" s="15"/>
      <c r="DSS187" s="15"/>
      <c r="DST187" s="15"/>
      <c r="DSU187" s="15"/>
      <c r="DSV187" s="15"/>
      <c r="DSW187" s="15"/>
      <c r="DSX187" s="15"/>
      <c r="DSY187" s="15"/>
      <c r="DSZ187" s="15"/>
      <c r="DTA187" s="15"/>
      <c r="DTB187" s="15"/>
      <c r="DTC187" s="15"/>
      <c r="DTD187" s="15"/>
      <c r="DTE187" s="15"/>
      <c r="DTF187" s="15"/>
      <c r="DTG187" s="15"/>
      <c r="DTH187" s="15"/>
      <c r="DTI187" s="15"/>
      <c r="DTJ187" s="15"/>
      <c r="DTK187" s="15"/>
      <c r="DTL187" s="15"/>
      <c r="DTM187" s="15"/>
      <c r="DTN187" s="15"/>
      <c r="DTO187" s="15"/>
      <c r="DTP187" s="15"/>
      <c r="DTQ187" s="15"/>
      <c r="DTR187" s="15"/>
      <c r="DTS187" s="15"/>
      <c r="DTT187" s="15"/>
      <c r="DTU187" s="15"/>
      <c r="DTV187" s="15"/>
      <c r="DTW187" s="15"/>
      <c r="DTX187" s="15"/>
      <c r="DTY187" s="15"/>
      <c r="DTZ187" s="15"/>
      <c r="DUA187" s="15"/>
      <c r="DUB187" s="15"/>
      <c r="DUC187" s="15"/>
      <c r="DUD187" s="15"/>
      <c r="DUE187" s="15"/>
      <c r="DUF187" s="15"/>
      <c r="DUG187" s="15"/>
      <c r="DUH187" s="15"/>
      <c r="DUI187" s="15"/>
      <c r="DUJ187" s="15"/>
      <c r="DUK187" s="15"/>
      <c r="DUL187" s="15"/>
      <c r="DUM187" s="15"/>
      <c r="DUN187" s="15"/>
      <c r="DUO187" s="15"/>
      <c r="DUP187" s="15"/>
      <c r="DUQ187" s="15"/>
      <c r="DUR187" s="15"/>
      <c r="DUS187" s="15"/>
      <c r="DUT187" s="15"/>
      <c r="DUU187" s="15"/>
      <c r="DUV187" s="15"/>
      <c r="DUW187" s="15"/>
      <c r="DUX187" s="15"/>
      <c r="DUY187" s="15"/>
      <c r="DUZ187" s="15"/>
      <c r="DVA187" s="15"/>
      <c r="DVB187" s="15"/>
      <c r="DVC187" s="15"/>
      <c r="DVD187" s="15"/>
      <c r="DVE187" s="15"/>
      <c r="DVF187" s="15"/>
      <c r="DVG187" s="15"/>
      <c r="DVH187" s="15"/>
      <c r="DVI187" s="15"/>
      <c r="DVJ187" s="15"/>
      <c r="DVK187" s="15"/>
      <c r="DVL187" s="15"/>
      <c r="DVM187" s="15"/>
      <c r="DVN187" s="15"/>
      <c r="DVO187" s="15"/>
      <c r="DVP187" s="15"/>
      <c r="DVQ187" s="15"/>
      <c r="DVR187" s="15"/>
      <c r="DVS187" s="15"/>
      <c r="DVT187" s="15"/>
      <c r="DVU187" s="15"/>
      <c r="DVV187" s="15"/>
      <c r="DVW187" s="15"/>
      <c r="DVX187" s="15"/>
      <c r="DVY187" s="15"/>
      <c r="DVZ187" s="15"/>
      <c r="DWA187" s="15"/>
      <c r="DWB187" s="15"/>
      <c r="DWC187" s="15"/>
      <c r="DWD187" s="15"/>
      <c r="DWE187" s="15"/>
      <c r="DWF187" s="15"/>
      <c r="DWG187" s="15"/>
      <c r="DWH187" s="15"/>
      <c r="DWI187" s="15"/>
      <c r="DWJ187" s="15"/>
      <c r="DWK187" s="15"/>
      <c r="DWL187" s="15"/>
      <c r="DWM187" s="15"/>
      <c r="DWN187" s="15"/>
      <c r="DWO187" s="15"/>
      <c r="DWP187" s="15"/>
      <c r="DWQ187" s="15"/>
      <c r="DWR187" s="15"/>
      <c r="DWS187" s="15"/>
      <c r="DWT187" s="15"/>
      <c r="DWU187" s="15"/>
      <c r="DWV187" s="15"/>
      <c r="DWW187" s="15"/>
      <c r="DWX187" s="15"/>
      <c r="DWY187" s="15"/>
      <c r="DWZ187" s="15"/>
      <c r="DXA187" s="15"/>
      <c r="DXB187" s="15"/>
      <c r="DXC187" s="15"/>
      <c r="DXD187" s="15"/>
      <c r="DXE187" s="15"/>
      <c r="DXF187" s="15"/>
      <c r="DXG187" s="15"/>
      <c r="DXH187" s="15"/>
      <c r="DXI187" s="15"/>
      <c r="DXJ187" s="15"/>
      <c r="DXK187" s="15"/>
      <c r="DXL187" s="15"/>
      <c r="DXM187" s="15"/>
      <c r="DXN187" s="15"/>
      <c r="DXO187" s="15"/>
      <c r="DXP187" s="15"/>
      <c r="DXQ187" s="15"/>
      <c r="DXR187" s="15"/>
      <c r="DXS187" s="15"/>
      <c r="DXT187" s="15"/>
      <c r="DXU187" s="15"/>
      <c r="DXV187" s="15"/>
      <c r="DXW187" s="15"/>
      <c r="DXX187" s="15"/>
      <c r="DXY187" s="15"/>
      <c r="DXZ187" s="15"/>
      <c r="DYA187" s="15"/>
      <c r="DYB187" s="15"/>
      <c r="DYC187" s="15"/>
      <c r="DYD187" s="15"/>
      <c r="DYE187" s="15"/>
      <c r="DYF187" s="15"/>
      <c r="DYG187" s="15"/>
      <c r="DYH187" s="15"/>
      <c r="DYI187" s="15"/>
      <c r="DYJ187" s="15"/>
      <c r="DYK187" s="15"/>
      <c r="DYL187" s="15"/>
      <c r="DYM187" s="15"/>
      <c r="DYN187" s="15"/>
      <c r="DYO187" s="15"/>
      <c r="DYP187" s="15"/>
      <c r="DYQ187" s="15"/>
      <c r="DYR187" s="15"/>
      <c r="DYS187" s="15"/>
      <c r="DYT187" s="15"/>
      <c r="DYU187" s="15"/>
      <c r="DYV187" s="15"/>
      <c r="DYW187" s="15"/>
      <c r="DYX187" s="15"/>
      <c r="DYY187" s="15"/>
      <c r="DYZ187" s="15"/>
      <c r="DZA187" s="15"/>
      <c r="DZB187" s="15"/>
      <c r="DZC187" s="15"/>
      <c r="DZD187" s="15"/>
      <c r="DZE187" s="15"/>
      <c r="DZF187" s="15"/>
      <c r="DZG187" s="15"/>
      <c r="DZH187" s="15"/>
      <c r="DZI187" s="15"/>
      <c r="DZJ187" s="15"/>
      <c r="DZK187" s="15"/>
      <c r="DZL187" s="15"/>
      <c r="DZM187" s="15"/>
      <c r="DZN187" s="15"/>
      <c r="DZO187" s="15"/>
      <c r="DZP187" s="15"/>
      <c r="DZQ187" s="15"/>
      <c r="DZR187" s="15"/>
      <c r="DZS187" s="15"/>
      <c r="DZT187" s="15"/>
      <c r="DZU187" s="15"/>
      <c r="DZV187" s="15"/>
      <c r="DZW187" s="15"/>
      <c r="DZX187" s="15"/>
      <c r="DZY187" s="15"/>
      <c r="DZZ187" s="15"/>
      <c r="EAA187" s="15"/>
      <c r="EAB187" s="15"/>
      <c r="EAC187" s="15"/>
      <c r="EAD187" s="15"/>
      <c r="EAE187" s="15"/>
      <c r="EAF187" s="15"/>
      <c r="EAG187" s="15"/>
      <c r="EAH187" s="15"/>
      <c r="EAI187" s="15"/>
      <c r="EAJ187" s="15"/>
      <c r="EAK187" s="15"/>
      <c r="EAL187" s="15"/>
      <c r="EAM187" s="15"/>
      <c r="EAN187" s="15"/>
      <c r="EAO187" s="15"/>
      <c r="EAP187" s="15"/>
      <c r="EAQ187" s="15"/>
      <c r="EAR187" s="15"/>
      <c r="EAS187" s="15"/>
      <c r="EAT187" s="15"/>
      <c r="EAU187" s="15"/>
      <c r="EAV187" s="15"/>
      <c r="EAW187" s="15"/>
      <c r="EAX187" s="15"/>
      <c r="EAY187" s="15"/>
      <c r="EAZ187" s="15"/>
      <c r="EBA187" s="15"/>
      <c r="EBB187" s="15"/>
      <c r="EBC187" s="15"/>
      <c r="EBD187" s="15"/>
      <c r="EBE187" s="15"/>
      <c r="EBF187" s="15"/>
      <c r="EBG187" s="15"/>
      <c r="EBH187" s="15"/>
      <c r="EBI187" s="15"/>
      <c r="EBJ187" s="15"/>
      <c r="EBK187" s="15"/>
      <c r="EBL187" s="15"/>
      <c r="EBM187" s="15"/>
      <c r="EBN187" s="15"/>
      <c r="EBO187" s="15"/>
      <c r="EBP187" s="15"/>
      <c r="EBQ187" s="15"/>
      <c r="EBR187" s="15"/>
      <c r="EBS187" s="15"/>
      <c r="EBT187" s="15"/>
      <c r="EBU187" s="15"/>
      <c r="EBV187" s="15"/>
      <c r="EBW187" s="15"/>
      <c r="EBX187" s="15"/>
      <c r="EBY187" s="15"/>
      <c r="EBZ187" s="15"/>
      <c r="ECA187" s="15"/>
      <c r="ECB187" s="15"/>
      <c r="ECC187" s="15"/>
      <c r="ECD187" s="15"/>
      <c r="ECE187" s="15"/>
      <c r="ECF187" s="15"/>
      <c r="ECG187" s="15"/>
      <c r="ECH187" s="15"/>
      <c r="ECI187" s="15"/>
      <c r="ECJ187" s="15"/>
      <c r="ECK187" s="15"/>
      <c r="ECL187" s="15"/>
      <c r="ECM187" s="15"/>
      <c r="ECN187" s="15"/>
      <c r="ECO187" s="15"/>
      <c r="ECP187" s="15"/>
      <c r="ECQ187" s="15"/>
      <c r="ECR187" s="15"/>
      <c r="ECS187" s="15"/>
      <c r="ECT187" s="15"/>
      <c r="ECU187" s="15"/>
      <c r="ECV187" s="15"/>
      <c r="ECW187" s="15"/>
      <c r="ECX187" s="15"/>
      <c r="ECY187" s="15"/>
      <c r="ECZ187" s="15"/>
      <c r="EDA187" s="15"/>
      <c r="EDB187" s="15"/>
      <c r="EDC187" s="15"/>
      <c r="EDD187" s="15"/>
      <c r="EDE187" s="15"/>
      <c r="EDF187" s="15"/>
      <c r="EDG187" s="15"/>
      <c r="EDH187" s="15"/>
      <c r="EDI187" s="15"/>
      <c r="EDJ187" s="15"/>
      <c r="EDK187" s="15"/>
      <c r="EDL187" s="15"/>
      <c r="EDM187" s="15"/>
      <c r="EDN187" s="15"/>
      <c r="EDO187" s="15"/>
      <c r="EDP187" s="15"/>
      <c r="EDQ187" s="15"/>
      <c r="EDR187" s="15"/>
      <c r="EDS187" s="15"/>
      <c r="EDT187" s="15"/>
      <c r="EDU187" s="15"/>
      <c r="EDV187" s="15"/>
      <c r="EDW187" s="15"/>
      <c r="EDX187" s="15"/>
      <c r="EDY187" s="15"/>
      <c r="EDZ187" s="15"/>
      <c r="EEA187" s="15"/>
      <c r="EEB187" s="15"/>
      <c r="EEC187" s="15"/>
      <c r="EED187" s="15"/>
      <c r="EEE187" s="15"/>
      <c r="EEF187" s="15"/>
      <c r="EEG187" s="15"/>
      <c r="EEH187" s="15"/>
      <c r="EEI187" s="15"/>
      <c r="EEJ187" s="15"/>
      <c r="EEK187" s="15"/>
      <c r="EEL187" s="15"/>
      <c r="EEM187" s="15"/>
      <c r="EEN187" s="15"/>
      <c r="EEO187" s="15"/>
      <c r="EEP187" s="15"/>
      <c r="EEQ187" s="15"/>
      <c r="EER187" s="15"/>
      <c r="EES187" s="15"/>
      <c r="EET187" s="15"/>
      <c r="EEU187" s="15"/>
      <c r="EEV187" s="15"/>
      <c r="EEW187" s="15"/>
      <c r="EEX187" s="15"/>
      <c r="EEY187" s="15"/>
      <c r="EEZ187" s="15"/>
      <c r="EFA187" s="15"/>
      <c r="EFB187" s="15"/>
      <c r="EFC187" s="15"/>
      <c r="EFD187" s="15"/>
      <c r="EFE187" s="15"/>
      <c r="EFF187" s="15"/>
      <c r="EFG187" s="15"/>
      <c r="EFH187" s="15"/>
      <c r="EFI187" s="15"/>
      <c r="EFJ187" s="15"/>
      <c r="EFK187" s="15"/>
      <c r="EFL187" s="15"/>
      <c r="EFM187" s="15"/>
      <c r="EFN187" s="15"/>
      <c r="EFO187" s="15"/>
      <c r="EFP187" s="15"/>
      <c r="EFQ187" s="15"/>
      <c r="EFR187" s="15"/>
      <c r="EFS187" s="15"/>
      <c r="EFT187" s="15"/>
      <c r="EFU187" s="15"/>
      <c r="EFV187" s="15"/>
      <c r="EFW187" s="15"/>
      <c r="EFX187" s="15"/>
      <c r="EFY187" s="15"/>
      <c r="EFZ187" s="15"/>
      <c r="EGA187" s="15"/>
      <c r="EGB187" s="15"/>
      <c r="EGC187" s="15"/>
      <c r="EGD187" s="15"/>
      <c r="EGE187" s="15"/>
      <c r="EGF187" s="15"/>
      <c r="EGG187" s="15"/>
      <c r="EGH187" s="15"/>
      <c r="EGI187" s="15"/>
      <c r="EGJ187" s="15"/>
      <c r="EGK187" s="15"/>
      <c r="EGL187" s="15"/>
      <c r="EGM187" s="15"/>
      <c r="EGN187" s="15"/>
      <c r="EGO187" s="15"/>
      <c r="EGP187" s="15"/>
      <c r="EGQ187" s="15"/>
      <c r="EGR187" s="15"/>
      <c r="EGS187" s="15"/>
      <c r="EGT187" s="15"/>
      <c r="EGU187" s="15"/>
      <c r="EGV187" s="15"/>
      <c r="EGW187" s="15"/>
      <c r="EGX187" s="15"/>
      <c r="EGY187" s="15"/>
      <c r="EGZ187" s="15"/>
      <c r="EHA187" s="15"/>
      <c r="EHB187" s="15"/>
      <c r="EHC187" s="15"/>
      <c r="EHD187" s="15"/>
      <c r="EHE187" s="15"/>
      <c r="EHF187" s="15"/>
      <c r="EHG187" s="15"/>
      <c r="EHH187" s="15"/>
      <c r="EHI187" s="15"/>
      <c r="EHJ187" s="15"/>
      <c r="EHK187" s="15"/>
      <c r="EHL187" s="15"/>
      <c r="EHM187" s="15"/>
      <c r="EHN187" s="15"/>
      <c r="EHO187" s="15"/>
      <c r="EHP187" s="15"/>
      <c r="EHQ187" s="15"/>
      <c r="EHR187" s="15"/>
      <c r="EHS187" s="15"/>
      <c r="EHT187" s="15"/>
      <c r="EHU187" s="15"/>
      <c r="EHV187" s="15"/>
      <c r="EHW187" s="15"/>
      <c r="EHX187" s="15"/>
      <c r="EHY187" s="15"/>
      <c r="EHZ187" s="15"/>
      <c r="EIA187" s="15"/>
      <c r="EIB187" s="15"/>
      <c r="EIC187" s="15"/>
      <c r="EID187" s="15"/>
      <c r="EIE187" s="15"/>
      <c r="EIF187" s="15"/>
      <c r="EIG187" s="15"/>
      <c r="EIH187" s="15"/>
      <c r="EII187" s="15"/>
      <c r="EIJ187" s="15"/>
      <c r="EIK187" s="15"/>
      <c r="EIL187" s="15"/>
      <c r="EIM187" s="15"/>
      <c r="EIN187" s="15"/>
      <c r="EIO187" s="15"/>
      <c r="EIP187" s="15"/>
      <c r="EIQ187" s="15"/>
      <c r="EIR187" s="15"/>
      <c r="EIS187" s="15"/>
      <c r="EIT187" s="15"/>
      <c r="EIU187" s="15"/>
      <c r="EIV187" s="15"/>
      <c r="EIW187" s="15"/>
      <c r="EIX187" s="15"/>
      <c r="EIY187" s="15"/>
      <c r="EIZ187" s="15"/>
      <c r="EJA187" s="15"/>
      <c r="EJB187" s="15"/>
      <c r="EJC187" s="15"/>
      <c r="EJD187" s="15"/>
      <c r="EJE187" s="15"/>
      <c r="EJF187" s="15"/>
      <c r="EJG187" s="15"/>
      <c r="EJH187" s="15"/>
      <c r="EJI187" s="15"/>
      <c r="EJJ187" s="15"/>
      <c r="EJK187" s="15"/>
      <c r="EJL187" s="15"/>
      <c r="EJM187" s="15"/>
      <c r="EJN187" s="15"/>
      <c r="EJO187" s="15"/>
      <c r="EJP187" s="15"/>
      <c r="EJQ187" s="15"/>
      <c r="EJR187" s="15"/>
      <c r="EJS187" s="15"/>
      <c r="EJT187" s="15"/>
      <c r="EJU187" s="15"/>
      <c r="EJV187" s="15"/>
      <c r="EJW187" s="15"/>
      <c r="EJX187" s="15"/>
      <c r="EJY187" s="15"/>
      <c r="EJZ187" s="15"/>
      <c r="EKA187" s="15"/>
      <c r="EKB187" s="15"/>
      <c r="EKC187" s="15"/>
      <c r="EKD187" s="15"/>
      <c r="EKE187" s="15"/>
      <c r="EKF187" s="15"/>
      <c r="EKG187" s="15"/>
      <c r="EKH187" s="15"/>
      <c r="EKI187" s="15"/>
      <c r="EKJ187" s="15"/>
      <c r="EKK187" s="15"/>
      <c r="EKL187" s="15"/>
      <c r="EKM187" s="15"/>
      <c r="EKN187" s="15"/>
      <c r="EKO187" s="15"/>
      <c r="EKP187" s="15"/>
      <c r="EKQ187" s="15"/>
      <c r="EKR187" s="15"/>
      <c r="EKS187" s="15"/>
      <c r="EKT187" s="15"/>
      <c r="EKU187" s="15"/>
      <c r="EKV187" s="15"/>
      <c r="EKW187" s="15"/>
      <c r="EKX187" s="15"/>
      <c r="EKY187" s="15"/>
      <c r="EKZ187" s="15"/>
      <c r="ELA187" s="15"/>
      <c r="ELB187" s="15"/>
      <c r="ELC187" s="15"/>
      <c r="ELD187" s="15"/>
      <c r="ELE187" s="15"/>
      <c r="ELF187" s="15"/>
      <c r="ELG187" s="15"/>
      <c r="ELH187" s="15"/>
      <c r="ELI187" s="15"/>
      <c r="ELJ187" s="15"/>
      <c r="ELK187" s="15"/>
      <c r="ELL187" s="15"/>
      <c r="ELM187" s="15"/>
      <c r="ELN187" s="15"/>
      <c r="ELO187" s="15"/>
      <c r="ELP187" s="15"/>
      <c r="ELQ187" s="15"/>
      <c r="ELR187" s="15"/>
      <c r="ELS187" s="15"/>
      <c r="ELT187" s="15"/>
      <c r="ELU187" s="15"/>
      <c r="ELV187" s="15"/>
      <c r="ELW187" s="15"/>
      <c r="ELX187" s="15"/>
      <c r="ELY187" s="15"/>
      <c r="ELZ187" s="15"/>
      <c r="EMA187" s="15"/>
      <c r="EMB187" s="15"/>
      <c r="EMC187" s="15"/>
      <c r="EMD187" s="15"/>
      <c r="EME187" s="15"/>
      <c r="EMF187" s="15"/>
      <c r="EMG187" s="15"/>
      <c r="EMH187" s="15"/>
      <c r="EMI187" s="15"/>
      <c r="EMJ187" s="15"/>
      <c r="EMK187" s="15"/>
      <c r="EML187" s="15"/>
      <c r="EMM187" s="15"/>
      <c r="EMN187" s="15"/>
      <c r="EMO187" s="15"/>
      <c r="EMP187" s="15"/>
      <c r="EMQ187" s="15"/>
      <c r="EMR187" s="15"/>
      <c r="EMS187" s="15"/>
      <c r="EMT187" s="15"/>
      <c r="EMU187" s="15"/>
      <c r="EMV187" s="15"/>
      <c r="EMW187" s="15"/>
      <c r="EMX187" s="15"/>
      <c r="EMY187" s="15"/>
      <c r="EMZ187" s="15"/>
      <c r="ENA187" s="15"/>
      <c r="ENB187" s="15"/>
      <c r="ENC187" s="15"/>
      <c r="END187" s="15"/>
      <c r="ENE187" s="15"/>
      <c r="ENF187" s="15"/>
      <c r="ENG187" s="15"/>
      <c r="ENH187" s="15"/>
      <c r="ENI187" s="15"/>
      <c r="ENJ187" s="15"/>
      <c r="ENK187" s="15"/>
      <c r="ENL187" s="15"/>
      <c r="ENM187" s="15"/>
      <c r="ENN187" s="15"/>
      <c r="ENO187" s="15"/>
      <c r="ENP187" s="15"/>
      <c r="ENQ187" s="15"/>
      <c r="ENR187" s="15"/>
      <c r="ENS187" s="15"/>
      <c r="ENT187" s="15"/>
      <c r="ENU187" s="15"/>
      <c r="ENV187" s="15"/>
      <c r="ENW187" s="15"/>
      <c r="ENX187" s="15"/>
      <c r="ENY187" s="15"/>
      <c r="ENZ187" s="15"/>
      <c r="EOA187" s="15"/>
      <c r="EOB187" s="15"/>
      <c r="EOC187" s="15"/>
      <c r="EOD187" s="15"/>
      <c r="EOE187" s="15"/>
      <c r="EOF187" s="15"/>
      <c r="EOG187" s="15"/>
      <c r="EOH187" s="15"/>
      <c r="EOI187" s="15"/>
      <c r="EOJ187" s="15"/>
      <c r="EOK187" s="15"/>
      <c r="EOL187" s="15"/>
      <c r="EOM187" s="15"/>
      <c r="EON187" s="15"/>
      <c r="EOO187" s="15"/>
      <c r="EOP187" s="15"/>
      <c r="EOQ187" s="15"/>
      <c r="EOR187" s="15"/>
      <c r="EOS187" s="15"/>
      <c r="EOT187" s="15"/>
      <c r="EOU187" s="15"/>
      <c r="EOV187" s="15"/>
      <c r="EOW187" s="15"/>
      <c r="EOX187" s="15"/>
      <c r="EOY187" s="15"/>
      <c r="EOZ187" s="15"/>
      <c r="EPA187" s="15"/>
      <c r="EPB187" s="15"/>
      <c r="EPC187" s="15"/>
      <c r="EPD187" s="15"/>
      <c r="EPE187" s="15"/>
      <c r="EPF187" s="15"/>
      <c r="EPG187" s="15"/>
      <c r="EPH187" s="15"/>
      <c r="EPI187" s="15"/>
      <c r="EPJ187" s="15"/>
      <c r="EPK187" s="15"/>
      <c r="EPL187" s="15"/>
      <c r="EPM187" s="15"/>
      <c r="EPN187" s="15"/>
      <c r="EPO187" s="15"/>
      <c r="EPP187" s="15"/>
      <c r="EPQ187" s="15"/>
      <c r="EPR187" s="15"/>
      <c r="EPS187" s="15"/>
      <c r="EPT187" s="15"/>
      <c r="EPU187" s="15"/>
      <c r="EPV187" s="15"/>
      <c r="EPW187" s="15"/>
      <c r="EPX187" s="15"/>
      <c r="EPY187" s="15"/>
      <c r="EPZ187" s="15"/>
      <c r="EQA187" s="15"/>
      <c r="EQB187" s="15"/>
      <c r="EQC187" s="15"/>
      <c r="EQD187" s="15"/>
      <c r="EQE187" s="15"/>
      <c r="EQF187" s="15"/>
      <c r="EQG187" s="15"/>
      <c r="EQH187" s="15"/>
      <c r="EQI187" s="15"/>
      <c r="EQJ187" s="15"/>
      <c r="EQK187" s="15"/>
      <c r="EQL187" s="15"/>
      <c r="EQM187" s="15"/>
      <c r="EQN187" s="15"/>
      <c r="EQO187" s="15"/>
      <c r="EQP187" s="15"/>
      <c r="EQQ187" s="15"/>
      <c r="EQR187" s="15"/>
      <c r="EQS187" s="15"/>
      <c r="EQT187" s="15"/>
      <c r="EQU187" s="15"/>
      <c r="EQV187" s="15"/>
      <c r="EQW187" s="15"/>
      <c r="EQX187" s="15"/>
      <c r="EQY187" s="15"/>
      <c r="EQZ187" s="15"/>
      <c r="ERA187" s="15"/>
      <c r="ERB187" s="15"/>
      <c r="ERC187" s="15"/>
      <c r="ERD187" s="15"/>
      <c r="ERE187" s="15"/>
      <c r="ERF187" s="15"/>
      <c r="ERG187" s="15"/>
      <c r="ERH187" s="15"/>
      <c r="ERI187" s="15"/>
      <c r="ERJ187" s="15"/>
      <c r="ERK187" s="15"/>
      <c r="ERL187" s="15"/>
      <c r="ERM187" s="15"/>
      <c r="ERN187" s="15"/>
      <c r="ERO187" s="15"/>
      <c r="ERP187" s="15"/>
      <c r="ERQ187" s="15"/>
      <c r="ERR187" s="15"/>
      <c r="ERS187" s="15"/>
      <c r="ERT187" s="15"/>
      <c r="ERU187" s="15"/>
      <c r="ERV187" s="15"/>
      <c r="ERW187" s="15"/>
      <c r="ERX187" s="15"/>
      <c r="ERY187" s="15"/>
      <c r="ERZ187" s="15"/>
      <c r="ESA187" s="15"/>
      <c r="ESB187" s="15"/>
      <c r="ESC187" s="15"/>
      <c r="ESD187" s="15"/>
      <c r="ESE187" s="15"/>
      <c r="ESF187" s="15"/>
      <c r="ESG187" s="15"/>
      <c r="ESH187" s="15"/>
      <c r="ESI187" s="15"/>
      <c r="ESJ187" s="15"/>
      <c r="ESK187" s="15"/>
      <c r="ESL187" s="15"/>
      <c r="ESM187" s="15"/>
      <c r="ESN187" s="15"/>
      <c r="ESO187" s="15"/>
      <c r="ESP187" s="15"/>
      <c r="ESQ187" s="15"/>
      <c r="ESR187" s="15"/>
      <c r="ESS187" s="15"/>
      <c r="EST187" s="15"/>
      <c r="ESU187" s="15"/>
      <c r="ESV187" s="15"/>
      <c r="ESW187" s="15"/>
      <c r="ESX187" s="15"/>
      <c r="ESY187" s="15"/>
      <c r="ESZ187" s="15"/>
      <c r="ETA187" s="15"/>
      <c r="ETB187" s="15"/>
      <c r="ETC187" s="15"/>
      <c r="ETD187" s="15"/>
      <c r="ETE187" s="15"/>
      <c r="ETF187" s="15"/>
      <c r="ETG187" s="15"/>
      <c r="ETH187" s="15"/>
      <c r="ETI187" s="15"/>
      <c r="ETJ187" s="15"/>
      <c r="ETK187" s="15"/>
      <c r="ETL187" s="15"/>
      <c r="ETM187" s="15"/>
      <c r="ETN187" s="15"/>
      <c r="ETO187" s="15"/>
      <c r="ETP187" s="15"/>
      <c r="ETQ187" s="15"/>
      <c r="ETR187" s="15"/>
      <c r="ETS187" s="15"/>
      <c r="ETT187" s="15"/>
      <c r="ETU187" s="15"/>
      <c r="ETV187" s="15"/>
      <c r="ETW187" s="15"/>
      <c r="ETX187" s="15"/>
      <c r="ETY187" s="15"/>
      <c r="ETZ187" s="15"/>
      <c r="EUA187" s="15"/>
      <c r="EUB187" s="15"/>
      <c r="EUC187" s="15"/>
      <c r="EUD187" s="15"/>
      <c r="EUE187" s="15"/>
      <c r="EUF187" s="15"/>
      <c r="EUG187" s="15"/>
      <c r="EUH187" s="15"/>
      <c r="EUI187" s="15"/>
      <c r="EUJ187" s="15"/>
      <c r="EUK187" s="15"/>
      <c r="EUL187" s="15"/>
      <c r="EUM187" s="15"/>
      <c r="EUN187" s="15"/>
      <c r="EUO187" s="15"/>
      <c r="EUP187" s="15"/>
      <c r="EUQ187" s="15"/>
      <c r="EUR187" s="15"/>
      <c r="EUS187" s="15"/>
      <c r="EUT187" s="15"/>
      <c r="EUU187" s="15"/>
      <c r="EUV187" s="15"/>
      <c r="EUW187" s="15"/>
      <c r="EUX187" s="15"/>
      <c r="EUY187" s="15"/>
      <c r="EUZ187" s="15"/>
      <c r="EVA187" s="15"/>
      <c r="EVB187" s="15"/>
      <c r="EVC187" s="15"/>
      <c r="EVD187" s="15"/>
      <c r="EVE187" s="15"/>
      <c r="EVF187" s="15"/>
      <c r="EVG187" s="15"/>
      <c r="EVH187" s="15"/>
      <c r="EVI187" s="15"/>
      <c r="EVJ187" s="15"/>
      <c r="EVK187" s="15"/>
      <c r="EVL187" s="15"/>
      <c r="EVM187" s="15"/>
      <c r="EVN187" s="15"/>
      <c r="EVO187" s="15"/>
      <c r="EVP187" s="15"/>
      <c r="EVQ187" s="15"/>
      <c r="EVR187" s="15"/>
      <c r="EVS187" s="15"/>
      <c r="EVT187" s="15"/>
      <c r="EVU187" s="15"/>
      <c r="EVV187" s="15"/>
      <c r="EVW187" s="15"/>
      <c r="EVX187" s="15"/>
      <c r="EVY187" s="15"/>
      <c r="EVZ187" s="15"/>
      <c r="EWA187" s="15"/>
      <c r="EWB187" s="15"/>
      <c r="EWC187" s="15"/>
      <c r="EWD187" s="15"/>
      <c r="EWE187" s="15"/>
      <c r="EWF187" s="15"/>
      <c r="EWG187" s="15"/>
      <c r="EWH187" s="15"/>
      <c r="EWI187" s="15"/>
      <c r="EWJ187" s="15"/>
      <c r="EWK187" s="15"/>
      <c r="EWL187" s="15"/>
      <c r="EWM187" s="15"/>
      <c r="EWN187" s="15"/>
      <c r="EWO187" s="15"/>
      <c r="EWP187" s="15"/>
      <c r="EWQ187" s="15"/>
      <c r="EWR187" s="15"/>
      <c r="EWS187" s="15"/>
      <c r="EWT187" s="15"/>
      <c r="EWU187" s="15"/>
      <c r="EWV187" s="15"/>
      <c r="EWW187" s="15"/>
      <c r="EWX187" s="15"/>
      <c r="EWY187" s="15"/>
      <c r="EWZ187" s="15"/>
      <c r="EXA187" s="15"/>
      <c r="EXB187" s="15"/>
      <c r="EXC187" s="15"/>
      <c r="EXD187" s="15"/>
      <c r="EXE187" s="15"/>
      <c r="EXF187" s="15"/>
      <c r="EXG187" s="15"/>
      <c r="EXH187" s="15"/>
      <c r="EXI187" s="15"/>
      <c r="EXJ187" s="15"/>
      <c r="EXK187" s="15"/>
      <c r="EXL187" s="15"/>
      <c r="EXM187" s="15"/>
      <c r="EXN187" s="15"/>
      <c r="EXO187" s="15"/>
      <c r="EXP187" s="15"/>
      <c r="EXQ187" s="15"/>
      <c r="EXR187" s="15"/>
      <c r="EXS187" s="15"/>
      <c r="EXT187" s="15"/>
      <c r="EXU187" s="15"/>
      <c r="EXV187" s="15"/>
      <c r="EXW187" s="15"/>
      <c r="EXX187" s="15"/>
      <c r="EXY187" s="15"/>
      <c r="EXZ187" s="15"/>
      <c r="EYA187" s="15"/>
      <c r="EYB187" s="15"/>
      <c r="EYC187" s="15"/>
      <c r="EYD187" s="15"/>
      <c r="EYE187" s="15"/>
      <c r="EYF187" s="15"/>
      <c r="EYG187" s="15"/>
      <c r="EYH187" s="15"/>
      <c r="EYI187" s="15"/>
      <c r="EYJ187" s="15"/>
      <c r="EYK187" s="15"/>
      <c r="EYL187" s="15"/>
      <c r="EYM187" s="15"/>
      <c r="EYN187" s="15"/>
      <c r="EYO187" s="15"/>
      <c r="EYP187" s="15"/>
      <c r="EYQ187" s="15"/>
      <c r="EYR187" s="15"/>
      <c r="EYS187" s="15"/>
      <c r="EYT187" s="15"/>
      <c r="EYU187" s="15"/>
      <c r="EYV187" s="15"/>
      <c r="EYW187" s="15"/>
      <c r="EYX187" s="15"/>
      <c r="EYY187" s="15"/>
      <c r="EYZ187" s="15"/>
      <c r="EZA187" s="15"/>
      <c r="EZB187" s="15"/>
      <c r="EZC187" s="15"/>
      <c r="EZD187" s="15"/>
      <c r="EZE187" s="15"/>
      <c r="EZF187" s="15"/>
      <c r="EZG187" s="15"/>
      <c r="EZH187" s="15"/>
      <c r="EZI187" s="15"/>
      <c r="EZJ187" s="15"/>
      <c r="EZK187" s="15"/>
      <c r="EZL187" s="15"/>
      <c r="EZM187" s="15"/>
      <c r="EZN187" s="15"/>
      <c r="EZO187" s="15"/>
      <c r="EZP187" s="15"/>
      <c r="EZQ187" s="15"/>
      <c r="EZR187" s="15"/>
      <c r="EZS187" s="15"/>
      <c r="EZT187" s="15"/>
      <c r="EZU187" s="15"/>
      <c r="EZV187" s="15"/>
      <c r="EZW187" s="15"/>
      <c r="EZX187" s="15"/>
      <c r="EZY187" s="15"/>
      <c r="EZZ187" s="15"/>
      <c r="FAA187" s="15"/>
      <c r="FAB187" s="15"/>
      <c r="FAC187" s="15"/>
      <c r="FAD187" s="15"/>
      <c r="FAE187" s="15"/>
      <c r="FAF187" s="15"/>
      <c r="FAG187" s="15"/>
      <c r="FAH187" s="15"/>
      <c r="FAI187" s="15"/>
      <c r="FAJ187" s="15"/>
      <c r="FAK187" s="15"/>
      <c r="FAL187" s="15"/>
      <c r="FAM187" s="15"/>
      <c r="FAN187" s="15"/>
      <c r="FAO187" s="15"/>
      <c r="FAP187" s="15"/>
      <c r="FAQ187" s="15"/>
      <c r="FAR187" s="15"/>
      <c r="FAS187" s="15"/>
      <c r="FAT187" s="15"/>
      <c r="FAU187" s="15"/>
      <c r="FAV187" s="15"/>
      <c r="FAW187" s="15"/>
      <c r="FAX187" s="15"/>
      <c r="FAY187" s="15"/>
      <c r="FAZ187" s="15"/>
      <c r="FBA187" s="15"/>
      <c r="FBB187" s="15"/>
      <c r="FBC187" s="15"/>
      <c r="FBD187" s="15"/>
      <c r="FBE187" s="15"/>
      <c r="FBF187" s="15"/>
      <c r="FBG187" s="15"/>
      <c r="FBH187" s="15"/>
      <c r="FBI187" s="15"/>
      <c r="FBJ187" s="15"/>
      <c r="FBK187" s="15"/>
      <c r="FBL187" s="15"/>
      <c r="FBM187" s="15"/>
      <c r="FBN187" s="15"/>
      <c r="FBO187" s="15"/>
      <c r="FBP187" s="15"/>
      <c r="FBQ187" s="15"/>
      <c r="FBR187" s="15"/>
      <c r="FBS187" s="15"/>
      <c r="FBT187" s="15"/>
      <c r="FBU187" s="15"/>
      <c r="FBV187" s="15"/>
      <c r="FBW187" s="15"/>
      <c r="FBX187" s="15"/>
      <c r="FBY187" s="15"/>
      <c r="FBZ187" s="15"/>
      <c r="FCA187" s="15"/>
      <c r="FCB187" s="15"/>
      <c r="FCC187" s="15"/>
      <c r="FCD187" s="15"/>
      <c r="FCE187" s="15"/>
      <c r="FCF187" s="15"/>
      <c r="FCG187" s="15"/>
      <c r="FCH187" s="15"/>
      <c r="FCI187" s="15"/>
      <c r="FCJ187" s="15"/>
      <c r="FCK187" s="15"/>
      <c r="FCL187" s="15"/>
      <c r="FCM187" s="15"/>
      <c r="FCN187" s="15"/>
      <c r="FCO187" s="15"/>
      <c r="FCP187" s="15"/>
      <c r="FCQ187" s="15"/>
      <c r="FCR187" s="15"/>
      <c r="FCS187" s="15"/>
      <c r="FCT187" s="15"/>
      <c r="FCU187" s="15"/>
      <c r="FCV187" s="15"/>
      <c r="FCW187" s="15"/>
      <c r="FCX187" s="15"/>
      <c r="FCY187" s="15"/>
      <c r="FCZ187" s="15"/>
      <c r="FDA187" s="15"/>
      <c r="FDB187" s="15"/>
      <c r="FDC187" s="15"/>
      <c r="FDD187" s="15"/>
      <c r="FDE187" s="15"/>
      <c r="FDF187" s="15"/>
      <c r="FDG187" s="15"/>
      <c r="FDH187" s="15"/>
      <c r="FDI187" s="15"/>
      <c r="FDJ187" s="15"/>
      <c r="FDK187" s="15"/>
      <c r="FDL187" s="15"/>
      <c r="FDM187" s="15"/>
      <c r="FDN187" s="15"/>
      <c r="FDO187" s="15"/>
      <c r="FDP187" s="15"/>
      <c r="FDQ187" s="15"/>
      <c r="FDR187" s="15"/>
      <c r="FDS187" s="15"/>
      <c r="FDT187" s="15"/>
      <c r="FDU187" s="15"/>
      <c r="FDV187" s="15"/>
      <c r="FDW187" s="15"/>
      <c r="FDX187" s="15"/>
      <c r="FDY187" s="15"/>
      <c r="FDZ187" s="15"/>
      <c r="FEA187" s="15"/>
      <c r="FEB187" s="15"/>
      <c r="FEC187" s="15"/>
      <c r="FED187" s="15"/>
      <c r="FEE187" s="15"/>
      <c r="FEF187" s="15"/>
      <c r="FEG187" s="15"/>
      <c r="FEH187" s="15"/>
      <c r="FEI187" s="15"/>
      <c r="FEJ187" s="15"/>
      <c r="FEK187" s="15"/>
      <c r="FEL187" s="15"/>
      <c r="FEM187" s="15"/>
      <c r="FEN187" s="15"/>
      <c r="FEO187" s="15"/>
      <c r="FEP187" s="15"/>
      <c r="FEQ187" s="15"/>
      <c r="FER187" s="15"/>
      <c r="FES187" s="15"/>
      <c r="FET187" s="15"/>
      <c r="FEU187" s="15"/>
      <c r="FEV187" s="15"/>
      <c r="FEW187" s="15"/>
      <c r="FEX187" s="15"/>
      <c r="FEY187" s="15"/>
      <c r="FEZ187" s="15"/>
      <c r="FFA187" s="15"/>
      <c r="FFB187" s="15"/>
      <c r="FFC187" s="15"/>
      <c r="FFD187" s="15"/>
      <c r="FFE187" s="15"/>
      <c r="FFF187" s="15"/>
      <c r="FFG187" s="15"/>
      <c r="FFH187" s="15"/>
      <c r="FFI187" s="15"/>
      <c r="FFJ187" s="15"/>
      <c r="FFK187" s="15"/>
      <c r="FFL187" s="15"/>
      <c r="FFM187" s="15"/>
      <c r="FFN187" s="15"/>
      <c r="FFO187" s="15"/>
      <c r="FFP187" s="15"/>
      <c r="FFQ187" s="15"/>
      <c r="FFR187" s="15"/>
      <c r="FFS187" s="15"/>
      <c r="FFT187" s="15"/>
      <c r="FFU187" s="15"/>
      <c r="FFV187" s="15"/>
      <c r="FFW187" s="15"/>
      <c r="FFX187" s="15"/>
      <c r="FFY187" s="15"/>
      <c r="FFZ187" s="15"/>
      <c r="FGA187" s="15"/>
      <c r="FGB187" s="15"/>
      <c r="FGC187" s="15"/>
      <c r="FGD187" s="15"/>
      <c r="FGE187" s="15"/>
      <c r="FGF187" s="15"/>
      <c r="FGG187" s="15"/>
      <c r="FGH187" s="15"/>
      <c r="FGI187" s="15"/>
      <c r="FGJ187" s="15"/>
      <c r="FGK187" s="15"/>
      <c r="FGL187" s="15"/>
      <c r="FGM187" s="15"/>
      <c r="FGN187" s="15"/>
      <c r="FGO187" s="15"/>
      <c r="FGP187" s="15"/>
      <c r="FGQ187" s="15"/>
      <c r="FGR187" s="15"/>
      <c r="FGS187" s="15"/>
      <c r="FGT187" s="15"/>
      <c r="FGU187" s="15"/>
      <c r="FGV187" s="15"/>
      <c r="FGW187" s="15"/>
      <c r="FGX187" s="15"/>
      <c r="FGY187" s="15"/>
      <c r="FGZ187" s="15"/>
      <c r="FHA187" s="15"/>
      <c r="FHB187" s="15"/>
      <c r="FHC187" s="15"/>
      <c r="FHD187" s="15"/>
      <c r="FHE187" s="15"/>
      <c r="FHF187" s="15"/>
      <c r="FHG187" s="15"/>
      <c r="FHH187" s="15"/>
      <c r="FHI187" s="15"/>
      <c r="FHJ187" s="15"/>
      <c r="FHK187" s="15"/>
      <c r="FHL187" s="15"/>
      <c r="FHM187" s="15"/>
      <c r="FHN187" s="15"/>
      <c r="FHO187" s="15"/>
      <c r="FHP187" s="15"/>
      <c r="FHQ187" s="15"/>
      <c r="FHR187" s="15"/>
      <c r="FHS187" s="15"/>
      <c r="FHT187" s="15"/>
      <c r="FHU187" s="15"/>
      <c r="FHV187" s="15"/>
      <c r="FHW187" s="15"/>
      <c r="FHX187" s="15"/>
      <c r="FHY187" s="15"/>
      <c r="FHZ187" s="15"/>
      <c r="FIA187" s="15"/>
      <c r="FIB187" s="15"/>
      <c r="FIC187" s="15"/>
      <c r="FID187" s="15"/>
      <c r="FIE187" s="15"/>
      <c r="FIF187" s="15"/>
      <c r="FIG187" s="15"/>
      <c r="FIH187" s="15"/>
      <c r="FII187" s="15"/>
      <c r="FIJ187" s="15"/>
      <c r="FIK187" s="15"/>
      <c r="FIL187" s="15"/>
      <c r="FIM187" s="15"/>
      <c r="FIN187" s="15"/>
      <c r="FIO187" s="15"/>
      <c r="FIP187" s="15"/>
      <c r="FIQ187" s="15"/>
      <c r="FIR187" s="15"/>
      <c r="FIS187" s="15"/>
      <c r="FIT187" s="15"/>
      <c r="FIU187" s="15"/>
      <c r="FIV187" s="15"/>
      <c r="FIW187" s="15"/>
      <c r="FIX187" s="15"/>
      <c r="FIY187" s="15"/>
      <c r="FIZ187" s="15"/>
      <c r="FJA187" s="15"/>
      <c r="FJB187" s="15"/>
      <c r="FJC187" s="15"/>
      <c r="FJD187" s="15"/>
      <c r="FJE187" s="15"/>
      <c r="FJF187" s="15"/>
      <c r="FJG187" s="15"/>
      <c r="FJH187" s="15"/>
      <c r="FJI187" s="15"/>
      <c r="FJJ187" s="15"/>
      <c r="FJK187" s="15"/>
      <c r="FJL187" s="15"/>
      <c r="FJM187" s="15"/>
      <c r="FJN187" s="15"/>
      <c r="FJO187" s="15"/>
      <c r="FJP187" s="15"/>
      <c r="FJQ187" s="15"/>
      <c r="FJR187" s="15"/>
      <c r="FJS187" s="15"/>
      <c r="FJT187" s="15"/>
      <c r="FJU187" s="15"/>
      <c r="FJV187" s="15"/>
      <c r="FJW187" s="15"/>
      <c r="FJX187" s="15"/>
      <c r="FJY187" s="15"/>
      <c r="FJZ187" s="15"/>
      <c r="FKA187" s="15"/>
      <c r="FKB187" s="15"/>
      <c r="FKC187" s="15"/>
      <c r="FKD187" s="15"/>
      <c r="FKE187" s="15"/>
      <c r="FKF187" s="15"/>
      <c r="FKG187" s="15"/>
      <c r="FKH187" s="15"/>
      <c r="FKI187" s="15"/>
      <c r="FKJ187" s="15"/>
      <c r="FKK187" s="15"/>
      <c r="FKL187" s="15"/>
      <c r="FKM187" s="15"/>
      <c r="FKN187" s="15"/>
      <c r="FKO187" s="15"/>
      <c r="FKP187" s="15"/>
      <c r="FKQ187" s="15"/>
      <c r="FKR187" s="15"/>
      <c r="FKS187" s="15"/>
      <c r="FKT187" s="15"/>
      <c r="FKU187" s="15"/>
      <c r="FKV187" s="15"/>
      <c r="FKW187" s="15"/>
      <c r="FKX187" s="15"/>
      <c r="FKY187" s="15"/>
      <c r="FKZ187" s="15"/>
      <c r="FLA187" s="15"/>
      <c r="FLB187" s="15"/>
      <c r="FLC187" s="15"/>
      <c r="FLD187" s="15"/>
      <c r="FLE187" s="15"/>
      <c r="FLF187" s="15"/>
      <c r="FLG187" s="15"/>
      <c r="FLH187" s="15"/>
      <c r="FLI187" s="15"/>
      <c r="FLJ187" s="15"/>
      <c r="FLK187" s="15"/>
      <c r="FLL187" s="15"/>
      <c r="FLM187" s="15"/>
      <c r="FLN187" s="15"/>
      <c r="FLO187" s="15"/>
      <c r="FLP187" s="15"/>
      <c r="FLQ187" s="15"/>
      <c r="FLR187" s="15"/>
      <c r="FLS187" s="15"/>
      <c r="FLT187" s="15"/>
      <c r="FLU187" s="15"/>
      <c r="FLV187" s="15"/>
      <c r="FLW187" s="15"/>
      <c r="FLX187" s="15"/>
      <c r="FLY187" s="15"/>
      <c r="FLZ187" s="15"/>
      <c r="FMA187" s="15"/>
      <c r="FMB187" s="15"/>
      <c r="FMC187" s="15"/>
      <c r="FMD187" s="15"/>
      <c r="FME187" s="15"/>
      <c r="FMF187" s="15"/>
      <c r="FMG187" s="15"/>
      <c r="FMH187" s="15"/>
      <c r="FMI187" s="15"/>
      <c r="FMJ187" s="15"/>
      <c r="FMK187" s="15"/>
      <c r="FML187" s="15"/>
      <c r="FMM187" s="15"/>
      <c r="FMN187" s="15"/>
      <c r="FMO187" s="15"/>
      <c r="FMP187" s="15"/>
      <c r="FMQ187" s="15"/>
      <c r="FMR187" s="15"/>
      <c r="FMS187" s="15"/>
      <c r="FMT187" s="15"/>
      <c r="FMU187" s="15"/>
      <c r="FMV187" s="15"/>
      <c r="FMW187" s="15"/>
      <c r="FMX187" s="15"/>
      <c r="FMY187" s="15"/>
      <c r="FMZ187" s="15"/>
      <c r="FNA187" s="15"/>
      <c r="FNB187" s="15"/>
      <c r="FNC187" s="15"/>
      <c r="FND187" s="15"/>
      <c r="FNE187" s="15"/>
      <c r="FNF187" s="15"/>
      <c r="FNG187" s="15"/>
      <c r="FNH187" s="15"/>
      <c r="FNI187" s="15"/>
      <c r="FNJ187" s="15"/>
      <c r="FNK187" s="15"/>
      <c r="FNL187" s="15"/>
      <c r="FNM187" s="15"/>
      <c r="FNN187" s="15"/>
      <c r="FNO187" s="15"/>
      <c r="FNP187" s="15"/>
      <c r="FNQ187" s="15"/>
      <c r="FNR187" s="15"/>
      <c r="FNS187" s="15"/>
      <c r="FNT187" s="15"/>
      <c r="FNU187" s="15"/>
      <c r="FNV187" s="15"/>
      <c r="FNW187" s="15"/>
      <c r="FNX187" s="15"/>
      <c r="FNY187" s="15"/>
      <c r="FNZ187" s="15"/>
      <c r="FOA187" s="15"/>
      <c r="FOB187" s="15"/>
      <c r="FOC187" s="15"/>
      <c r="FOD187" s="15"/>
      <c r="FOE187" s="15"/>
      <c r="FOF187" s="15"/>
      <c r="FOG187" s="15"/>
      <c r="FOH187" s="15"/>
      <c r="FOI187" s="15"/>
      <c r="FOJ187" s="15"/>
      <c r="FOK187" s="15"/>
      <c r="FOL187" s="15"/>
      <c r="FOM187" s="15"/>
      <c r="FON187" s="15"/>
      <c r="FOO187" s="15"/>
      <c r="FOP187" s="15"/>
      <c r="FOQ187" s="15"/>
      <c r="FOR187" s="15"/>
      <c r="FOS187" s="15"/>
      <c r="FOT187" s="15"/>
      <c r="FOU187" s="15"/>
      <c r="FOV187" s="15"/>
      <c r="FOW187" s="15"/>
      <c r="FOX187" s="15"/>
      <c r="FOY187" s="15"/>
      <c r="FOZ187" s="15"/>
      <c r="FPA187" s="15"/>
      <c r="FPB187" s="15"/>
      <c r="FPC187" s="15"/>
      <c r="FPD187" s="15"/>
      <c r="FPE187" s="15"/>
      <c r="FPF187" s="15"/>
      <c r="FPG187" s="15"/>
      <c r="FPH187" s="15"/>
      <c r="FPI187" s="15"/>
      <c r="FPJ187" s="15"/>
      <c r="FPK187" s="15"/>
      <c r="FPL187" s="15"/>
      <c r="FPM187" s="15"/>
      <c r="FPN187" s="15"/>
      <c r="FPO187" s="15"/>
      <c r="FPP187" s="15"/>
      <c r="FPQ187" s="15"/>
      <c r="FPR187" s="15"/>
      <c r="FPS187" s="15"/>
      <c r="FPT187" s="15"/>
      <c r="FPU187" s="15"/>
      <c r="FPV187" s="15"/>
      <c r="FPW187" s="15"/>
      <c r="FPX187" s="15"/>
      <c r="FPY187" s="15"/>
      <c r="FPZ187" s="15"/>
      <c r="FQA187" s="15"/>
      <c r="FQB187" s="15"/>
      <c r="FQC187" s="15"/>
      <c r="FQD187" s="15"/>
      <c r="FQE187" s="15"/>
      <c r="FQF187" s="15"/>
      <c r="FQG187" s="15"/>
      <c r="FQH187" s="15"/>
      <c r="FQI187" s="15"/>
      <c r="FQJ187" s="15"/>
      <c r="FQK187" s="15"/>
      <c r="FQL187" s="15"/>
      <c r="FQM187" s="15"/>
      <c r="FQN187" s="15"/>
      <c r="FQO187" s="15"/>
      <c r="FQP187" s="15"/>
      <c r="FQQ187" s="15"/>
      <c r="FQR187" s="15"/>
      <c r="FQS187" s="15"/>
      <c r="FQT187" s="15"/>
      <c r="FQU187" s="15"/>
      <c r="FQV187" s="15"/>
      <c r="FQW187" s="15"/>
      <c r="FQX187" s="15"/>
      <c r="FQY187" s="15"/>
      <c r="FQZ187" s="15"/>
      <c r="FRA187" s="15"/>
      <c r="FRB187" s="15"/>
      <c r="FRC187" s="15"/>
      <c r="FRD187" s="15"/>
      <c r="FRE187" s="15"/>
      <c r="FRF187" s="15"/>
      <c r="FRG187" s="15"/>
      <c r="FRH187" s="15"/>
      <c r="FRI187" s="15"/>
      <c r="FRJ187" s="15"/>
      <c r="FRK187" s="15"/>
      <c r="FRL187" s="15"/>
      <c r="FRM187" s="15"/>
      <c r="FRN187" s="15"/>
      <c r="FRO187" s="15"/>
      <c r="FRP187" s="15"/>
      <c r="FRQ187" s="15"/>
      <c r="FRR187" s="15"/>
      <c r="FRS187" s="15"/>
      <c r="FRT187" s="15"/>
      <c r="FRU187" s="15"/>
      <c r="FRV187" s="15"/>
      <c r="FRW187" s="15"/>
      <c r="FRX187" s="15"/>
      <c r="FRY187" s="15"/>
      <c r="FRZ187" s="15"/>
      <c r="FSA187" s="15"/>
      <c r="FSB187" s="15"/>
      <c r="FSC187" s="15"/>
      <c r="FSD187" s="15"/>
      <c r="FSE187" s="15"/>
      <c r="FSF187" s="15"/>
      <c r="FSG187" s="15"/>
      <c r="FSH187" s="15"/>
      <c r="FSI187" s="15"/>
      <c r="FSJ187" s="15"/>
      <c r="FSK187" s="15"/>
      <c r="FSL187" s="15"/>
      <c r="FSM187" s="15"/>
      <c r="FSN187" s="15"/>
      <c r="FSO187" s="15"/>
      <c r="FSP187" s="15"/>
      <c r="FSQ187" s="15"/>
      <c r="FSR187" s="15"/>
      <c r="FSS187" s="15"/>
      <c r="FST187" s="15"/>
      <c r="FSU187" s="15"/>
      <c r="FSV187" s="15"/>
      <c r="FSW187" s="15"/>
      <c r="FSX187" s="15"/>
      <c r="FSY187" s="15"/>
      <c r="FSZ187" s="15"/>
      <c r="FTA187" s="15"/>
      <c r="FTB187" s="15"/>
      <c r="FTC187" s="15"/>
      <c r="FTD187" s="15"/>
      <c r="FTE187" s="15"/>
      <c r="FTF187" s="15"/>
      <c r="FTG187" s="15"/>
      <c r="FTH187" s="15"/>
      <c r="FTI187" s="15"/>
      <c r="FTJ187" s="15"/>
      <c r="FTK187" s="15"/>
      <c r="FTL187" s="15"/>
      <c r="FTM187" s="15"/>
      <c r="FTN187" s="15"/>
      <c r="FTO187" s="15"/>
      <c r="FTP187" s="15"/>
      <c r="FTQ187" s="15"/>
      <c r="FTR187" s="15"/>
      <c r="FTS187" s="15"/>
      <c r="FTT187" s="15"/>
      <c r="FTU187" s="15"/>
      <c r="FTV187" s="15"/>
      <c r="FTW187" s="15"/>
      <c r="FTX187" s="15"/>
      <c r="FTY187" s="15"/>
      <c r="FTZ187" s="15"/>
      <c r="FUA187" s="15"/>
      <c r="FUB187" s="15"/>
      <c r="FUC187" s="15"/>
      <c r="FUD187" s="15"/>
      <c r="FUE187" s="15"/>
      <c r="FUF187" s="15"/>
      <c r="FUG187" s="15"/>
      <c r="FUH187" s="15"/>
      <c r="FUI187" s="15"/>
      <c r="FUJ187" s="15"/>
      <c r="FUK187" s="15"/>
      <c r="FUL187" s="15"/>
      <c r="FUM187" s="15"/>
      <c r="FUN187" s="15"/>
      <c r="FUO187" s="15"/>
      <c r="FUP187" s="15"/>
      <c r="FUQ187" s="15"/>
      <c r="FUR187" s="15"/>
      <c r="FUS187" s="15"/>
      <c r="FUT187" s="15"/>
      <c r="FUU187" s="15"/>
      <c r="FUV187" s="15"/>
      <c r="FUW187" s="15"/>
      <c r="FUX187" s="15"/>
      <c r="FUY187" s="15"/>
      <c r="FUZ187" s="15"/>
      <c r="FVA187" s="15"/>
      <c r="FVB187" s="15"/>
      <c r="FVC187" s="15"/>
      <c r="FVD187" s="15"/>
      <c r="FVE187" s="15"/>
      <c r="FVF187" s="15"/>
      <c r="FVG187" s="15"/>
      <c r="FVH187" s="15"/>
      <c r="FVI187" s="15"/>
      <c r="FVJ187" s="15"/>
      <c r="FVK187" s="15"/>
      <c r="FVL187" s="15"/>
      <c r="FVM187" s="15"/>
      <c r="FVN187" s="15"/>
      <c r="FVO187" s="15"/>
      <c r="FVP187" s="15"/>
      <c r="FVQ187" s="15"/>
      <c r="FVR187" s="15"/>
      <c r="FVS187" s="15"/>
      <c r="FVT187" s="15"/>
      <c r="FVU187" s="15"/>
      <c r="FVV187" s="15"/>
      <c r="FVW187" s="15"/>
      <c r="FVX187" s="15"/>
      <c r="FVY187" s="15"/>
      <c r="FVZ187" s="15"/>
      <c r="FWA187" s="15"/>
      <c r="FWB187" s="15"/>
      <c r="FWC187" s="15"/>
      <c r="FWD187" s="15"/>
      <c r="FWE187" s="15"/>
      <c r="FWF187" s="15"/>
      <c r="FWG187" s="15"/>
      <c r="FWH187" s="15"/>
      <c r="FWI187" s="15"/>
      <c r="FWJ187" s="15"/>
      <c r="FWK187" s="15"/>
      <c r="FWL187" s="15"/>
      <c r="FWM187" s="15"/>
      <c r="FWN187" s="15"/>
      <c r="FWO187" s="15"/>
      <c r="FWP187" s="15"/>
      <c r="FWQ187" s="15"/>
      <c r="FWR187" s="15"/>
      <c r="FWS187" s="15"/>
      <c r="FWT187" s="15"/>
      <c r="FWU187" s="15"/>
      <c r="FWV187" s="15"/>
      <c r="FWW187" s="15"/>
      <c r="FWX187" s="15"/>
      <c r="FWY187" s="15"/>
      <c r="FWZ187" s="15"/>
      <c r="FXA187" s="15"/>
      <c r="FXB187" s="15"/>
      <c r="FXC187" s="15"/>
      <c r="FXD187" s="15"/>
      <c r="FXE187" s="15"/>
      <c r="FXF187" s="15"/>
      <c r="FXG187" s="15"/>
      <c r="FXH187" s="15"/>
      <c r="FXI187" s="15"/>
      <c r="FXJ187" s="15"/>
      <c r="FXK187" s="15"/>
      <c r="FXL187" s="15"/>
      <c r="FXM187" s="15"/>
      <c r="FXN187" s="15"/>
      <c r="FXO187" s="15"/>
      <c r="FXP187" s="15"/>
      <c r="FXQ187" s="15"/>
      <c r="FXR187" s="15"/>
      <c r="FXS187" s="15"/>
      <c r="FXT187" s="15"/>
      <c r="FXU187" s="15"/>
      <c r="FXV187" s="15"/>
      <c r="FXW187" s="15"/>
      <c r="FXX187" s="15"/>
      <c r="FXY187" s="15"/>
      <c r="FXZ187" s="15"/>
      <c r="FYA187" s="15"/>
      <c r="FYB187" s="15"/>
      <c r="FYC187" s="15"/>
      <c r="FYD187" s="15"/>
      <c r="FYE187" s="15"/>
      <c r="FYF187" s="15"/>
      <c r="FYG187" s="15"/>
      <c r="FYH187" s="15"/>
      <c r="FYI187" s="15"/>
      <c r="FYJ187" s="15"/>
      <c r="FYK187" s="15"/>
      <c r="FYL187" s="15"/>
      <c r="FYM187" s="15"/>
      <c r="FYN187" s="15"/>
      <c r="FYO187" s="15"/>
      <c r="FYP187" s="15"/>
      <c r="FYQ187" s="15"/>
      <c r="FYR187" s="15"/>
      <c r="FYS187" s="15"/>
      <c r="FYT187" s="15"/>
      <c r="FYU187" s="15"/>
      <c r="FYV187" s="15"/>
      <c r="FYW187" s="15"/>
      <c r="FYX187" s="15"/>
      <c r="FYY187" s="15"/>
      <c r="FYZ187" s="15"/>
      <c r="FZA187" s="15"/>
      <c r="FZB187" s="15"/>
      <c r="FZC187" s="15"/>
      <c r="FZD187" s="15"/>
      <c r="FZE187" s="15"/>
      <c r="FZF187" s="15"/>
      <c r="FZG187" s="15"/>
      <c r="FZH187" s="15"/>
      <c r="FZI187" s="15"/>
      <c r="FZJ187" s="15"/>
      <c r="FZK187" s="15"/>
      <c r="FZL187" s="15"/>
      <c r="FZM187" s="15"/>
      <c r="FZN187" s="15"/>
      <c r="FZO187" s="15"/>
      <c r="FZP187" s="15"/>
      <c r="FZQ187" s="15"/>
      <c r="FZR187" s="15"/>
      <c r="FZS187" s="15"/>
      <c r="FZT187" s="15"/>
      <c r="FZU187" s="15"/>
      <c r="FZV187" s="15"/>
      <c r="FZW187" s="15"/>
      <c r="FZX187" s="15"/>
      <c r="FZY187" s="15"/>
      <c r="FZZ187" s="15"/>
      <c r="GAA187" s="15"/>
      <c r="GAB187" s="15"/>
      <c r="GAC187" s="15"/>
      <c r="GAD187" s="15"/>
      <c r="GAE187" s="15"/>
      <c r="GAF187" s="15"/>
      <c r="GAG187" s="15"/>
      <c r="GAH187" s="15"/>
      <c r="GAI187" s="15"/>
      <c r="GAJ187" s="15"/>
      <c r="GAK187" s="15"/>
      <c r="GAL187" s="15"/>
      <c r="GAM187" s="15"/>
      <c r="GAN187" s="15"/>
      <c r="GAO187" s="15"/>
      <c r="GAP187" s="15"/>
      <c r="GAQ187" s="15"/>
      <c r="GAR187" s="15"/>
      <c r="GAS187" s="15"/>
      <c r="GAT187" s="15"/>
      <c r="GAU187" s="15"/>
      <c r="GAV187" s="15"/>
      <c r="GAW187" s="15"/>
      <c r="GAX187" s="15"/>
      <c r="GAY187" s="15"/>
      <c r="GAZ187" s="15"/>
      <c r="GBA187" s="15"/>
      <c r="GBB187" s="15"/>
      <c r="GBC187" s="15"/>
      <c r="GBD187" s="15"/>
      <c r="GBE187" s="15"/>
      <c r="GBF187" s="15"/>
      <c r="GBG187" s="15"/>
      <c r="GBH187" s="15"/>
      <c r="GBI187" s="15"/>
      <c r="GBJ187" s="15"/>
      <c r="GBK187" s="15"/>
      <c r="GBL187" s="15"/>
      <c r="GBM187" s="15"/>
      <c r="GBN187" s="15"/>
      <c r="GBO187" s="15"/>
      <c r="GBP187" s="15"/>
      <c r="GBQ187" s="15"/>
      <c r="GBR187" s="15"/>
      <c r="GBS187" s="15"/>
      <c r="GBT187" s="15"/>
      <c r="GBU187" s="15"/>
      <c r="GBV187" s="15"/>
      <c r="GBW187" s="15"/>
      <c r="GBX187" s="15"/>
      <c r="GBY187" s="15"/>
      <c r="GBZ187" s="15"/>
      <c r="GCA187" s="15"/>
      <c r="GCB187" s="15"/>
      <c r="GCC187" s="15"/>
      <c r="GCD187" s="15"/>
      <c r="GCE187" s="15"/>
      <c r="GCF187" s="15"/>
      <c r="GCG187" s="15"/>
      <c r="GCH187" s="15"/>
      <c r="GCI187" s="15"/>
      <c r="GCJ187" s="15"/>
      <c r="GCK187" s="15"/>
      <c r="GCL187" s="15"/>
      <c r="GCM187" s="15"/>
      <c r="GCN187" s="15"/>
      <c r="GCO187" s="15"/>
      <c r="GCP187" s="15"/>
      <c r="GCQ187" s="15"/>
      <c r="GCR187" s="15"/>
      <c r="GCS187" s="15"/>
      <c r="GCT187" s="15"/>
      <c r="GCU187" s="15"/>
      <c r="GCV187" s="15"/>
      <c r="GCW187" s="15"/>
      <c r="GCX187" s="15"/>
      <c r="GCY187" s="15"/>
      <c r="GCZ187" s="15"/>
      <c r="GDA187" s="15"/>
      <c r="GDB187" s="15"/>
      <c r="GDC187" s="15"/>
      <c r="GDD187" s="15"/>
      <c r="GDE187" s="15"/>
      <c r="GDF187" s="15"/>
      <c r="GDG187" s="15"/>
      <c r="GDH187" s="15"/>
      <c r="GDI187" s="15"/>
      <c r="GDJ187" s="15"/>
      <c r="GDK187" s="15"/>
      <c r="GDL187" s="15"/>
      <c r="GDM187" s="15"/>
      <c r="GDN187" s="15"/>
      <c r="GDO187" s="15"/>
      <c r="GDP187" s="15"/>
      <c r="GDQ187" s="15"/>
      <c r="GDR187" s="15"/>
      <c r="GDS187" s="15"/>
      <c r="GDT187" s="15"/>
      <c r="GDU187" s="15"/>
      <c r="GDV187" s="15"/>
      <c r="GDW187" s="15"/>
      <c r="GDX187" s="15"/>
      <c r="GDY187" s="15"/>
      <c r="GDZ187" s="15"/>
      <c r="GEA187" s="15"/>
      <c r="GEB187" s="15"/>
      <c r="GEC187" s="15"/>
      <c r="GED187" s="15"/>
      <c r="GEE187" s="15"/>
      <c r="GEF187" s="15"/>
      <c r="GEG187" s="15"/>
      <c r="GEH187" s="15"/>
      <c r="GEI187" s="15"/>
      <c r="GEJ187" s="15"/>
      <c r="GEK187" s="15"/>
      <c r="GEL187" s="15"/>
      <c r="GEM187" s="15"/>
      <c r="GEN187" s="15"/>
      <c r="GEO187" s="15"/>
      <c r="GEP187" s="15"/>
      <c r="GEQ187" s="15"/>
      <c r="GER187" s="15"/>
      <c r="GES187" s="15"/>
      <c r="GET187" s="15"/>
      <c r="GEU187" s="15"/>
      <c r="GEV187" s="15"/>
      <c r="GEW187" s="15"/>
      <c r="GEX187" s="15"/>
      <c r="GEY187" s="15"/>
      <c r="GEZ187" s="15"/>
      <c r="GFA187" s="15"/>
      <c r="GFB187" s="15"/>
      <c r="GFC187" s="15"/>
      <c r="GFD187" s="15"/>
      <c r="GFE187" s="15"/>
      <c r="GFF187" s="15"/>
      <c r="GFG187" s="15"/>
      <c r="GFH187" s="15"/>
      <c r="GFI187" s="15"/>
      <c r="GFJ187" s="15"/>
      <c r="GFK187" s="15"/>
      <c r="GFL187" s="15"/>
      <c r="GFM187" s="15"/>
      <c r="GFN187" s="15"/>
      <c r="GFO187" s="15"/>
      <c r="GFP187" s="15"/>
      <c r="GFQ187" s="15"/>
      <c r="GFR187" s="15"/>
      <c r="GFS187" s="15"/>
      <c r="GFT187" s="15"/>
      <c r="GFU187" s="15"/>
      <c r="GFV187" s="15"/>
      <c r="GFW187" s="15"/>
      <c r="GFX187" s="15"/>
      <c r="GFY187" s="15"/>
      <c r="GFZ187" s="15"/>
      <c r="GGA187" s="15"/>
      <c r="GGB187" s="15"/>
      <c r="GGC187" s="15"/>
      <c r="GGD187" s="15"/>
      <c r="GGE187" s="15"/>
      <c r="GGF187" s="15"/>
      <c r="GGG187" s="15"/>
      <c r="GGH187" s="15"/>
      <c r="GGI187" s="15"/>
      <c r="GGJ187" s="15"/>
      <c r="GGK187" s="15"/>
      <c r="GGL187" s="15"/>
      <c r="GGM187" s="15"/>
      <c r="GGN187" s="15"/>
      <c r="GGO187" s="15"/>
      <c r="GGP187" s="15"/>
      <c r="GGQ187" s="15"/>
      <c r="GGR187" s="15"/>
      <c r="GGS187" s="15"/>
      <c r="GGT187" s="15"/>
      <c r="GGU187" s="15"/>
      <c r="GGV187" s="15"/>
      <c r="GGW187" s="15"/>
      <c r="GGX187" s="15"/>
      <c r="GGY187" s="15"/>
      <c r="GGZ187" s="15"/>
      <c r="GHA187" s="15"/>
      <c r="GHB187" s="15"/>
      <c r="GHC187" s="15"/>
      <c r="GHD187" s="15"/>
      <c r="GHE187" s="15"/>
      <c r="GHF187" s="15"/>
      <c r="GHG187" s="15"/>
      <c r="GHH187" s="15"/>
      <c r="GHI187" s="15"/>
      <c r="GHJ187" s="15"/>
      <c r="GHK187" s="15"/>
      <c r="GHL187" s="15"/>
      <c r="GHM187" s="15"/>
      <c r="GHN187" s="15"/>
      <c r="GHO187" s="15"/>
      <c r="GHP187" s="15"/>
      <c r="GHQ187" s="15"/>
      <c r="GHR187" s="15"/>
      <c r="GHS187" s="15"/>
      <c r="GHT187" s="15"/>
      <c r="GHU187" s="15"/>
      <c r="GHV187" s="15"/>
      <c r="GHW187" s="15"/>
      <c r="GHX187" s="15"/>
      <c r="GHY187" s="15"/>
      <c r="GHZ187" s="15"/>
      <c r="GIA187" s="15"/>
      <c r="GIB187" s="15"/>
      <c r="GIC187" s="15"/>
      <c r="GID187" s="15"/>
      <c r="GIE187" s="15"/>
      <c r="GIF187" s="15"/>
      <c r="GIG187" s="15"/>
      <c r="GIH187" s="15"/>
      <c r="GII187" s="15"/>
      <c r="GIJ187" s="15"/>
      <c r="GIK187" s="15"/>
      <c r="GIL187" s="15"/>
      <c r="GIM187" s="15"/>
      <c r="GIN187" s="15"/>
      <c r="GIO187" s="15"/>
      <c r="GIP187" s="15"/>
      <c r="GIQ187" s="15"/>
      <c r="GIR187" s="15"/>
      <c r="GIS187" s="15"/>
      <c r="GIT187" s="15"/>
      <c r="GIU187" s="15"/>
      <c r="GIV187" s="15"/>
      <c r="GIW187" s="15"/>
      <c r="GIX187" s="15"/>
      <c r="GIY187" s="15"/>
      <c r="GIZ187" s="15"/>
      <c r="GJA187" s="15"/>
      <c r="GJB187" s="15"/>
      <c r="GJC187" s="15"/>
      <c r="GJD187" s="15"/>
      <c r="GJE187" s="15"/>
      <c r="GJF187" s="15"/>
      <c r="GJG187" s="15"/>
      <c r="GJH187" s="15"/>
      <c r="GJI187" s="15"/>
      <c r="GJJ187" s="15"/>
      <c r="GJK187" s="15"/>
      <c r="GJL187" s="15"/>
      <c r="GJM187" s="15"/>
      <c r="GJN187" s="15"/>
      <c r="GJO187" s="15"/>
      <c r="GJP187" s="15"/>
      <c r="GJQ187" s="15"/>
      <c r="GJR187" s="15"/>
      <c r="GJS187" s="15"/>
      <c r="GJT187" s="15"/>
      <c r="GJU187" s="15"/>
      <c r="GJV187" s="15"/>
      <c r="GJW187" s="15"/>
      <c r="GJX187" s="15"/>
      <c r="GJY187" s="15"/>
      <c r="GJZ187" s="15"/>
      <c r="GKA187" s="15"/>
      <c r="GKB187" s="15"/>
      <c r="GKC187" s="15"/>
      <c r="GKD187" s="15"/>
      <c r="GKE187" s="15"/>
      <c r="GKF187" s="15"/>
      <c r="GKG187" s="15"/>
      <c r="GKH187" s="15"/>
      <c r="GKI187" s="15"/>
      <c r="GKJ187" s="15"/>
      <c r="GKK187" s="15"/>
      <c r="GKL187" s="15"/>
      <c r="GKM187" s="15"/>
      <c r="GKN187" s="15"/>
      <c r="GKO187" s="15"/>
      <c r="GKP187" s="15"/>
      <c r="GKQ187" s="15"/>
      <c r="GKR187" s="15"/>
      <c r="GKS187" s="15"/>
      <c r="GKT187" s="15"/>
      <c r="GKU187" s="15"/>
      <c r="GKV187" s="15"/>
      <c r="GKW187" s="15"/>
      <c r="GKX187" s="15"/>
      <c r="GKY187" s="15"/>
      <c r="GKZ187" s="15"/>
      <c r="GLA187" s="15"/>
      <c r="GLB187" s="15"/>
      <c r="GLC187" s="15"/>
      <c r="GLD187" s="15"/>
      <c r="GLE187" s="15"/>
      <c r="GLF187" s="15"/>
      <c r="GLG187" s="15"/>
      <c r="GLH187" s="15"/>
      <c r="GLI187" s="15"/>
      <c r="GLJ187" s="15"/>
      <c r="GLK187" s="15"/>
      <c r="GLL187" s="15"/>
      <c r="GLM187" s="15"/>
      <c r="GLN187" s="15"/>
      <c r="GLO187" s="15"/>
      <c r="GLP187" s="15"/>
      <c r="GLQ187" s="15"/>
      <c r="GLR187" s="15"/>
      <c r="GLS187" s="15"/>
      <c r="GLT187" s="15"/>
      <c r="GLU187" s="15"/>
      <c r="GLV187" s="15"/>
      <c r="GLW187" s="15"/>
      <c r="GLX187" s="15"/>
      <c r="GLY187" s="15"/>
      <c r="GLZ187" s="15"/>
      <c r="GMA187" s="15"/>
      <c r="GMB187" s="15"/>
      <c r="GMC187" s="15"/>
      <c r="GMD187" s="15"/>
      <c r="GME187" s="15"/>
      <c r="GMF187" s="15"/>
      <c r="GMG187" s="15"/>
      <c r="GMH187" s="15"/>
      <c r="GMI187" s="15"/>
      <c r="GMJ187" s="15"/>
      <c r="GMK187" s="15"/>
      <c r="GML187" s="15"/>
      <c r="GMM187" s="15"/>
      <c r="GMN187" s="15"/>
      <c r="GMO187" s="15"/>
      <c r="GMP187" s="15"/>
      <c r="GMQ187" s="15"/>
      <c r="GMR187" s="15"/>
      <c r="GMS187" s="15"/>
      <c r="GMT187" s="15"/>
      <c r="GMU187" s="15"/>
      <c r="GMV187" s="15"/>
      <c r="GMW187" s="15"/>
      <c r="GMX187" s="15"/>
      <c r="GMY187" s="15"/>
      <c r="GMZ187" s="15"/>
      <c r="GNA187" s="15"/>
      <c r="GNB187" s="15"/>
      <c r="GNC187" s="15"/>
      <c r="GND187" s="15"/>
      <c r="GNE187" s="15"/>
      <c r="GNF187" s="15"/>
      <c r="GNG187" s="15"/>
      <c r="GNH187" s="15"/>
      <c r="GNI187" s="15"/>
      <c r="GNJ187" s="15"/>
      <c r="GNK187" s="15"/>
      <c r="GNL187" s="15"/>
      <c r="GNM187" s="15"/>
      <c r="GNN187" s="15"/>
      <c r="GNO187" s="15"/>
      <c r="GNP187" s="15"/>
      <c r="GNQ187" s="15"/>
      <c r="GNR187" s="15"/>
      <c r="GNS187" s="15"/>
      <c r="GNT187" s="15"/>
      <c r="GNU187" s="15"/>
      <c r="GNV187" s="15"/>
      <c r="GNW187" s="15"/>
      <c r="GNX187" s="15"/>
      <c r="GNY187" s="15"/>
      <c r="GNZ187" s="15"/>
      <c r="GOA187" s="15"/>
      <c r="GOB187" s="15"/>
      <c r="GOC187" s="15"/>
      <c r="GOD187" s="15"/>
      <c r="GOE187" s="15"/>
      <c r="GOF187" s="15"/>
      <c r="GOG187" s="15"/>
      <c r="GOH187" s="15"/>
      <c r="GOI187" s="15"/>
      <c r="GOJ187" s="15"/>
      <c r="GOK187" s="15"/>
      <c r="GOL187" s="15"/>
      <c r="GOM187" s="15"/>
      <c r="GON187" s="15"/>
      <c r="GOO187" s="15"/>
      <c r="GOP187" s="15"/>
      <c r="GOQ187" s="15"/>
      <c r="GOR187" s="15"/>
      <c r="GOS187" s="15"/>
      <c r="GOT187" s="15"/>
      <c r="GOU187" s="15"/>
      <c r="GOV187" s="15"/>
      <c r="GOW187" s="15"/>
      <c r="GOX187" s="15"/>
      <c r="GOY187" s="15"/>
      <c r="GOZ187" s="15"/>
      <c r="GPA187" s="15"/>
      <c r="GPB187" s="15"/>
      <c r="GPC187" s="15"/>
      <c r="GPD187" s="15"/>
      <c r="GPE187" s="15"/>
      <c r="GPF187" s="15"/>
      <c r="GPG187" s="15"/>
      <c r="GPH187" s="15"/>
      <c r="GPI187" s="15"/>
      <c r="GPJ187" s="15"/>
      <c r="GPK187" s="15"/>
      <c r="GPL187" s="15"/>
      <c r="GPM187" s="15"/>
      <c r="GPN187" s="15"/>
      <c r="GPO187" s="15"/>
      <c r="GPP187" s="15"/>
      <c r="GPQ187" s="15"/>
      <c r="GPR187" s="15"/>
      <c r="GPS187" s="15"/>
      <c r="GPT187" s="15"/>
      <c r="GPU187" s="15"/>
      <c r="GPV187" s="15"/>
      <c r="GPW187" s="15"/>
      <c r="GPX187" s="15"/>
      <c r="GPY187" s="15"/>
      <c r="GPZ187" s="15"/>
      <c r="GQA187" s="15"/>
      <c r="GQB187" s="15"/>
      <c r="GQC187" s="15"/>
      <c r="GQD187" s="15"/>
      <c r="GQE187" s="15"/>
      <c r="GQF187" s="15"/>
      <c r="GQG187" s="15"/>
      <c r="GQH187" s="15"/>
      <c r="GQI187" s="15"/>
      <c r="GQJ187" s="15"/>
      <c r="GQK187" s="15"/>
      <c r="GQL187" s="15"/>
      <c r="GQM187" s="15"/>
      <c r="GQN187" s="15"/>
      <c r="GQO187" s="15"/>
      <c r="GQP187" s="15"/>
      <c r="GQQ187" s="15"/>
      <c r="GQR187" s="15"/>
      <c r="GQS187" s="15"/>
      <c r="GQT187" s="15"/>
      <c r="GQU187" s="15"/>
      <c r="GQV187" s="15"/>
      <c r="GQW187" s="15"/>
      <c r="GQX187" s="15"/>
      <c r="GQY187" s="15"/>
      <c r="GQZ187" s="15"/>
      <c r="GRA187" s="15"/>
      <c r="GRB187" s="15"/>
      <c r="GRC187" s="15"/>
      <c r="GRD187" s="15"/>
      <c r="GRE187" s="15"/>
      <c r="GRF187" s="15"/>
      <c r="GRG187" s="15"/>
      <c r="GRH187" s="15"/>
      <c r="GRI187" s="15"/>
      <c r="GRJ187" s="15"/>
      <c r="GRK187" s="15"/>
      <c r="GRL187" s="15"/>
      <c r="GRM187" s="15"/>
      <c r="GRN187" s="15"/>
      <c r="GRO187" s="15"/>
      <c r="GRP187" s="15"/>
      <c r="GRQ187" s="15"/>
      <c r="GRR187" s="15"/>
      <c r="GRS187" s="15"/>
      <c r="GRT187" s="15"/>
      <c r="GRU187" s="15"/>
      <c r="GRV187" s="15"/>
      <c r="GRW187" s="15"/>
      <c r="GRX187" s="15"/>
      <c r="GRY187" s="15"/>
      <c r="GRZ187" s="15"/>
      <c r="GSA187" s="15"/>
      <c r="GSB187" s="15"/>
      <c r="GSC187" s="15"/>
      <c r="GSD187" s="15"/>
      <c r="GSE187" s="15"/>
      <c r="GSF187" s="15"/>
      <c r="GSG187" s="15"/>
      <c r="GSH187" s="15"/>
      <c r="GSI187" s="15"/>
      <c r="GSJ187" s="15"/>
      <c r="GSK187" s="15"/>
      <c r="GSL187" s="15"/>
      <c r="GSM187" s="15"/>
      <c r="GSN187" s="15"/>
      <c r="GSO187" s="15"/>
      <c r="GSP187" s="15"/>
      <c r="GSQ187" s="15"/>
      <c r="GSR187" s="15"/>
      <c r="GSS187" s="15"/>
      <c r="GST187" s="15"/>
      <c r="GSU187" s="15"/>
      <c r="GSV187" s="15"/>
      <c r="GSW187" s="15"/>
      <c r="GSX187" s="15"/>
      <c r="GSY187" s="15"/>
      <c r="GSZ187" s="15"/>
      <c r="GTA187" s="15"/>
      <c r="GTB187" s="15"/>
      <c r="GTC187" s="15"/>
      <c r="GTD187" s="15"/>
      <c r="GTE187" s="15"/>
      <c r="GTF187" s="15"/>
      <c r="GTG187" s="15"/>
      <c r="GTH187" s="15"/>
      <c r="GTI187" s="15"/>
      <c r="GTJ187" s="15"/>
      <c r="GTK187" s="15"/>
      <c r="GTL187" s="15"/>
      <c r="GTM187" s="15"/>
      <c r="GTN187" s="15"/>
      <c r="GTO187" s="15"/>
      <c r="GTP187" s="15"/>
      <c r="GTQ187" s="15"/>
      <c r="GTR187" s="15"/>
      <c r="GTS187" s="15"/>
      <c r="GTT187" s="15"/>
      <c r="GTU187" s="15"/>
      <c r="GTV187" s="15"/>
      <c r="GTW187" s="15"/>
      <c r="GTX187" s="15"/>
      <c r="GTY187" s="15"/>
      <c r="GTZ187" s="15"/>
      <c r="GUA187" s="15"/>
      <c r="GUB187" s="15"/>
      <c r="GUC187" s="15"/>
      <c r="GUD187" s="15"/>
      <c r="GUE187" s="15"/>
      <c r="GUF187" s="15"/>
      <c r="GUG187" s="15"/>
      <c r="GUH187" s="15"/>
      <c r="GUI187" s="15"/>
      <c r="GUJ187" s="15"/>
      <c r="GUK187" s="15"/>
      <c r="GUL187" s="15"/>
      <c r="GUM187" s="15"/>
      <c r="GUN187" s="15"/>
      <c r="GUO187" s="15"/>
      <c r="GUP187" s="15"/>
      <c r="GUQ187" s="15"/>
      <c r="GUR187" s="15"/>
      <c r="GUS187" s="15"/>
      <c r="GUT187" s="15"/>
      <c r="GUU187" s="15"/>
      <c r="GUV187" s="15"/>
      <c r="GUW187" s="15"/>
      <c r="GUX187" s="15"/>
      <c r="GUY187" s="15"/>
      <c r="GUZ187" s="15"/>
      <c r="GVA187" s="15"/>
      <c r="GVB187" s="15"/>
      <c r="GVC187" s="15"/>
      <c r="GVD187" s="15"/>
      <c r="GVE187" s="15"/>
      <c r="GVF187" s="15"/>
      <c r="GVG187" s="15"/>
      <c r="GVH187" s="15"/>
      <c r="GVI187" s="15"/>
      <c r="GVJ187" s="15"/>
      <c r="GVK187" s="15"/>
      <c r="GVL187" s="15"/>
      <c r="GVM187" s="15"/>
      <c r="GVN187" s="15"/>
      <c r="GVO187" s="15"/>
      <c r="GVP187" s="15"/>
      <c r="GVQ187" s="15"/>
      <c r="GVR187" s="15"/>
      <c r="GVS187" s="15"/>
      <c r="GVT187" s="15"/>
      <c r="GVU187" s="15"/>
      <c r="GVV187" s="15"/>
      <c r="GVW187" s="15"/>
      <c r="GVX187" s="15"/>
      <c r="GVY187" s="15"/>
      <c r="GVZ187" s="15"/>
      <c r="GWA187" s="15"/>
      <c r="GWB187" s="15"/>
      <c r="GWC187" s="15"/>
      <c r="GWD187" s="15"/>
      <c r="GWE187" s="15"/>
      <c r="GWF187" s="15"/>
      <c r="GWG187" s="15"/>
      <c r="GWH187" s="15"/>
      <c r="GWI187" s="15"/>
      <c r="GWJ187" s="15"/>
      <c r="GWK187" s="15"/>
      <c r="GWL187" s="15"/>
      <c r="GWM187" s="15"/>
      <c r="GWN187" s="15"/>
      <c r="GWO187" s="15"/>
      <c r="GWP187" s="15"/>
      <c r="GWQ187" s="15"/>
      <c r="GWR187" s="15"/>
      <c r="GWS187" s="15"/>
      <c r="GWT187" s="15"/>
      <c r="GWU187" s="15"/>
      <c r="GWV187" s="15"/>
      <c r="GWW187" s="15"/>
      <c r="GWX187" s="15"/>
      <c r="GWY187" s="15"/>
      <c r="GWZ187" s="15"/>
      <c r="GXA187" s="15"/>
      <c r="GXB187" s="15"/>
      <c r="GXC187" s="15"/>
      <c r="GXD187" s="15"/>
      <c r="GXE187" s="15"/>
      <c r="GXF187" s="15"/>
      <c r="GXG187" s="15"/>
      <c r="GXH187" s="15"/>
      <c r="GXI187" s="15"/>
      <c r="GXJ187" s="15"/>
      <c r="GXK187" s="15"/>
      <c r="GXL187" s="15"/>
      <c r="GXM187" s="15"/>
      <c r="GXN187" s="15"/>
      <c r="GXO187" s="15"/>
      <c r="GXP187" s="15"/>
      <c r="GXQ187" s="15"/>
      <c r="GXR187" s="15"/>
      <c r="GXS187" s="15"/>
      <c r="GXT187" s="15"/>
      <c r="GXU187" s="15"/>
      <c r="GXV187" s="15"/>
      <c r="GXW187" s="15"/>
      <c r="GXX187" s="15"/>
      <c r="GXY187" s="15"/>
      <c r="GXZ187" s="15"/>
      <c r="GYA187" s="15"/>
      <c r="GYB187" s="15"/>
      <c r="GYC187" s="15"/>
      <c r="GYD187" s="15"/>
      <c r="GYE187" s="15"/>
      <c r="GYF187" s="15"/>
      <c r="GYG187" s="15"/>
      <c r="GYH187" s="15"/>
      <c r="GYI187" s="15"/>
      <c r="GYJ187" s="15"/>
      <c r="GYK187" s="15"/>
      <c r="GYL187" s="15"/>
      <c r="GYM187" s="15"/>
      <c r="GYN187" s="15"/>
      <c r="GYO187" s="15"/>
      <c r="GYP187" s="15"/>
      <c r="GYQ187" s="15"/>
      <c r="GYR187" s="15"/>
      <c r="GYS187" s="15"/>
      <c r="GYT187" s="15"/>
      <c r="GYU187" s="15"/>
      <c r="GYV187" s="15"/>
      <c r="GYW187" s="15"/>
      <c r="GYX187" s="15"/>
      <c r="GYY187" s="15"/>
      <c r="GYZ187" s="15"/>
      <c r="GZA187" s="15"/>
      <c r="GZB187" s="15"/>
      <c r="GZC187" s="15"/>
      <c r="GZD187" s="15"/>
      <c r="GZE187" s="15"/>
      <c r="GZF187" s="15"/>
      <c r="GZG187" s="15"/>
      <c r="GZH187" s="15"/>
      <c r="GZI187" s="15"/>
      <c r="GZJ187" s="15"/>
      <c r="GZK187" s="15"/>
      <c r="GZL187" s="15"/>
      <c r="GZM187" s="15"/>
      <c r="GZN187" s="15"/>
      <c r="GZO187" s="15"/>
      <c r="GZP187" s="15"/>
      <c r="GZQ187" s="15"/>
      <c r="GZR187" s="15"/>
      <c r="GZS187" s="15"/>
      <c r="GZT187" s="15"/>
      <c r="GZU187" s="15"/>
      <c r="GZV187" s="15"/>
      <c r="GZW187" s="15"/>
      <c r="GZX187" s="15"/>
      <c r="GZY187" s="15"/>
      <c r="GZZ187" s="15"/>
      <c r="HAA187" s="15"/>
      <c r="HAB187" s="15"/>
      <c r="HAC187" s="15"/>
      <c r="HAD187" s="15"/>
      <c r="HAE187" s="15"/>
      <c r="HAF187" s="15"/>
      <c r="HAG187" s="15"/>
      <c r="HAH187" s="15"/>
      <c r="HAI187" s="15"/>
      <c r="HAJ187" s="15"/>
      <c r="HAK187" s="15"/>
      <c r="HAL187" s="15"/>
      <c r="HAM187" s="15"/>
      <c r="HAN187" s="15"/>
      <c r="HAO187" s="15"/>
      <c r="HAP187" s="15"/>
      <c r="HAQ187" s="15"/>
      <c r="HAR187" s="15"/>
      <c r="HAS187" s="15"/>
      <c r="HAT187" s="15"/>
      <c r="HAU187" s="15"/>
      <c r="HAV187" s="15"/>
      <c r="HAW187" s="15"/>
      <c r="HAX187" s="15"/>
      <c r="HAY187" s="15"/>
      <c r="HAZ187" s="15"/>
      <c r="HBA187" s="15"/>
      <c r="HBB187" s="15"/>
      <c r="HBC187" s="15"/>
      <c r="HBD187" s="15"/>
      <c r="HBE187" s="15"/>
      <c r="HBF187" s="15"/>
      <c r="HBG187" s="15"/>
      <c r="HBH187" s="15"/>
      <c r="HBI187" s="15"/>
      <c r="HBJ187" s="15"/>
      <c r="HBK187" s="15"/>
      <c r="HBL187" s="15"/>
      <c r="HBM187" s="15"/>
      <c r="HBN187" s="15"/>
      <c r="HBO187" s="15"/>
      <c r="HBP187" s="15"/>
      <c r="HBQ187" s="15"/>
      <c r="HBR187" s="15"/>
      <c r="HBS187" s="15"/>
      <c r="HBT187" s="15"/>
      <c r="HBU187" s="15"/>
      <c r="HBV187" s="15"/>
      <c r="HBW187" s="15"/>
      <c r="HBX187" s="15"/>
      <c r="HBY187" s="15"/>
      <c r="HBZ187" s="15"/>
      <c r="HCA187" s="15"/>
      <c r="HCB187" s="15"/>
      <c r="HCC187" s="15"/>
      <c r="HCD187" s="15"/>
      <c r="HCE187" s="15"/>
      <c r="HCF187" s="15"/>
      <c r="HCG187" s="15"/>
      <c r="HCH187" s="15"/>
      <c r="HCI187" s="15"/>
      <c r="HCJ187" s="15"/>
      <c r="HCK187" s="15"/>
      <c r="HCL187" s="15"/>
      <c r="HCM187" s="15"/>
      <c r="HCN187" s="15"/>
      <c r="HCO187" s="15"/>
      <c r="HCP187" s="15"/>
      <c r="HCQ187" s="15"/>
      <c r="HCR187" s="15"/>
      <c r="HCS187" s="15"/>
      <c r="HCT187" s="15"/>
      <c r="HCU187" s="15"/>
      <c r="HCV187" s="15"/>
      <c r="HCW187" s="15"/>
      <c r="HCX187" s="15"/>
      <c r="HCY187" s="15"/>
      <c r="HCZ187" s="15"/>
      <c r="HDA187" s="15"/>
      <c r="HDB187" s="15"/>
      <c r="HDC187" s="15"/>
      <c r="HDD187" s="15"/>
      <c r="HDE187" s="15"/>
      <c r="HDF187" s="15"/>
      <c r="HDG187" s="15"/>
      <c r="HDH187" s="15"/>
      <c r="HDI187" s="15"/>
      <c r="HDJ187" s="15"/>
      <c r="HDK187" s="15"/>
      <c r="HDL187" s="15"/>
      <c r="HDM187" s="15"/>
      <c r="HDN187" s="15"/>
      <c r="HDO187" s="15"/>
      <c r="HDP187" s="15"/>
      <c r="HDQ187" s="15"/>
      <c r="HDR187" s="15"/>
      <c r="HDS187" s="15"/>
      <c r="HDT187" s="15"/>
      <c r="HDU187" s="15"/>
      <c r="HDV187" s="15"/>
      <c r="HDW187" s="15"/>
      <c r="HDX187" s="15"/>
      <c r="HDY187" s="15"/>
      <c r="HDZ187" s="15"/>
      <c r="HEA187" s="15"/>
      <c r="HEB187" s="15"/>
      <c r="HEC187" s="15"/>
      <c r="HED187" s="15"/>
      <c r="HEE187" s="15"/>
      <c r="HEF187" s="15"/>
      <c r="HEG187" s="15"/>
      <c r="HEH187" s="15"/>
      <c r="HEI187" s="15"/>
      <c r="HEJ187" s="15"/>
      <c r="HEK187" s="15"/>
      <c r="HEL187" s="15"/>
      <c r="HEM187" s="15"/>
      <c r="HEN187" s="15"/>
      <c r="HEO187" s="15"/>
      <c r="HEP187" s="15"/>
      <c r="HEQ187" s="15"/>
      <c r="HER187" s="15"/>
      <c r="HES187" s="15"/>
      <c r="HET187" s="15"/>
      <c r="HEU187" s="15"/>
      <c r="HEV187" s="15"/>
      <c r="HEW187" s="15"/>
      <c r="HEX187" s="15"/>
      <c r="HEY187" s="15"/>
      <c r="HEZ187" s="15"/>
      <c r="HFA187" s="15"/>
      <c r="HFB187" s="15"/>
      <c r="HFC187" s="15"/>
      <c r="HFD187" s="15"/>
      <c r="HFE187" s="15"/>
      <c r="HFF187" s="15"/>
      <c r="HFG187" s="15"/>
      <c r="HFH187" s="15"/>
      <c r="HFI187" s="15"/>
      <c r="HFJ187" s="15"/>
      <c r="HFK187" s="15"/>
      <c r="HFL187" s="15"/>
      <c r="HFM187" s="15"/>
      <c r="HFN187" s="15"/>
      <c r="HFO187" s="15"/>
      <c r="HFP187" s="15"/>
      <c r="HFQ187" s="15"/>
      <c r="HFR187" s="15"/>
      <c r="HFS187" s="15"/>
      <c r="HFT187" s="15"/>
      <c r="HFU187" s="15"/>
      <c r="HFV187" s="15"/>
      <c r="HFW187" s="15"/>
      <c r="HFX187" s="15"/>
      <c r="HFY187" s="15"/>
      <c r="HFZ187" s="15"/>
      <c r="HGA187" s="15"/>
      <c r="HGB187" s="15"/>
      <c r="HGC187" s="15"/>
      <c r="HGD187" s="15"/>
      <c r="HGE187" s="15"/>
      <c r="HGF187" s="15"/>
      <c r="HGG187" s="15"/>
      <c r="HGH187" s="15"/>
      <c r="HGI187" s="15"/>
      <c r="HGJ187" s="15"/>
      <c r="HGK187" s="15"/>
      <c r="HGL187" s="15"/>
      <c r="HGM187" s="15"/>
      <c r="HGN187" s="15"/>
      <c r="HGO187" s="15"/>
      <c r="HGP187" s="15"/>
      <c r="HGQ187" s="15"/>
      <c r="HGR187" s="15"/>
      <c r="HGS187" s="15"/>
      <c r="HGT187" s="15"/>
      <c r="HGU187" s="15"/>
      <c r="HGV187" s="15"/>
      <c r="HGW187" s="15"/>
      <c r="HGX187" s="15"/>
      <c r="HGY187" s="15"/>
      <c r="HGZ187" s="15"/>
      <c r="HHA187" s="15"/>
      <c r="HHB187" s="15"/>
      <c r="HHC187" s="15"/>
      <c r="HHD187" s="15"/>
      <c r="HHE187" s="15"/>
      <c r="HHF187" s="15"/>
      <c r="HHG187" s="15"/>
      <c r="HHH187" s="15"/>
      <c r="HHI187" s="15"/>
      <c r="HHJ187" s="15"/>
      <c r="HHK187" s="15"/>
      <c r="HHL187" s="15"/>
      <c r="HHM187" s="15"/>
      <c r="HHN187" s="15"/>
      <c r="HHO187" s="15"/>
      <c r="HHP187" s="15"/>
      <c r="HHQ187" s="15"/>
      <c r="HHR187" s="15"/>
      <c r="HHS187" s="15"/>
      <c r="HHT187" s="15"/>
      <c r="HHU187" s="15"/>
      <c r="HHV187" s="15"/>
      <c r="HHW187" s="15"/>
      <c r="HHX187" s="15"/>
      <c r="HHY187" s="15"/>
      <c r="HHZ187" s="15"/>
      <c r="HIA187" s="15"/>
      <c r="HIB187" s="15"/>
      <c r="HIC187" s="15"/>
      <c r="HID187" s="15"/>
      <c r="HIE187" s="15"/>
      <c r="HIF187" s="15"/>
      <c r="HIG187" s="15"/>
      <c r="HIH187" s="15"/>
      <c r="HII187" s="15"/>
      <c r="HIJ187" s="15"/>
      <c r="HIK187" s="15"/>
      <c r="HIL187" s="15"/>
      <c r="HIM187" s="15"/>
      <c r="HIN187" s="15"/>
      <c r="HIO187" s="15"/>
      <c r="HIP187" s="15"/>
      <c r="HIQ187" s="15"/>
      <c r="HIR187" s="15"/>
      <c r="HIS187" s="15"/>
      <c r="HIT187" s="15"/>
      <c r="HIU187" s="15"/>
      <c r="HIV187" s="15"/>
      <c r="HIW187" s="15"/>
      <c r="HIX187" s="15"/>
      <c r="HIY187" s="15"/>
      <c r="HIZ187" s="15"/>
      <c r="HJA187" s="15"/>
      <c r="HJB187" s="15"/>
      <c r="HJC187" s="15"/>
      <c r="HJD187" s="15"/>
      <c r="HJE187" s="15"/>
      <c r="HJF187" s="15"/>
      <c r="HJG187" s="15"/>
      <c r="HJH187" s="15"/>
      <c r="HJI187" s="15"/>
      <c r="HJJ187" s="15"/>
      <c r="HJK187" s="15"/>
      <c r="HJL187" s="15"/>
      <c r="HJM187" s="15"/>
      <c r="HJN187" s="15"/>
      <c r="HJO187" s="15"/>
      <c r="HJP187" s="15"/>
      <c r="HJQ187" s="15"/>
      <c r="HJR187" s="15"/>
      <c r="HJS187" s="15"/>
      <c r="HJT187" s="15"/>
      <c r="HJU187" s="15"/>
      <c r="HJV187" s="15"/>
      <c r="HJW187" s="15"/>
      <c r="HJX187" s="15"/>
      <c r="HJY187" s="15"/>
      <c r="HJZ187" s="15"/>
      <c r="HKA187" s="15"/>
      <c r="HKB187" s="15"/>
      <c r="HKC187" s="15"/>
      <c r="HKD187" s="15"/>
      <c r="HKE187" s="15"/>
      <c r="HKF187" s="15"/>
      <c r="HKG187" s="15"/>
      <c r="HKH187" s="15"/>
      <c r="HKI187" s="15"/>
      <c r="HKJ187" s="15"/>
      <c r="HKK187" s="15"/>
      <c r="HKL187" s="15"/>
      <c r="HKM187" s="15"/>
      <c r="HKN187" s="15"/>
      <c r="HKO187" s="15"/>
      <c r="HKP187" s="15"/>
      <c r="HKQ187" s="15"/>
      <c r="HKR187" s="15"/>
      <c r="HKS187" s="15"/>
      <c r="HKT187" s="15"/>
      <c r="HKU187" s="15"/>
      <c r="HKV187" s="15"/>
      <c r="HKW187" s="15"/>
      <c r="HKX187" s="15"/>
      <c r="HKY187" s="15"/>
      <c r="HKZ187" s="15"/>
      <c r="HLA187" s="15"/>
      <c r="HLB187" s="15"/>
      <c r="HLC187" s="15"/>
      <c r="HLD187" s="15"/>
      <c r="HLE187" s="15"/>
      <c r="HLF187" s="15"/>
      <c r="HLG187" s="15"/>
      <c r="HLH187" s="15"/>
      <c r="HLI187" s="15"/>
      <c r="HLJ187" s="15"/>
      <c r="HLK187" s="15"/>
      <c r="HLL187" s="15"/>
      <c r="HLM187" s="15"/>
      <c r="HLN187" s="15"/>
      <c r="HLO187" s="15"/>
      <c r="HLP187" s="15"/>
      <c r="HLQ187" s="15"/>
      <c r="HLR187" s="15"/>
      <c r="HLS187" s="15"/>
      <c r="HLT187" s="15"/>
      <c r="HLU187" s="15"/>
      <c r="HLV187" s="15"/>
      <c r="HLW187" s="15"/>
      <c r="HLX187" s="15"/>
      <c r="HLY187" s="15"/>
      <c r="HLZ187" s="15"/>
      <c r="HMA187" s="15"/>
      <c r="HMB187" s="15"/>
      <c r="HMC187" s="15"/>
      <c r="HMD187" s="15"/>
      <c r="HME187" s="15"/>
      <c r="HMF187" s="15"/>
      <c r="HMG187" s="15"/>
      <c r="HMH187" s="15"/>
      <c r="HMI187" s="15"/>
      <c r="HMJ187" s="15"/>
      <c r="HMK187" s="15"/>
      <c r="HML187" s="15"/>
      <c r="HMM187" s="15"/>
      <c r="HMN187" s="15"/>
      <c r="HMO187" s="15"/>
      <c r="HMP187" s="15"/>
      <c r="HMQ187" s="15"/>
      <c r="HMR187" s="15"/>
      <c r="HMS187" s="15"/>
      <c r="HMT187" s="15"/>
      <c r="HMU187" s="15"/>
      <c r="HMV187" s="15"/>
      <c r="HMW187" s="15"/>
      <c r="HMX187" s="15"/>
      <c r="HMY187" s="15"/>
      <c r="HMZ187" s="15"/>
      <c r="HNA187" s="15"/>
      <c r="HNB187" s="15"/>
      <c r="HNC187" s="15"/>
      <c r="HND187" s="15"/>
      <c r="HNE187" s="15"/>
      <c r="HNF187" s="15"/>
      <c r="HNG187" s="15"/>
      <c r="HNH187" s="15"/>
      <c r="HNI187" s="15"/>
      <c r="HNJ187" s="15"/>
      <c r="HNK187" s="15"/>
      <c r="HNL187" s="15"/>
      <c r="HNM187" s="15"/>
      <c r="HNN187" s="15"/>
      <c r="HNO187" s="15"/>
      <c r="HNP187" s="15"/>
      <c r="HNQ187" s="15"/>
      <c r="HNR187" s="15"/>
      <c r="HNS187" s="15"/>
      <c r="HNT187" s="15"/>
      <c r="HNU187" s="15"/>
      <c r="HNV187" s="15"/>
      <c r="HNW187" s="15"/>
      <c r="HNX187" s="15"/>
      <c r="HNY187" s="15"/>
      <c r="HNZ187" s="15"/>
      <c r="HOA187" s="15"/>
      <c r="HOB187" s="15"/>
      <c r="HOC187" s="15"/>
      <c r="HOD187" s="15"/>
      <c r="HOE187" s="15"/>
      <c r="HOF187" s="15"/>
      <c r="HOG187" s="15"/>
      <c r="HOH187" s="15"/>
      <c r="HOI187" s="15"/>
      <c r="HOJ187" s="15"/>
      <c r="HOK187" s="15"/>
      <c r="HOL187" s="15"/>
      <c r="HOM187" s="15"/>
      <c r="HON187" s="15"/>
      <c r="HOO187" s="15"/>
      <c r="HOP187" s="15"/>
      <c r="HOQ187" s="15"/>
      <c r="HOR187" s="15"/>
      <c r="HOS187" s="15"/>
      <c r="HOT187" s="15"/>
      <c r="HOU187" s="15"/>
      <c r="HOV187" s="15"/>
      <c r="HOW187" s="15"/>
      <c r="HOX187" s="15"/>
      <c r="HOY187" s="15"/>
      <c r="HOZ187" s="15"/>
      <c r="HPA187" s="15"/>
      <c r="HPB187" s="15"/>
      <c r="HPC187" s="15"/>
      <c r="HPD187" s="15"/>
      <c r="HPE187" s="15"/>
      <c r="HPF187" s="15"/>
      <c r="HPG187" s="15"/>
      <c r="HPH187" s="15"/>
      <c r="HPI187" s="15"/>
      <c r="HPJ187" s="15"/>
      <c r="HPK187" s="15"/>
      <c r="HPL187" s="15"/>
      <c r="HPM187" s="15"/>
      <c r="HPN187" s="15"/>
      <c r="HPO187" s="15"/>
      <c r="HPP187" s="15"/>
      <c r="HPQ187" s="15"/>
      <c r="HPR187" s="15"/>
      <c r="HPS187" s="15"/>
      <c r="HPT187" s="15"/>
      <c r="HPU187" s="15"/>
      <c r="HPV187" s="15"/>
      <c r="HPW187" s="15"/>
      <c r="HPX187" s="15"/>
      <c r="HPY187" s="15"/>
      <c r="HPZ187" s="15"/>
      <c r="HQA187" s="15"/>
      <c r="HQB187" s="15"/>
      <c r="HQC187" s="15"/>
      <c r="HQD187" s="15"/>
      <c r="HQE187" s="15"/>
      <c r="HQF187" s="15"/>
      <c r="HQG187" s="15"/>
      <c r="HQH187" s="15"/>
      <c r="HQI187" s="15"/>
      <c r="HQJ187" s="15"/>
      <c r="HQK187" s="15"/>
      <c r="HQL187" s="15"/>
      <c r="HQM187" s="15"/>
      <c r="HQN187" s="15"/>
      <c r="HQO187" s="15"/>
      <c r="HQP187" s="15"/>
      <c r="HQQ187" s="15"/>
      <c r="HQR187" s="15"/>
      <c r="HQS187" s="15"/>
      <c r="HQT187" s="15"/>
      <c r="HQU187" s="15"/>
      <c r="HQV187" s="15"/>
      <c r="HQW187" s="15"/>
      <c r="HQX187" s="15"/>
      <c r="HQY187" s="15"/>
      <c r="HQZ187" s="15"/>
      <c r="HRA187" s="15"/>
      <c r="HRB187" s="15"/>
      <c r="HRC187" s="15"/>
      <c r="HRD187" s="15"/>
      <c r="HRE187" s="15"/>
      <c r="HRF187" s="15"/>
      <c r="HRG187" s="15"/>
      <c r="HRH187" s="15"/>
      <c r="HRI187" s="15"/>
      <c r="HRJ187" s="15"/>
      <c r="HRK187" s="15"/>
      <c r="HRL187" s="15"/>
      <c r="HRM187" s="15"/>
      <c r="HRN187" s="15"/>
      <c r="HRO187" s="15"/>
      <c r="HRP187" s="15"/>
      <c r="HRQ187" s="15"/>
      <c r="HRR187" s="15"/>
      <c r="HRS187" s="15"/>
      <c r="HRT187" s="15"/>
      <c r="HRU187" s="15"/>
      <c r="HRV187" s="15"/>
      <c r="HRW187" s="15"/>
      <c r="HRX187" s="15"/>
      <c r="HRY187" s="15"/>
      <c r="HRZ187" s="15"/>
      <c r="HSA187" s="15"/>
      <c r="HSB187" s="15"/>
      <c r="HSC187" s="15"/>
      <c r="HSD187" s="15"/>
      <c r="HSE187" s="15"/>
      <c r="HSF187" s="15"/>
      <c r="HSG187" s="15"/>
      <c r="HSH187" s="15"/>
      <c r="HSI187" s="15"/>
      <c r="HSJ187" s="15"/>
      <c r="HSK187" s="15"/>
      <c r="HSL187" s="15"/>
      <c r="HSM187" s="15"/>
      <c r="HSN187" s="15"/>
      <c r="HSO187" s="15"/>
      <c r="HSP187" s="15"/>
      <c r="HSQ187" s="15"/>
      <c r="HSR187" s="15"/>
      <c r="HSS187" s="15"/>
      <c r="HST187" s="15"/>
      <c r="HSU187" s="15"/>
      <c r="HSV187" s="15"/>
      <c r="HSW187" s="15"/>
      <c r="HSX187" s="15"/>
      <c r="HSY187" s="15"/>
      <c r="HSZ187" s="15"/>
      <c r="HTA187" s="15"/>
      <c r="HTB187" s="15"/>
      <c r="HTC187" s="15"/>
      <c r="HTD187" s="15"/>
      <c r="HTE187" s="15"/>
      <c r="HTF187" s="15"/>
      <c r="HTG187" s="15"/>
      <c r="HTH187" s="15"/>
      <c r="HTI187" s="15"/>
      <c r="HTJ187" s="15"/>
      <c r="HTK187" s="15"/>
      <c r="HTL187" s="15"/>
      <c r="HTM187" s="15"/>
      <c r="HTN187" s="15"/>
      <c r="HTO187" s="15"/>
      <c r="HTP187" s="15"/>
      <c r="HTQ187" s="15"/>
      <c r="HTR187" s="15"/>
      <c r="HTS187" s="15"/>
      <c r="HTT187" s="15"/>
      <c r="HTU187" s="15"/>
      <c r="HTV187" s="15"/>
      <c r="HTW187" s="15"/>
      <c r="HTX187" s="15"/>
      <c r="HTY187" s="15"/>
      <c r="HTZ187" s="15"/>
      <c r="HUA187" s="15"/>
      <c r="HUB187" s="15"/>
      <c r="HUC187" s="15"/>
      <c r="HUD187" s="15"/>
      <c r="HUE187" s="15"/>
      <c r="HUF187" s="15"/>
      <c r="HUG187" s="15"/>
      <c r="HUH187" s="15"/>
      <c r="HUI187" s="15"/>
      <c r="HUJ187" s="15"/>
      <c r="HUK187" s="15"/>
      <c r="HUL187" s="15"/>
      <c r="HUM187" s="15"/>
      <c r="HUN187" s="15"/>
      <c r="HUO187" s="15"/>
      <c r="HUP187" s="15"/>
      <c r="HUQ187" s="15"/>
      <c r="HUR187" s="15"/>
      <c r="HUS187" s="15"/>
      <c r="HUT187" s="15"/>
      <c r="HUU187" s="15"/>
      <c r="HUV187" s="15"/>
      <c r="HUW187" s="15"/>
      <c r="HUX187" s="15"/>
      <c r="HUY187" s="15"/>
      <c r="HUZ187" s="15"/>
      <c r="HVA187" s="15"/>
      <c r="HVB187" s="15"/>
      <c r="HVC187" s="15"/>
      <c r="HVD187" s="15"/>
      <c r="HVE187" s="15"/>
      <c r="HVF187" s="15"/>
      <c r="HVG187" s="15"/>
      <c r="HVH187" s="15"/>
      <c r="HVI187" s="15"/>
      <c r="HVJ187" s="15"/>
      <c r="HVK187" s="15"/>
      <c r="HVL187" s="15"/>
      <c r="HVM187" s="15"/>
      <c r="HVN187" s="15"/>
      <c r="HVO187" s="15"/>
      <c r="HVP187" s="15"/>
      <c r="HVQ187" s="15"/>
      <c r="HVR187" s="15"/>
      <c r="HVS187" s="15"/>
      <c r="HVT187" s="15"/>
      <c r="HVU187" s="15"/>
      <c r="HVV187" s="15"/>
      <c r="HVW187" s="15"/>
      <c r="HVX187" s="15"/>
      <c r="HVY187" s="15"/>
      <c r="HVZ187" s="15"/>
      <c r="HWA187" s="15"/>
      <c r="HWB187" s="15"/>
      <c r="HWC187" s="15"/>
      <c r="HWD187" s="15"/>
      <c r="HWE187" s="15"/>
      <c r="HWF187" s="15"/>
      <c r="HWG187" s="15"/>
      <c r="HWH187" s="15"/>
      <c r="HWI187" s="15"/>
      <c r="HWJ187" s="15"/>
      <c r="HWK187" s="15"/>
      <c r="HWL187" s="15"/>
      <c r="HWM187" s="15"/>
      <c r="HWN187" s="15"/>
      <c r="HWO187" s="15"/>
      <c r="HWP187" s="15"/>
      <c r="HWQ187" s="15"/>
      <c r="HWR187" s="15"/>
      <c r="HWS187" s="15"/>
      <c r="HWT187" s="15"/>
      <c r="HWU187" s="15"/>
      <c r="HWV187" s="15"/>
      <c r="HWW187" s="15"/>
      <c r="HWX187" s="15"/>
      <c r="HWY187" s="15"/>
      <c r="HWZ187" s="15"/>
      <c r="HXA187" s="15"/>
      <c r="HXB187" s="15"/>
      <c r="HXC187" s="15"/>
      <c r="HXD187" s="15"/>
      <c r="HXE187" s="15"/>
      <c r="HXF187" s="15"/>
      <c r="HXG187" s="15"/>
      <c r="HXH187" s="15"/>
      <c r="HXI187" s="15"/>
      <c r="HXJ187" s="15"/>
      <c r="HXK187" s="15"/>
      <c r="HXL187" s="15"/>
      <c r="HXM187" s="15"/>
      <c r="HXN187" s="15"/>
      <c r="HXO187" s="15"/>
      <c r="HXP187" s="15"/>
      <c r="HXQ187" s="15"/>
      <c r="HXR187" s="15"/>
      <c r="HXS187" s="15"/>
      <c r="HXT187" s="15"/>
      <c r="HXU187" s="15"/>
      <c r="HXV187" s="15"/>
      <c r="HXW187" s="15"/>
      <c r="HXX187" s="15"/>
      <c r="HXY187" s="15"/>
      <c r="HXZ187" s="15"/>
      <c r="HYA187" s="15"/>
      <c r="HYB187" s="15"/>
      <c r="HYC187" s="15"/>
      <c r="HYD187" s="15"/>
      <c r="HYE187" s="15"/>
      <c r="HYF187" s="15"/>
      <c r="HYG187" s="15"/>
      <c r="HYH187" s="15"/>
      <c r="HYI187" s="15"/>
      <c r="HYJ187" s="15"/>
      <c r="HYK187" s="15"/>
      <c r="HYL187" s="15"/>
      <c r="HYM187" s="15"/>
      <c r="HYN187" s="15"/>
      <c r="HYO187" s="15"/>
      <c r="HYP187" s="15"/>
      <c r="HYQ187" s="15"/>
      <c r="HYR187" s="15"/>
      <c r="HYS187" s="15"/>
      <c r="HYT187" s="15"/>
      <c r="HYU187" s="15"/>
      <c r="HYV187" s="15"/>
      <c r="HYW187" s="15"/>
      <c r="HYX187" s="15"/>
      <c r="HYY187" s="15"/>
      <c r="HYZ187" s="15"/>
      <c r="HZA187" s="15"/>
      <c r="HZB187" s="15"/>
      <c r="HZC187" s="15"/>
      <c r="HZD187" s="15"/>
      <c r="HZE187" s="15"/>
      <c r="HZF187" s="15"/>
      <c r="HZG187" s="15"/>
      <c r="HZH187" s="15"/>
      <c r="HZI187" s="15"/>
      <c r="HZJ187" s="15"/>
      <c r="HZK187" s="15"/>
      <c r="HZL187" s="15"/>
      <c r="HZM187" s="15"/>
      <c r="HZN187" s="15"/>
      <c r="HZO187" s="15"/>
      <c r="HZP187" s="15"/>
      <c r="HZQ187" s="15"/>
      <c r="HZR187" s="15"/>
      <c r="HZS187" s="15"/>
      <c r="HZT187" s="15"/>
      <c r="HZU187" s="15"/>
      <c r="HZV187" s="15"/>
      <c r="HZW187" s="15"/>
      <c r="HZX187" s="15"/>
      <c r="HZY187" s="15"/>
      <c r="HZZ187" s="15"/>
      <c r="IAA187" s="15"/>
      <c r="IAB187" s="15"/>
      <c r="IAC187" s="15"/>
      <c r="IAD187" s="15"/>
      <c r="IAE187" s="15"/>
      <c r="IAF187" s="15"/>
      <c r="IAG187" s="15"/>
      <c r="IAH187" s="15"/>
      <c r="IAI187" s="15"/>
      <c r="IAJ187" s="15"/>
      <c r="IAK187" s="15"/>
      <c r="IAL187" s="15"/>
      <c r="IAM187" s="15"/>
      <c r="IAN187" s="15"/>
      <c r="IAO187" s="15"/>
      <c r="IAP187" s="15"/>
      <c r="IAQ187" s="15"/>
      <c r="IAR187" s="15"/>
      <c r="IAS187" s="15"/>
      <c r="IAT187" s="15"/>
      <c r="IAU187" s="15"/>
      <c r="IAV187" s="15"/>
      <c r="IAW187" s="15"/>
      <c r="IAX187" s="15"/>
      <c r="IAY187" s="15"/>
      <c r="IAZ187" s="15"/>
      <c r="IBA187" s="15"/>
      <c r="IBB187" s="15"/>
      <c r="IBC187" s="15"/>
      <c r="IBD187" s="15"/>
      <c r="IBE187" s="15"/>
      <c r="IBF187" s="15"/>
      <c r="IBG187" s="15"/>
      <c r="IBH187" s="15"/>
      <c r="IBI187" s="15"/>
      <c r="IBJ187" s="15"/>
      <c r="IBK187" s="15"/>
      <c r="IBL187" s="15"/>
      <c r="IBM187" s="15"/>
      <c r="IBN187" s="15"/>
      <c r="IBO187" s="15"/>
      <c r="IBP187" s="15"/>
      <c r="IBQ187" s="15"/>
      <c r="IBR187" s="15"/>
      <c r="IBS187" s="15"/>
      <c r="IBT187" s="15"/>
      <c r="IBU187" s="15"/>
      <c r="IBV187" s="15"/>
      <c r="IBW187" s="15"/>
      <c r="IBX187" s="15"/>
      <c r="IBY187" s="15"/>
      <c r="IBZ187" s="15"/>
      <c r="ICA187" s="15"/>
      <c r="ICB187" s="15"/>
      <c r="ICC187" s="15"/>
      <c r="ICD187" s="15"/>
      <c r="ICE187" s="15"/>
      <c r="ICF187" s="15"/>
      <c r="ICG187" s="15"/>
      <c r="ICH187" s="15"/>
      <c r="ICI187" s="15"/>
      <c r="ICJ187" s="15"/>
      <c r="ICK187" s="15"/>
      <c r="ICL187" s="15"/>
      <c r="ICM187" s="15"/>
      <c r="ICN187" s="15"/>
      <c r="ICO187" s="15"/>
      <c r="ICP187" s="15"/>
      <c r="ICQ187" s="15"/>
      <c r="ICR187" s="15"/>
      <c r="ICS187" s="15"/>
      <c r="ICT187" s="15"/>
      <c r="ICU187" s="15"/>
      <c r="ICV187" s="15"/>
      <c r="ICW187" s="15"/>
      <c r="ICX187" s="15"/>
      <c r="ICY187" s="15"/>
      <c r="ICZ187" s="15"/>
      <c r="IDA187" s="15"/>
      <c r="IDB187" s="15"/>
      <c r="IDC187" s="15"/>
      <c r="IDD187" s="15"/>
      <c r="IDE187" s="15"/>
      <c r="IDF187" s="15"/>
      <c r="IDG187" s="15"/>
      <c r="IDH187" s="15"/>
      <c r="IDI187" s="15"/>
      <c r="IDJ187" s="15"/>
      <c r="IDK187" s="15"/>
      <c r="IDL187" s="15"/>
      <c r="IDM187" s="15"/>
      <c r="IDN187" s="15"/>
      <c r="IDO187" s="15"/>
      <c r="IDP187" s="15"/>
      <c r="IDQ187" s="15"/>
      <c r="IDR187" s="15"/>
      <c r="IDS187" s="15"/>
      <c r="IDT187" s="15"/>
      <c r="IDU187" s="15"/>
      <c r="IDV187" s="15"/>
      <c r="IDW187" s="15"/>
      <c r="IDX187" s="15"/>
      <c r="IDY187" s="15"/>
      <c r="IDZ187" s="15"/>
      <c r="IEA187" s="15"/>
      <c r="IEB187" s="15"/>
      <c r="IEC187" s="15"/>
      <c r="IED187" s="15"/>
      <c r="IEE187" s="15"/>
      <c r="IEF187" s="15"/>
      <c r="IEG187" s="15"/>
      <c r="IEH187" s="15"/>
      <c r="IEI187" s="15"/>
      <c r="IEJ187" s="15"/>
      <c r="IEK187" s="15"/>
      <c r="IEL187" s="15"/>
      <c r="IEM187" s="15"/>
      <c r="IEN187" s="15"/>
      <c r="IEO187" s="15"/>
      <c r="IEP187" s="15"/>
      <c r="IEQ187" s="15"/>
      <c r="IER187" s="15"/>
      <c r="IES187" s="15"/>
      <c r="IET187" s="15"/>
      <c r="IEU187" s="15"/>
      <c r="IEV187" s="15"/>
      <c r="IEW187" s="15"/>
      <c r="IEX187" s="15"/>
      <c r="IEY187" s="15"/>
      <c r="IEZ187" s="15"/>
      <c r="IFA187" s="15"/>
      <c r="IFB187" s="15"/>
      <c r="IFC187" s="15"/>
      <c r="IFD187" s="15"/>
      <c r="IFE187" s="15"/>
      <c r="IFF187" s="15"/>
      <c r="IFG187" s="15"/>
      <c r="IFH187" s="15"/>
      <c r="IFI187" s="15"/>
      <c r="IFJ187" s="15"/>
      <c r="IFK187" s="15"/>
      <c r="IFL187" s="15"/>
      <c r="IFM187" s="15"/>
      <c r="IFN187" s="15"/>
      <c r="IFO187" s="15"/>
      <c r="IFP187" s="15"/>
      <c r="IFQ187" s="15"/>
      <c r="IFR187" s="15"/>
      <c r="IFS187" s="15"/>
      <c r="IFT187" s="15"/>
      <c r="IFU187" s="15"/>
      <c r="IFV187" s="15"/>
      <c r="IFW187" s="15"/>
      <c r="IFX187" s="15"/>
      <c r="IFY187" s="15"/>
      <c r="IFZ187" s="15"/>
      <c r="IGA187" s="15"/>
      <c r="IGB187" s="15"/>
      <c r="IGC187" s="15"/>
      <c r="IGD187" s="15"/>
      <c r="IGE187" s="15"/>
      <c r="IGF187" s="15"/>
      <c r="IGG187" s="15"/>
      <c r="IGH187" s="15"/>
      <c r="IGI187" s="15"/>
      <c r="IGJ187" s="15"/>
      <c r="IGK187" s="15"/>
      <c r="IGL187" s="15"/>
      <c r="IGM187" s="15"/>
      <c r="IGN187" s="15"/>
      <c r="IGO187" s="15"/>
      <c r="IGP187" s="15"/>
      <c r="IGQ187" s="15"/>
      <c r="IGR187" s="15"/>
      <c r="IGS187" s="15"/>
      <c r="IGT187" s="15"/>
      <c r="IGU187" s="15"/>
      <c r="IGV187" s="15"/>
      <c r="IGW187" s="15"/>
      <c r="IGX187" s="15"/>
      <c r="IGY187" s="15"/>
      <c r="IGZ187" s="15"/>
      <c r="IHA187" s="15"/>
      <c r="IHB187" s="15"/>
      <c r="IHC187" s="15"/>
      <c r="IHD187" s="15"/>
      <c r="IHE187" s="15"/>
      <c r="IHF187" s="15"/>
      <c r="IHG187" s="15"/>
      <c r="IHH187" s="15"/>
      <c r="IHI187" s="15"/>
      <c r="IHJ187" s="15"/>
      <c r="IHK187" s="15"/>
      <c r="IHL187" s="15"/>
      <c r="IHM187" s="15"/>
      <c r="IHN187" s="15"/>
      <c r="IHO187" s="15"/>
      <c r="IHP187" s="15"/>
      <c r="IHQ187" s="15"/>
      <c r="IHR187" s="15"/>
      <c r="IHS187" s="15"/>
      <c r="IHT187" s="15"/>
      <c r="IHU187" s="15"/>
      <c r="IHV187" s="15"/>
      <c r="IHW187" s="15"/>
      <c r="IHX187" s="15"/>
      <c r="IHY187" s="15"/>
      <c r="IHZ187" s="15"/>
      <c r="IIA187" s="15"/>
      <c r="IIB187" s="15"/>
      <c r="IIC187" s="15"/>
      <c r="IID187" s="15"/>
      <c r="IIE187" s="15"/>
      <c r="IIF187" s="15"/>
      <c r="IIG187" s="15"/>
      <c r="IIH187" s="15"/>
      <c r="III187" s="15"/>
      <c r="IIJ187" s="15"/>
      <c r="IIK187" s="15"/>
      <c r="IIL187" s="15"/>
      <c r="IIM187" s="15"/>
      <c r="IIN187" s="15"/>
      <c r="IIO187" s="15"/>
      <c r="IIP187" s="15"/>
      <c r="IIQ187" s="15"/>
      <c r="IIR187" s="15"/>
      <c r="IIS187" s="15"/>
      <c r="IIT187" s="15"/>
      <c r="IIU187" s="15"/>
      <c r="IIV187" s="15"/>
      <c r="IIW187" s="15"/>
      <c r="IIX187" s="15"/>
      <c r="IIY187" s="15"/>
      <c r="IIZ187" s="15"/>
      <c r="IJA187" s="15"/>
      <c r="IJB187" s="15"/>
      <c r="IJC187" s="15"/>
      <c r="IJD187" s="15"/>
      <c r="IJE187" s="15"/>
      <c r="IJF187" s="15"/>
      <c r="IJG187" s="15"/>
      <c r="IJH187" s="15"/>
      <c r="IJI187" s="15"/>
      <c r="IJJ187" s="15"/>
      <c r="IJK187" s="15"/>
      <c r="IJL187" s="15"/>
      <c r="IJM187" s="15"/>
      <c r="IJN187" s="15"/>
      <c r="IJO187" s="15"/>
      <c r="IJP187" s="15"/>
      <c r="IJQ187" s="15"/>
      <c r="IJR187" s="15"/>
      <c r="IJS187" s="15"/>
      <c r="IJT187" s="15"/>
      <c r="IJU187" s="15"/>
      <c r="IJV187" s="15"/>
      <c r="IJW187" s="15"/>
      <c r="IJX187" s="15"/>
      <c r="IJY187" s="15"/>
      <c r="IJZ187" s="15"/>
      <c r="IKA187" s="15"/>
      <c r="IKB187" s="15"/>
      <c r="IKC187" s="15"/>
      <c r="IKD187" s="15"/>
      <c r="IKE187" s="15"/>
      <c r="IKF187" s="15"/>
      <c r="IKG187" s="15"/>
      <c r="IKH187" s="15"/>
      <c r="IKI187" s="15"/>
      <c r="IKJ187" s="15"/>
      <c r="IKK187" s="15"/>
      <c r="IKL187" s="15"/>
      <c r="IKM187" s="15"/>
      <c r="IKN187" s="15"/>
      <c r="IKO187" s="15"/>
      <c r="IKP187" s="15"/>
      <c r="IKQ187" s="15"/>
      <c r="IKR187" s="15"/>
      <c r="IKS187" s="15"/>
      <c r="IKT187" s="15"/>
      <c r="IKU187" s="15"/>
      <c r="IKV187" s="15"/>
      <c r="IKW187" s="15"/>
      <c r="IKX187" s="15"/>
      <c r="IKY187" s="15"/>
      <c r="IKZ187" s="15"/>
      <c r="ILA187" s="15"/>
      <c r="ILB187" s="15"/>
      <c r="ILC187" s="15"/>
      <c r="ILD187" s="15"/>
      <c r="ILE187" s="15"/>
      <c r="ILF187" s="15"/>
      <c r="ILG187" s="15"/>
      <c r="ILH187" s="15"/>
      <c r="ILI187" s="15"/>
      <c r="ILJ187" s="15"/>
      <c r="ILK187" s="15"/>
      <c r="ILL187" s="15"/>
      <c r="ILM187" s="15"/>
      <c r="ILN187" s="15"/>
      <c r="ILO187" s="15"/>
      <c r="ILP187" s="15"/>
      <c r="ILQ187" s="15"/>
      <c r="ILR187" s="15"/>
      <c r="ILS187" s="15"/>
      <c r="ILT187" s="15"/>
      <c r="ILU187" s="15"/>
      <c r="ILV187" s="15"/>
      <c r="ILW187" s="15"/>
      <c r="ILX187" s="15"/>
      <c r="ILY187" s="15"/>
      <c r="ILZ187" s="15"/>
      <c r="IMA187" s="15"/>
      <c r="IMB187" s="15"/>
      <c r="IMC187" s="15"/>
      <c r="IMD187" s="15"/>
      <c r="IME187" s="15"/>
      <c r="IMF187" s="15"/>
      <c r="IMG187" s="15"/>
      <c r="IMH187" s="15"/>
      <c r="IMI187" s="15"/>
      <c r="IMJ187" s="15"/>
      <c r="IMK187" s="15"/>
      <c r="IML187" s="15"/>
      <c r="IMM187" s="15"/>
      <c r="IMN187" s="15"/>
      <c r="IMO187" s="15"/>
      <c r="IMP187" s="15"/>
      <c r="IMQ187" s="15"/>
      <c r="IMR187" s="15"/>
      <c r="IMS187" s="15"/>
      <c r="IMT187" s="15"/>
      <c r="IMU187" s="15"/>
      <c r="IMV187" s="15"/>
      <c r="IMW187" s="15"/>
      <c r="IMX187" s="15"/>
      <c r="IMY187" s="15"/>
      <c r="IMZ187" s="15"/>
      <c r="INA187" s="15"/>
      <c r="INB187" s="15"/>
      <c r="INC187" s="15"/>
      <c r="IND187" s="15"/>
      <c r="INE187" s="15"/>
      <c r="INF187" s="15"/>
      <c r="ING187" s="15"/>
      <c r="INH187" s="15"/>
      <c r="INI187" s="15"/>
      <c r="INJ187" s="15"/>
      <c r="INK187" s="15"/>
      <c r="INL187" s="15"/>
      <c r="INM187" s="15"/>
      <c r="INN187" s="15"/>
      <c r="INO187" s="15"/>
      <c r="INP187" s="15"/>
      <c r="INQ187" s="15"/>
      <c r="INR187" s="15"/>
      <c r="INS187" s="15"/>
      <c r="INT187" s="15"/>
      <c r="INU187" s="15"/>
      <c r="INV187" s="15"/>
      <c r="INW187" s="15"/>
      <c r="INX187" s="15"/>
      <c r="INY187" s="15"/>
      <c r="INZ187" s="15"/>
      <c r="IOA187" s="15"/>
      <c r="IOB187" s="15"/>
      <c r="IOC187" s="15"/>
      <c r="IOD187" s="15"/>
      <c r="IOE187" s="15"/>
      <c r="IOF187" s="15"/>
      <c r="IOG187" s="15"/>
      <c r="IOH187" s="15"/>
      <c r="IOI187" s="15"/>
      <c r="IOJ187" s="15"/>
      <c r="IOK187" s="15"/>
      <c r="IOL187" s="15"/>
      <c r="IOM187" s="15"/>
      <c r="ION187" s="15"/>
      <c r="IOO187" s="15"/>
      <c r="IOP187" s="15"/>
      <c r="IOQ187" s="15"/>
      <c r="IOR187" s="15"/>
      <c r="IOS187" s="15"/>
      <c r="IOT187" s="15"/>
      <c r="IOU187" s="15"/>
      <c r="IOV187" s="15"/>
      <c r="IOW187" s="15"/>
      <c r="IOX187" s="15"/>
      <c r="IOY187" s="15"/>
      <c r="IOZ187" s="15"/>
      <c r="IPA187" s="15"/>
      <c r="IPB187" s="15"/>
      <c r="IPC187" s="15"/>
      <c r="IPD187" s="15"/>
      <c r="IPE187" s="15"/>
      <c r="IPF187" s="15"/>
      <c r="IPG187" s="15"/>
      <c r="IPH187" s="15"/>
      <c r="IPI187" s="15"/>
      <c r="IPJ187" s="15"/>
      <c r="IPK187" s="15"/>
      <c r="IPL187" s="15"/>
      <c r="IPM187" s="15"/>
      <c r="IPN187" s="15"/>
      <c r="IPO187" s="15"/>
      <c r="IPP187" s="15"/>
      <c r="IPQ187" s="15"/>
      <c r="IPR187" s="15"/>
      <c r="IPS187" s="15"/>
      <c r="IPT187" s="15"/>
      <c r="IPU187" s="15"/>
      <c r="IPV187" s="15"/>
      <c r="IPW187" s="15"/>
      <c r="IPX187" s="15"/>
      <c r="IPY187" s="15"/>
      <c r="IPZ187" s="15"/>
      <c r="IQA187" s="15"/>
      <c r="IQB187" s="15"/>
      <c r="IQC187" s="15"/>
      <c r="IQD187" s="15"/>
      <c r="IQE187" s="15"/>
      <c r="IQF187" s="15"/>
      <c r="IQG187" s="15"/>
      <c r="IQH187" s="15"/>
      <c r="IQI187" s="15"/>
      <c r="IQJ187" s="15"/>
      <c r="IQK187" s="15"/>
      <c r="IQL187" s="15"/>
      <c r="IQM187" s="15"/>
      <c r="IQN187" s="15"/>
      <c r="IQO187" s="15"/>
      <c r="IQP187" s="15"/>
      <c r="IQQ187" s="15"/>
      <c r="IQR187" s="15"/>
      <c r="IQS187" s="15"/>
      <c r="IQT187" s="15"/>
      <c r="IQU187" s="15"/>
      <c r="IQV187" s="15"/>
      <c r="IQW187" s="15"/>
      <c r="IQX187" s="15"/>
      <c r="IQY187" s="15"/>
      <c r="IQZ187" s="15"/>
      <c r="IRA187" s="15"/>
      <c r="IRB187" s="15"/>
      <c r="IRC187" s="15"/>
      <c r="IRD187" s="15"/>
      <c r="IRE187" s="15"/>
      <c r="IRF187" s="15"/>
      <c r="IRG187" s="15"/>
      <c r="IRH187" s="15"/>
      <c r="IRI187" s="15"/>
      <c r="IRJ187" s="15"/>
      <c r="IRK187" s="15"/>
      <c r="IRL187" s="15"/>
      <c r="IRM187" s="15"/>
      <c r="IRN187" s="15"/>
      <c r="IRO187" s="15"/>
      <c r="IRP187" s="15"/>
      <c r="IRQ187" s="15"/>
      <c r="IRR187" s="15"/>
      <c r="IRS187" s="15"/>
      <c r="IRT187" s="15"/>
      <c r="IRU187" s="15"/>
      <c r="IRV187" s="15"/>
      <c r="IRW187" s="15"/>
      <c r="IRX187" s="15"/>
      <c r="IRY187" s="15"/>
      <c r="IRZ187" s="15"/>
      <c r="ISA187" s="15"/>
      <c r="ISB187" s="15"/>
      <c r="ISC187" s="15"/>
      <c r="ISD187" s="15"/>
      <c r="ISE187" s="15"/>
      <c r="ISF187" s="15"/>
      <c r="ISG187" s="15"/>
      <c r="ISH187" s="15"/>
      <c r="ISI187" s="15"/>
      <c r="ISJ187" s="15"/>
      <c r="ISK187" s="15"/>
      <c r="ISL187" s="15"/>
      <c r="ISM187" s="15"/>
      <c r="ISN187" s="15"/>
      <c r="ISO187" s="15"/>
      <c r="ISP187" s="15"/>
      <c r="ISQ187" s="15"/>
      <c r="ISR187" s="15"/>
      <c r="ISS187" s="15"/>
      <c r="IST187" s="15"/>
      <c r="ISU187" s="15"/>
      <c r="ISV187" s="15"/>
      <c r="ISW187" s="15"/>
      <c r="ISX187" s="15"/>
      <c r="ISY187" s="15"/>
      <c r="ISZ187" s="15"/>
      <c r="ITA187" s="15"/>
      <c r="ITB187" s="15"/>
      <c r="ITC187" s="15"/>
      <c r="ITD187" s="15"/>
      <c r="ITE187" s="15"/>
      <c r="ITF187" s="15"/>
      <c r="ITG187" s="15"/>
      <c r="ITH187" s="15"/>
      <c r="ITI187" s="15"/>
      <c r="ITJ187" s="15"/>
      <c r="ITK187" s="15"/>
      <c r="ITL187" s="15"/>
      <c r="ITM187" s="15"/>
      <c r="ITN187" s="15"/>
      <c r="ITO187" s="15"/>
      <c r="ITP187" s="15"/>
      <c r="ITQ187" s="15"/>
      <c r="ITR187" s="15"/>
      <c r="ITS187" s="15"/>
      <c r="ITT187" s="15"/>
      <c r="ITU187" s="15"/>
      <c r="ITV187" s="15"/>
      <c r="ITW187" s="15"/>
      <c r="ITX187" s="15"/>
      <c r="ITY187" s="15"/>
      <c r="ITZ187" s="15"/>
      <c r="IUA187" s="15"/>
      <c r="IUB187" s="15"/>
      <c r="IUC187" s="15"/>
      <c r="IUD187" s="15"/>
      <c r="IUE187" s="15"/>
      <c r="IUF187" s="15"/>
      <c r="IUG187" s="15"/>
      <c r="IUH187" s="15"/>
      <c r="IUI187" s="15"/>
      <c r="IUJ187" s="15"/>
      <c r="IUK187" s="15"/>
      <c r="IUL187" s="15"/>
      <c r="IUM187" s="15"/>
      <c r="IUN187" s="15"/>
      <c r="IUO187" s="15"/>
      <c r="IUP187" s="15"/>
      <c r="IUQ187" s="15"/>
      <c r="IUR187" s="15"/>
      <c r="IUS187" s="15"/>
      <c r="IUT187" s="15"/>
      <c r="IUU187" s="15"/>
      <c r="IUV187" s="15"/>
      <c r="IUW187" s="15"/>
      <c r="IUX187" s="15"/>
      <c r="IUY187" s="15"/>
      <c r="IUZ187" s="15"/>
      <c r="IVA187" s="15"/>
      <c r="IVB187" s="15"/>
      <c r="IVC187" s="15"/>
      <c r="IVD187" s="15"/>
      <c r="IVE187" s="15"/>
      <c r="IVF187" s="15"/>
      <c r="IVG187" s="15"/>
      <c r="IVH187" s="15"/>
      <c r="IVI187" s="15"/>
      <c r="IVJ187" s="15"/>
      <c r="IVK187" s="15"/>
      <c r="IVL187" s="15"/>
      <c r="IVM187" s="15"/>
      <c r="IVN187" s="15"/>
      <c r="IVO187" s="15"/>
      <c r="IVP187" s="15"/>
      <c r="IVQ187" s="15"/>
      <c r="IVR187" s="15"/>
      <c r="IVS187" s="15"/>
      <c r="IVT187" s="15"/>
      <c r="IVU187" s="15"/>
      <c r="IVV187" s="15"/>
      <c r="IVW187" s="15"/>
      <c r="IVX187" s="15"/>
      <c r="IVY187" s="15"/>
      <c r="IVZ187" s="15"/>
      <c r="IWA187" s="15"/>
      <c r="IWB187" s="15"/>
      <c r="IWC187" s="15"/>
      <c r="IWD187" s="15"/>
      <c r="IWE187" s="15"/>
      <c r="IWF187" s="15"/>
      <c r="IWG187" s="15"/>
      <c r="IWH187" s="15"/>
      <c r="IWI187" s="15"/>
      <c r="IWJ187" s="15"/>
      <c r="IWK187" s="15"/>
      <c r="IWL187" s="15"/>
      <c r="IWM187" s="15"/>
      <c r="IWN187" s="15"/>
      <c r="IWO187" s="15"/>
      <c r="IWP187" s="15"/>
      <c r="IWQ187" s="15"/>
      <c r="IWR187" s="15"/>
      <c r="IWS187" s="15"/>
      <c r="IWT187" s="15"/>
      <c r="IWU187" s="15"/>
      <c r="IWV187" s="15"/>
      <c r="IWW187" s="15"/>
      <c r="IWX187" s="15"/>
      <c r="IWY187" s="15"/>
      <c r="IWZ187" s="15"/>
      <c r="IXA187" s="15"/>
      <c r="IXB187" s="15"/>
      <c r="IXC187" s="15"/>
      <c r="IXD187" s="15"/>
      <c r="IXE187" s="15"/>
      <c r="IXF187" s="15"/>
      <c r="IXG187" s="15"/>
      <c r="IXH187" s="15"/>
      <c r="IXI187" s="15"/>
      <c r="IXJ187" s="15"/>
      <c r="IXK187" s="15"/>
      <c r="IXL187" s="15"/>
      <c r="IXM187" s="15"/>
      <c r="IXN187" s="15"/>
      <c r="IXO187" s="15"/>
      <c r="IXP187" s="15"/>
      <c r="IXQ187" s="15"/>
      <c r="IXR187" s="15"/>
      <c r="IXS187" s="15"/>
      <c r="IXT187" s="15"/>
      <c r="IXU187" s="15"/>
      <c r="IXV187" s="15"/>
      <c r="IXW187" s="15"/>
      <c r="IXX187" s="15"/>
      <c r="IXY187" s="15"/>
      <c r="IXZ187" s="15"/>
      <c r="IYA187" s="15"/>
      <c r="IYB187" s="15"/>
      <c r="IYC187" s="15"/>
      <c r="IYD187" s="15"/>
      <c r="IYE187" s="15"/>
      <c r="IYF187" s="15"/>
      <c r="IYG187" s="15"/>
      <c r="IYH187" s="15"/>
      <c r="IYI187" s="15"/>
      <c r="IYJ187" s="15"/>
      <c r="IYK187" s="15"/>
      <c r="IYL187" s="15"/>
      <c r="IYM187" s="15"/>
      <c r="IYN187" s="15"/>
      <c r="IYO187" s="15"/>
      <c r="IYP187" s="15"/>
      <c r="IYQ187" s="15"/>
      <c r="IYR187" s="15"/>
      <c r="IYS187" s="15"/>
      <c r="IYT187" s="15"/>
      <c r="IYU187" s="15"/>
      <c r="IYV187" s="15"/>
      <c r="IYW187" s="15"/>
      <c r="IYX187" s="15"/>
      <c r="IYY187" s="15"/>
      <c r="IYZ187" s="15"/>
      <c r="IZA187" s="15"/>
      <c r="IZB187" s="15"/>
      <c r="IZC187" s="15"/>
      <c r="IZD187" s="15"/>
      <c r="IZE187" s="15"/>
      <c r="IZF187" s="15"/>
      <c r="IZG187" s="15"/>
      <c r="IZH187" s="15"/>
      <c r="IZI187" s="15"/>
      <c r="IZJ187" s="15"/>
      <c r="IZK187" s="15"/>
      <c r="IZL187" s="15"/>
      <c r="IZM187" s="15"/>
      <c r="IZN187" s="15"/>
      <c r="IZO187" s="15"/>
      <c r="IZP187" s="15"/>
      <c r="IZQ187" s="15"/>
      <c r="IZR187" s="15"/>
      <c r="IZS187" s="15"/>
      <c r="IZT187" s="15"/>
      <c r="IZU187" s="15"/>
      <c r="IZV187" s="15"/>
      <c r="IZW187" s="15"/>
      <c r="IZX187" s="15"/>
      <c r="IZY187" s="15"/>
      <c r="IZZ187" s="15"/>
      <c r="JAA187" s="15"/>
      <c r="JAB187" s="15"/>
      <c r="JAC187" s="15"/>
      <c r="JAD187" s="15"/>
      <c r="JAE187" s="15"/>
      <c r="JAF187" s="15"/>
      <c r="JAG187" s="15"/>
      <c r="JAH187" s="15"/>
      <c r="JAI187" s="15"/>
      <c r="JAJ187" s="15"/>
      <c r="JAK187" s="15"/>
      <c r="JAL187" s="15"/>
      <c r="JAM187" s="15"/>
      <c r="JAN187" s="15"/>
      <c r="JAO187" s="15"/>
      <c r="JAP187" s="15"/>
      <c r="JAQ187" s="15"/>
      <c r="JAR187" s="15"/>
      <c r="JAS187" s="15"/>
      <c r="JAT187" s="15"/>
      <c r="JAU187" s="15"/>
      <c r="JAV187" s="15"/>
      <c r="JAW187" s="15"/>
      <c r="JAX187" s="15"/>
      <c r="JAY187" s="15"/>
      <c r="JAZ187" s="15"/>
      <c r="JBA187" s="15"/>
      <c r="JBB187" s="15"/>
      <c r="JBC187" s="15"/>
      <c r="JBD187" s="15"/>
      <c r="JBE187" s="15"/>
      <c r="JBF187" s="15"/>
      <c r="JBG187" s="15"/>
      <c r="JBH187" s="15"/>
      <c r="JBI187" s="15"/>
      <c r="JBJ187" s="15"/>
      <c r="JBK187" s="15"/>
      <c r="JBL187" s="15"/>
      <c r="JBM187" s="15"/>
      <c r="JBN187" s="15"/>
      <c r="JBO187" s="15"/>
      <c r="JBP187" s="15"/>
      <c r="JBQ187" s="15"/>
      <c r="JBR187" s="15"/>
      <c r="JBS187" s="15"/>
      <c r="JBT187" s="15"/>
      <c r="JBU187" s="15"/>
      <c r="JBV187" s="15"/>
      <c r="JBW187" s="15"/>
      <c r="JBX187" s="15"/>
      <c r="JBY187" s="15"/>
      <c r="JBZ187" s="15"/>
      <c r="JCA187" s="15"/>
      <c r="JCB187" s="15"/>
      <c r="JCC187" s="15"/>
      <c r="JCD187" s="15"/>
      <c r="JCE187" s="15"/>
      <c r="JCF187" s="15"/>
      <c r="JCG187" s="15"/>
      <c r="JCH187" s="15"/>
      <c r="JCI187" s="15"/>
      <c r="JCJ187" s="15"/>
      <c r="JCK187" s="15"/>
      <c r="JCL187" s="15"/>
      <c r="JCM187" s="15"/>
      <c r="JCN187" s="15"/>
      <c r="JCO187" s="15"/>
      <c r="JCP187" s="15"/>
      <c r="JCQ187" s="15"/>
      <c r="JCR187" s="15"/>
      <c r="JCS187" s="15"/>
      <c r="JCT187" s="15"/>
      <c r="JCU187" s="15"/>
      <c r="JCV187" s="15"/>
      <c r="JCW187" s="15"/>
      <c r="JCX187" s="15"/>
      <c r="JCY187" s="15"/>
      <c r="JCZ187" s="15"/>
      <c r="JDA187" s="15"/>
      <c r="JDB187" s="15"/>
      <c r="JDC187" s="15"/>
      <c r="JDD187" s="15"/>
      <c r="JDE187" s="15"/>
      <c r="JDF187" s="15"/>
      <c r="JDG187" s="15"/>
      <c r="JDH187" s="15"/>
      <c r="JDI187" s="15"/>
      <c r="JDJ187" s="15"/>
      <c r="JDK187" s="15"/>
      <c r="JDL187" s="15"/>
      <c r="JDM187" s="15"/>
      <c r="JDN187" s="15"/>
      <c r="JDO187" s="15"/>
      <c r="JDP187" s="15"/>
      <c r="JDQ187" s="15"/>
      <c r="JDR187" s="15"/>
      <c r="JDS187" s="15"/>
      <c r="JDT187" s="15"/>
      <c r="JDU187" s="15"/>
      <c r="JDV187" s="15"/>
      <c r="JDW187" s="15"/>
      <c r="JDX187" s="15"/>
      <c r="JDY187" s="15"/>
      <c r="JDZ187" s="15"/>
      <c r="JEA187" s="15"/>
      <c r="JEB187" s="15"/>
      <c r="JEC187" s="15"/>
      <c r="JED187" s="15"/>
      <c r="JEE187" s="15"/>
      <c r="JEF187" s="15"/>
      <c r="JEG187" s="15"/>
      <c r="JEH187" s="15"/>
      <c r="JEI187" s="15"/>
      <c r="JEJ187" s="15"/>
      <c r="JEK187" s="15"/>
      <c r="JEL187" s="15"/>
      <c r="JEM187" s="15"/>
      <c r="JEN187" s="15"/>
      <c r="JEO187" s="15"/>
      <c r="JEP187" s="15"/>
      <c r="JEQ187" s="15"/>
      <c r="JER187" s="15"/>
      <c r="JES187" s="15"/>
      <c r="JET187" s="15"/>
      <c r="JEU187" s="15"/>
      <c r="JEV187" s="15"/>
      <c r="JEW187" s="15"/>
      <c r="JEX187" s="15"/>
      <c r="JEY187" s="15"/>
      <c r="JEZ187" s="15"/>
      <c r="JFA187" s="15"/>
      <c r="JFB187" s="15"/>
      <c r="JFC187" s="15"/>
      <c r="JFD187" s="15"/>
      <c r="JFE187" s="15"/>
      <c r="JFF187" s="15"/>
      <c r="JFG187" s="15"/>
      <c r="JFH187" s="15"/>
      <c r="JFI187" s="15"/>
      <c r="JFJ187" s="15"/>
      <c r="JFK187" s="15"/>
      <c r="JFL187" s="15"/>
      <c r="JFM187" s="15"/>
      <c r="JFN187" s="15"/>
      <c r="JFO187" s="15"/>
      <c r="JFP187" s="15"/>
      <c r="JFQ187" s="15"/>
      <c r="JFR187" s="15"/>
      <c r="JFS187" s="15"/>
      <c r="JFT187" s="15"/>
      <c r="JFU187" s="15"/>
      <c r="JFV187" s="15"/>
      <c r="JFW187" s="15"/>
      <c r="JFX187" s="15"/>
      <c r="JFY187" s="15"/>
      <c r="JFZ187" s="15"/>
      <c r="JGA187" s="15"/>
      <c r="JGB187" s="15"/>
      <c r="JGC187" s="15"/>
      <c r="JGD187" s="15"/>
      <c r="JGE187" s="15"/>
      <c r="JGF187" s="15"/>
      <c r="JGG187" s="15"/>
      <c r="JGH187" s="15"/>
      <c r="JGI187" s="15"/>
      <c r="JGJ187" s="15"/>
      <c r="JGK187" s="15"/>
      <c r="JGL187" s="15"/>
      <c r="JGM187" s="15"/>
      <c r="JGN187" s="15"/>
      <c r="JGO187" s="15"/>
      <c r="JGP187" s="15"/>
      <c r="JGQ187" s="15"/>
      <c r="JGR187" s="15"/>
      <c r="JGS187" s="15"/>
      <c r="JGT187" s="15"/>
      <c r="JGU187" s="15"/>
      <c r="JGV187" s="15"/>
      <c r="JGW187" s="15"/>
      <c r="JGX187" s="15"/>
      <c r="JGY187" s="15"/>
      <c r="JGZ187" s="15"/>
      <c r="JHA187" s="15"/>
      <c r="JHB187" s="15"/>
      <c r="JHC187" s="15"/>
      <c r="JHD187" s="15"/>
      <c r="JHE187" s="15"/>
      <c r="JHF187" s="15"/>
      <c r="JHG187" s="15"/>
      <c r="JHH187" s="15"/>
      <c r="JHI187" s="15"/>
      <c r="JHJ187" s="15"/>
      <c r="JHK187" s="15"/>
      <c r="JHL187" s="15"/>
      <c r="JHM187" s="15"/>
      <c r="JHN187" s="15"/>
      <c r="JHO187" s="15"/>
      <c r="JHP187" s="15"/>
      <c r="JHQ187" s="15"/>
      <c r="JHR187" s="15"/>
      <c r="JHS187" s="15"/>
      <c r="JHT187" s="15"/>
      <c r="JHU187" s="15"/>
      <c r="JHV187" s="15"/>
      <c r="JHW187" s="15"/>
      <c r="JHX187" s="15"/>
      <c r="JHY187" s="15"/>
      <c r="JHZ187" s="15"/>
      <c r="JIA187" s="15"/>
      <c r="JIB187" s="15"/>
      <c r="JIC187" s="15"/>
      <c r="JID187" s="15"/>
      <c r="JIE187" s="15"/>
      <c r="JIF187" s="15"/>
      <c r="JIG187" s="15"/>
      <c r="JIH187" s="15"/>
      <c r="JII187" s="15"/>
      <c r="JIJ187" s="15"/>
      <c r="JIK187" s="15"/>
      <c r="JIL187" s="15"/>
      <c r="JIM187" s="15"/>
      <c r="JIN187" s="15"/>
      <c r="JIO187" s="15"/>
      <c r="JIP187" s="15"/>
      <c r="JIQ187" s="15"/>
      <c r="JIR187" s="15"/>
      <c r="JIS187" s="15"/>
      <c r="JIT187" s="15"/>
      <c r="JIU187" s="15"/>
      <c r="JIV187" s="15"/>
      <c r="JIW187" s="15"/>
      <c r="JIX187" s="15"/>
      <c r="JIY187" s="15"/>
      <c r="JIZ187" s="15"/>
      <c r="JJA187" s="15"/>
      <c r="JJB187" s="15"/>
      <c r="JJC187" s="15"/>
      <c r="JJD187" s="15"/>
      <c r="JJE187" s="15"/>
      <c r="JJF187" s="15"/>
      <c r="JJG187" s="15"/>
      <c r="JJH187" s="15"/>
      <c r="JJI187" s="15"/>
      <c r="JJJ187" s="15"/>
      <c r="JJK187" s="15"/>
      <c r="JJL187" s="15"/>
      <c r="JJM187" s="15"/>
      <c r="JJN187" s="15"/>
      <c r="JJO187" s="15"/>
      <c r="JJP187" s="15"/>
      <c r="JJQ187" s="15"/>
      <c r="JJR187" s="15"/>
      <c r="JJS187" s="15"/>
      <c r="JJT187" s="15"/>
      <c r="JJU187" s="15"/>
      <c r="JJV187" s="15"/>
      <c r="JJW187" s="15"/>
      <c r="JJX187" s="15"/>
      <c r="JJY187" s="15"/>
      <c r="JJZ187" s="15"/>
      <c r="JKA187" s="15"/>
      <c r="JKB187" s="15"/>
      <c r="JKC187" s="15"/>
      <c r="JKD187" s="15"/>
      <c r="JKE187" s="15"/>
      <c r="JKF187" s="15"/>
      <c r="JKG187" s="15"/>
      <c r="JKH187" s="15"/>
      <c r="JKI187" s="15"/>
      <c r="JKJ187" s="15"/>
      <c r="JKK187" s="15"/>
      <c r="JKL187" s="15"/>
      <c r="JKM187" s="15"/>
      <c r="JKN187" s="15"/>
      <c r="JKO187" s="15"/>
      <c r="JKP187" s="15"/>
      <c r="JKQ187" s="15"/>
      <c r="JKR187" s="15"/>
      <c r="JKS187" s="15"/>
      <c r="JKT187" s="15"/>
      <c r="JKU187" s="15"/>
      <c r="JKV187" s="15"/>
      <c r="JKW187" s="15"/>
      <c r="JKX187" s="15"/>
      <c r="JKY187" s="15"/>
      <c r="JKZ187" s="15"/>
      <c r="JLA187" s="15"/>
      <c r="JLB187" s="15"/>
      <c r="JLC187" s="15"/>
      <c r="JLD187" s="15"/>
      <c r="JLE187" s="15"/>
      <c r="JLF187" s="15"/>
      <c r="JLG187" s="15"/>
      <c r="JLH187" s="15"/>
      <c r="JLI187" s="15"/>
      <c r="JLJ187" s="15"/>
      <c r="JLK187" s="15"/>
      <c r="JLL187" s="15"/>
      <c r="JLM187" s="15"/>
      <c r="JLN187" s="15"/>
      <c r="JLO187" s="15"/>
      <c r="JLP187" s="15"/>
      <c r="JLQ187" s="15"/>
      <c r="JLR187" s="15"/>
      <c r="JLS187" s="15"/>
      <c r="JLT187" s="15"/>
      <c r="JLU187" s="15"/>
      <c r="JLV187" s="15"/>
      <c r="JLW187" s="15"/>
      <c r="JLX187" s="15"/>
      <c r="JLY187" s="15"/>
      <c r="JLZ187" s="15"/>
      <c r="JMA187" s="15"/>
      <c r="JMB187" s="15"/>
      <c r="JMC187" s="15"/>
      <c r="JMD187" s="15"/>
      <c r="JME187" s="15"/>
      <c r="JMF187" s="15"/>
      <c r="JMG187" s="15"/>
      <c r="JMH187" s="15"/>
      <c r="JMI187" s="15"/>
      <c r="JMJ187" s="15"/>
      <c r="JMK187" s="15"/>
      <c r="JML187" s="15"/>
      <c r="JMM187" s="15"/>
      <c r="JMN187" s="15"/>
      <c r="JMO187" s="15"/>
      <c r="JMP187" s="15"/>
      <c r="JMQ187" s="15"/>
      <c r="JMR187" s="15"/>
      <c r="JMS187" s="15"/>
      <c r="JMT187" s="15"/>
      <c r="JMU187" s="15"/>
      <c r="JMV187" s="15"/>
      <c r="JMW187" s="15"/>
      <c r="JMX187" s="15"/>
      <c r="JMY187" s="15"/>
      <c r="JMZ187" s="15"/>
      <c r="JNA187" s="15"/>
      <c r="JNB187" s="15"/>
      <c r="JNC187" s="15"/>
      <c r="JND187" s="15"/>
      <c r="JNE187" s="15"/>
      <c r="JNF187" s="15"/>
      <c r="JNG187" s="15"/>
      <c r="JNH187" s="15"/>
      <c r="JNI187" s="15"/>
      <c r="JNJ187" s="15"/>
      <c r="JNK187" s="15"/>
      <c r="JNL187" s="15"/>
      <c r="JNM187" s="15"/>
      <c r="JNN187" s="15"/>
      <c r="JNO187" s="15"/>
      <c r="JNP187" s="15"/>
      <c r="JNQ187" s="15"/>
      <c r="JNR187" s="15"/>
      <c r="JNS187" s="15"/>
      <c r="JNT187" s="15"/>
      <c r="JNU187" s="15"/>
      <c r="JNV187" s="15"/>
      <c r="JNW187" s="15"/>
      <c r="JNX187" s="15"/>
      <c r="JNY187" s="15"/>
      <c r="JNZ187" s="15"/>
      <c r="JOA187" s="15"/>
      <c r="JOB187" s="15"/>
      <c r="JOC187" s="15"/>
      <c r="JOD187" s="15"/>
      <c r="JOE187" s="15"/>
      <c r="JOF187" s="15"/>
      <c r="JOG187" s="15"/>
      <c r="JOH187" s="15"/>
      <c r="JOI187" s="15"/>
      <c r="JOJ187" s="15"/>
      <c r="JOK187" s="15"/>
      <c r="JOL187" s="15"/>
      <c r="JOM187" s="15"/>
      <c r="JON187" s="15"/>
      <c r="JOO187" s="15"/>
      <c r="JOP187" s="15"/>
      <c r="JOQ187" s="15"/>
      <c r="JOR187" s="15"/>
      <c r="JOS187" s="15"/>
      <c r="JOT187" s="15"/>
      <c r="JOU187" s="15"/>
      <c r="JOV187" s="15"/>
      <c r="JOW187" s="15"/>
      <c r="JOX187" s="15"/>
      <c r="JOY187" s="15"/>
      <c r="JOZ187" s="15"/>
      <c r="JPA187" s="15"/>
      <c r="JPB187" s="15"/>
      <c r="JPC187" s="15"/>
      <c r="JPD187" s="15"/>
      <c r="JPE187" s="15"/>
      <c r="JPF187" s="15"/>
      <c r="JPG187" s="15"/>
      <c r="JPH187" s="15"/>
      <c r="JPI187" s="15"/>
      <c r="JPJ187" s="15"/>
      <c r="JPK187" s="15"/>
      <c r="JPL187" s="15"/>
      <c r="JPM187" s="15"/>
      <c r="JPN187" s="15"/>
      <c r="JPO187" s="15"/>
      <c r="JPP187" s="15"/>
      <c r="JPQ187" s="15"/>
      <c r="JPR187" s="15"/>
      <c r="JPS187" s="15"/>
      <c r="JPT187" s="15"/>
      <c r="JPU187" s="15"/>
      <c r="JPV187" s="15"/>
      <c r="JPW187" s="15"/>
      <c r="JPX187" s="15"/>
      <c r="JPY187" s="15"/>
      <c r="JPZ187" s="15"/>
      <c r="JQA187" s="15"/>
      <c r="JQB187" s="15"/>
      <c r="JQC187" s="15"/>
      <c r="JQD187" s="15"/>
      <c r="JQE187" s="15"/>
      <c r="JQF187" s="15"/>
      <c r="JQG187" s="15"/>
      <c r="JQH187" s="15"/>
      <c r="JQI187" s="15"/>
      <c r="JQJ187" s="15"/>
      <c r="JQK187" s="15"/>
      <c r="JQL187" s="15"/>
      <c r="JQM187" s="15"/>
      <c r="JQN187" s="15"/>
      <c r="JQO187" s="15"/>
      <c r="JQP187" s="15"/>
      <c r="JQQ187" s="15"/>
      <c r="JQR187" s="15"/>
      <c r="JQS187" s="15"/>
      <c r="JQT187" s="15"/>
      <c r="JQU187" s="15"/>
      <c r="JQV187" s="15"/>
      <c r="JQW187" s="15"/>
      <c r="JQX187" s="15"/>
      <c r="JQY187" s="15"/>
      <c r="JQZ187" s="15"/>
      <c r="JRA187" s="15"/>
      <c r="JRB187" s="15"/>
      <c r="JRC187" s="15"/>
      <c r="JRD187" s="15"/>
      <c r="JRE187" s="15"/>
      <c r="JRF187" s="15"/>
      <c r="JRG187" s="15"/>
      <c r="JRH187" s="15"/>
      <c r="JRI187" s="15"/>
      <c r="JRJ187" s="15"/>
      <c r="JRK187" s="15"/>
      <c r="JRL187" s="15"/>
      <c r="JRM187" s="15"/>
      <c r="JRN187" s="15"/>
      <c r="JRO187" s="15"/>
      <c r="JRP187" s="15"/>
      <c r="JRQ187" s="15"/>
      <c r="JRR187" s="15"/>
      <c r="JRS187" s="15"/>
      <c r="JRT187" s="15"/>
      <c r="JRU187" s="15"/>
      <c r="JRV187" s="15"/>
      <c r="JRW187" s="15"/>
      <c r="JRX187" s="15"/>
      <c r="JRY187" s="15"/>
      <c r="JRZ187" s="15"/>
      <c r="JSA187" s="15"/>
      <c r="JSB187" s="15"/>
      <c r="JSC187" s="15"/>
      <c r="JSD187" s="15"/>
      <c r="JSE187" s="15"/>
      <c r="JSF187" s="15"/>
      <c r="JSG187" s="15"/>
      <c r="JSH187" s="15"/>
      <c r="JSI187" s="15"/>
      <c r="JSJ187" s="15"/>
      <c r="JSK187" s="15"/>
      <c r="JSL187" s="15"/>
      <c r="JSM187" s="15"/>
      <c r="JSN187" s="15"/>
      <c r="JSO187" s="15"/>
      <c r="JSP187" s="15"/>
      <c r="JSQ187" s="15"/>
      <c r="JSR187" s="15"/>
      <c r="JSS187" s="15"/>
      <c r="JST187" s="15"/>
      <c r="JSU187" s="15"/>
      <c r="JSV187" s="15"/>
      <c r="JSW187" s="15"/>
      <c r="JSX187" s="15"/>
      <c r="JSY187" s="15"/>
      <c r="JSZ187" s="15"/>
      <c r="JTA187" s="15"/>
      <c r="JTB187" s="15"/>
      <c r="JTC187" s="15"/>
      <c r="JTD187" s="15"/>
      <c r="JTE187" s="15"/>
      <c r="JTF187" s="15"/>
      <c r="JTG187" s="15"/>
      <c r="JTH187" s="15"/>
      <c r="JTI187" s="15"/>
      <c r="JTJ187" s="15"/>
      <c r="JTK187" s="15"/>
      <c r="JTL187" s="15"/>
      <c r="JTM187" s="15"/>
      <c r="JTN187" s="15"/>
      <c r="JTO187" s="15"/>
      <c r="JTP187" s="15"/>
      <c r="JTQ187" s="15"/>
      <c r="JTR187" s="15"/>
      <c r="JTS187" s="15"/>
      <c r="JTT187" s="15"/>
      <c r="JTU187" s="15"/>
      <c r="JTV187" s="15"/>
      <c r="JTW187" s="15"/>
      <c r="JTX187" s="15"/>
      <c r="JTY187" s="15"/>
      <c r="JTZ187" s="15"/>
      <c r="JUA187" s="15"/>
      <c r="JUB187" s="15"/>
      <c r="JUC187" s="15"/>
      <c r="JUD187" s="15"/>
      <c r="JUE187" s="15"/>
      <c r="JUF187" s="15"/>
      <c r="JUG187" s="15"/>
      <c r="JUH187" s="15"/>
      <c r="JUI187" s="15"/>
      <c r="JUJ187" s="15"/>
      <c r="JUK187" s="15"/>
      <c r="JUL187" s="15"/>
      <c r="JUM187" s="15"/>
      <c r="JUN187" s="15"/>
      <c r="JUO187" s="15"/>
      <c r="JUP187" s="15"/>
      <c r="JUQ187" s="15"/>
      <c r="JUR187" s="15"/>
      <c r="JUS187" s="15"/>
      <c r="JUT187" s="15"/>
      <c r="JUU187" s="15"/>
      <c r="JUV187" s="15"/>
      <c r="JUW187" s="15"/>
      <c r="JUX187" s="15"/>
      <c r="JUY187" s="15"/>
      <c r="JUZ187" s="15"/>
      <c r="JVA187" s="15"/>
      <c r="JVB187" s="15"/>
      <c r="JVC187" s="15"/>
      <c r="JVD187" s="15"/>
      <c r="JVE187" s="15"/>
      <c r="JVF187" s="15"/>
      <c r="JVG187" s="15"/>
      <c r="JVH187" s="15"/>
      <c r="JVI187" s="15"/>
      <c r="JVJ187" s="15"/>
      <c r="JVK187" s="15"/>
      <c r="JVL187" s="15"/>
      <c r="JVM187" s="15"/>
      <c r="JVN187" s="15"/>
      <c r="JVO187" s="15"/>
      <c r="JVP187" s="15"/>
      <c r="JVQ187" s="15"/>
      <c r="JVR187" s="15"/>
      <c r="JVS187" s="15"/>
      <c r="JVT187" s="15"/>
      <c r="JVU187" s="15"/>
      <c r="JVV187" s="15"/>
      <c r="JVW187" s="15"/>
      <c r="JVX187" s="15"/>
      <c r="JVY187" s="15"/>
      <c r="JVZ187" s="15"/>
      <c r="JWA187" s="15"/>
      <c r="JWB187" s="15"/>
      <c r="JWC187" s="15"/>
      <c r="JWD187" s="15"/>
      <c r="JWE187" s="15"/>
      <c r="JWF187" s="15"/>
      <c r="JWG187" s="15"/>
      <c r="JWH187" s="15"/>
      <c r="JWI187" s="15"/>
      <c r="JWJ187" s="15"/>
      <c r="JWK187" s="15"/>
      <c r="JWL187" s="15"/>
      <c r="JWM187" s="15"/>
      <c r="JWN187" s="15"/>
      <c r="JWO187" s="15"/>
      <c r="JWP187" s="15"/>
      <c r="JWQ187" s="15"/>
      <c r="JWR187" s="15"/>
      <c r="JWS187" s="15"/>
      <c r="JWT187" s="15"/>
      <c r="JWU187" s="15"/>
      <c r="JWV187" s="15"/>
      <c r="JWW187" s="15"/>
      <c r="JWX187" s="15"/>
      <c r="JWY187" s="15"/>
      <c r="JWZ187" s="15"/>
      <c r="JXA187" s="15"/>
      <c r="JXB187" s="15"/>
      <c r="JXC187" s="15"/>
      <c r="JXD187" s="15"/>
      <c r="JXE187" s="15"/>
      <c r="JXF187" s="15"/>
      <c r="JXG187" s="15"/>
      <c r="JXH187" s="15"/>
      <c r="JXI187" s="15"/>
      <c r="JXJ187" s="15"/>
      <c r="JXK187" s="15"/>
      <c r="JXL187" s="15"/>
      <c r="JXM187" s="15"/>
      <c r="JXN187" s="15"/>
      <c r="JXO187" s="15"/>
      <c r="JXP187" s="15"/>
      <c r="JXQ187" s="15"/>
      <c r="JXR187" s="15"/>
      <c r="JXS187" s="15"/>
      <c r="JXT187" s="15"/>
      <c r="JXU187" s="15"/>
      <c r="JXV187" s="15"/>
      <c r="JXW187" s="15"/>
      <c r="JXX187" s="15"/>
      <c r="JXY187" s="15"/>
      <c r="JXZ187" s="15"/>
      <c r="JYA187" s="15"/>
      <c r="JYB187" s="15"/>
      <c r="JYC187" s="15"/>
      <c r="JYD187" s="15"/>
      <c r="JYE187" s="15"/>
      <c r="JYF187" s="15"/>
      <c r="JYG187" s="15"/>
      <c r="JYH187" s="15"/>
      <c r="JYI187" s="15"/>
      <c r="JYJ187" s="15"/>
      <c r="JYK187" s="15"/>
      <c r="JYL187" s="15"/>
      <c r="JYM187" s="15"/>
      <c r="JYN187" s="15"/>
      <c r="JYO187" s="15"/>
      <c r="JYP187" s="15"/>
      <c r="JYQ187" s="15"/>
      <c r="JYR187" s="15"/>
      <c r="JYS187" s="15"/>
      <c r="JYT187" s="15"/>
      <c r="JYU187" s="15"/>
      <c r="JYV187" s="15"/>
      <c r="JYW187" s="15"/>
      <c r="JYX187" s="15"/>
      <c r="JYY187" s="15"/>
      <c r="JYZ187" s="15"/>
      <c r="JZA187" s="15"/>
      <c r="JZB187" s="15"/>
      <c r="JZC187" s="15"/>
      <c r="JZD187" s="15"/>
      <c r="JZE187" s="15"/>
      <c r="JZF187" s="15"/>
      <c r="JZG187" s="15"/>
      <c r="JZH187" s="15"/>
      <c r="JZI187" s="15"/>
      <c r="JZJ187" s="15"/>
      <c r="JZK187" s="15"/>
      <c r="JZL187" s="15"/>
      <c r="JZM187" s="15"/>
      <c r="JZN187" s="15"/>
      <c r="JZO187" s="15"/>
      <c r="JZP187" s="15"/>
      <c r="JZQ187" s="15"/>
      <c r="JZR187" s="15"/>
      <c r="JZS187" s="15"/>
      <c r="JZT187" s="15"/>
      <c r="JZU187" s="15"/>
      <c r="JZV187" s="15"/>
      <c r="JZW187" s="15"/>
      <c r="JZX187" s="15"/>
      <c r="JZY187" s="15"/>
      <c r="JZZ187" s="15"/>
      <c r="KAA187" s="15"/>
      <c r="KAB187" s="15"/>
      <c r="KAC187" s="15"/>
      <c r="KAD187" s="15"/>
      <c r="KAE187" s="15"/>
      <c r="KAF187" s="15"/>
      <c r="KAG187" s="15"/>
      <c r="KAH187" s="15"/>
      <c r="KAI187" s="15"/>
      <c r="KAJ187" s="15"/>
      <c r="KAK187" s="15"/>
      <c r="KAL187" s="15"/>
      <c r="KAM187" s="15"/>
      <c r="KAN187" s="15"/>
      <c r="KAO187" s="15"/>
      <c r="KAP187" s="15"/>
      <c r="KAQ187" s="15"/>
      <c r="KAR187" s="15"/>
      <c r="KAS187" s="15"/>
      <c r="KAT187" s="15"/>
      <c r="KAU187" s="15"/>
      <c r="KAV187" s="15"/>
      <c r="KAW187" s="15"/>
      <c r="KAX187" s="15"/>
      <c r="KAY187" s="15"/>
      <c r="KAZ187" s="15"/>
      <c r="KBA187" s="15"/>
      <c r="KBB187" s="15"/>
      <c r="KBC187" s="15"/>
      <c r="KBD187" s="15"/>
      <c r="KBE187" s="15"/>
      <c r="KBF187" s="15"/>
      <c r="KBG187" s="15"/>
      <c r="KBH187" s="15"/>
      <c r="KBI187" s="15"/>
      <c r="KBJ187" s="15"/>
      <c r="KBK187" s="15"/>
      <c r="KBL187" s="15"/>
      <c r="KBM187" s="15"/>
      <c r="KBN187" s="15"/>
      <c r="KBO187" s="15"/>
      <c r="KBP187" s="15"/>
      <c r="KBQ187" s="15"/>
      <c r="KBR187" s="15"/>
      <c r="KBS187" s="15"/>
      <c r="KBT187" s="15"/>
      <c r="KBU187" s="15"/>
      <c r="KBV187" s="15"/>
      <c r="KBW187" s="15"/>
      <c r="KBX187" s="15"/>
      <c r="KBY187" s="15"/>
      <c r="KBZ187" s="15"/>
      <c r="KCA187" s="15"/>
      <c r="KCB187" s="15"/>
      <c r="KCC187" s="15"/>
      <c r="KCD187" s="15"/>
      <c r="KCE187" s="15"/>
      <c r="KCF187" s="15"/>
      <c r="KCG187" s="15"/>
      <c r="KCH187" s="15"/>
      <c r="KCI187" s="15"/>
      <c r="KCJ187" s="15"/>
      <c r="KCK187" s="15"/>
      <c r="KCL187" s="15"/>
      <c r="KCM187" s="15"/>
      <c r="KCN187" s="15"/>
      <c r="KCO187" s="15"/>
      <c r="KCP187" s="15"/>
      <c r="KCQ187" s="15"/>
      <c r="KCR187" s="15"/>
      <c r="KCS187" s="15"/>
      <c r="KCT187" s="15"/>
      <c r="KCU187" s="15"/>
      <c r="KCV187" s="15"/>
      <c r="KCW187" s="15"/>
      <c r="KCX187" s="15"/>
      <c r="KCY187" s="15"/>
      <c r="KCZ187" s="15"/>
      <c r="KDA187" s="15"/>
      <c r="KDB187" s="15"/>
      <c r="KDC187" s="15"/>
      <c r="KDD187" s="15"/>
      <c r="KDE187" s="15"/>
      <c r="KDF187" s="15"/>
      <c r="KDG187" s="15"/>
      <c r="KDH187" s="15"/>
      <c r="KDI187" s="15"/>
      <c r="KDJ187" s="15"/>
      <c r="KDK187" s="15"/>
      <c r="KDL187" s="15"/>
      <c r="KDM187" s="15"/>
      <c r="KDN187" s="15"/>
      <c r="KDO187" s="15"/>
      <c r="KDP187" s="15"/>
      <c r="KDQ187" s="15"/>
      <c r="KDR187" s="15"/>
      <c r="KDS187" s="15"/>
      <c r="KDT187" s="15"/>
      <c r="KDU187" s="15"/>
      <c r="KDV187" s="15"/>
      <c r="KDW187" s="15"/>
      <c r="KDX187" s="15"/>
      <c r="KDY187" s="15"/>
      <c r="KDZ187" s="15"/>
      <c r="KEA187" s="15"/>
      <c r="KEB187" s="15"/>
      <c r="KEC187" s="15"/>
      <c r="KED187" s="15"/>
      <c r="KEE187" s="15"/>
      <c r="KEF187" s="15"/>
      <c r="KEG187" s="15"/>
      <c r="KEH187" s="15"/>
      <c r="KEI187" s="15"/>
      <c r="KEJ187" s="15"/>
      <c r="KEK187" s="15"/>
      <c r="KEL187" s="15"/>
      <c r="KEM187" s="15"/>
      <c r="KEN187" s="15"/>
      <c r="KEO187" s="15"/>
      <c r="KEP187" s="15"/>
      <c r="KEQ187" s="15"/>
      <c r="KER187" s="15"/>
      <c r="KES187" s="15"/>
      <c r="KET187" s="15"/>
      <c r="KEU187" s="15"/>
      <c r="KEV187" s="15"/>
      <c r="KEW187" s="15"/>
      <c r="KEX187" s="15"/>
      <c r="KEY187" s="15"/>
      <c r="KEZ187" s="15"/>
      <c r="KFA187" s="15"/>
      <c r="KFB187" s="15"/>
      <c r="KFC187" s="15"/>
      <c r="KFD187" s="15"/>
      <c r="KFE187" s="15"/>
      <c r="KFF187" s="15"/>
      <c r="KFG187" s="15"/>
      <c r="KFH187" s="15"/>
      <c r="KFI187" s="15"/>
      <c r="KFJ187" s="15"/>
      <c r="KFK187" s="15"/>
      <c r="KFL187" s="15"/>
      <c r="KFM187" s="15"/>
      <c r="KFN187" s="15"/>
      <c r="KFO187" s="15"/>
      <c r="KFP187" s="15"/>
      <c r="KFQ187" s="15"/>
      <c r="KFR187" s="15"/>
      <c r="KFS187" s="15"/>
      <c r="KFT187" s="15"/>
      <c r="KFU187" s="15"/>
      <c r="KFV187" s="15"/>
      <c r="KFW187" s="15"/>
      <c r="KFX187" s="15"/>
      <c r="KFY187" s="15"/>
      <c r="KFZ187" s="15"/>
      <c r="KGA187" s="15"/>
      <c r="KGB187" s="15"/>
      <c r="KGC187" s="15"/>
      <c r="KGD187" s="15"/>
      <c r="KGE187" s="15"/>
      <c r="KGF187" s="15"/>
      <c r="KGG187" s="15"/>
      <c r="KGH187" s="15"/>
      <c r="KGI187" s="15"/>
      <c r="KGJ187" s="15"/>
      <c r="KGK187" s="15"/>
      <c r="KGL187" s="15"/>
      <c r="KGM187" s="15"/>
      <c r="KGN187" s="15"/>
      <c r="KGO187" s="15"/>
      <c r="KGP187" s="15"/>
      <c r="KGQ187" s="15"/>
      <c r="KGR187" s="15"/>
      <c r="KGS187" s="15"/>
      <c r="KGT187" s="15"/>
      <c r="KGU187" s="15"/>
      <c r="KGV187" s="15"/>
      <c r="KGW187" s="15"/>
      <c r="KGX187" s="15"/>
      <c r="KGY187" s="15"/>
      <c r="KGZ187" s="15"/>
      <c r="KHA187" s="15"/>
      <c r="KHB187" s="15"/>
      <c r="KHC187" s="15"/>
      <c r="KHD187" s="15"/>
      <c r="KHE187" s="15"/>
      <c r="KHF187" s="15"/>
      <c r="KHG187" s="15"/>
      <c r="KHH187" s="15"/>
      <c r="KHI187" s="15"/>
      <c r="KHJ187" s="15"/>
      <c r="KHK187" s="15"/>
      <c r="KHL187" s="15"/>
      <c r="KHM187" s="15"/>
      <c r="KHN187" s="15"/>
      <c r="KHO187" s="15"/>
      <c r="KHP187" s="15"/>
      <c r="KHQ187" s="15"/>
      <c r="KHR187" s="15"/>
      <c r="KHS187" s="15"/>
      <c r="KHT187" s="15"/>
      <c r="KHU187" s="15"/>
      <c r="KHV187" s="15"/>
      <c r="KHW187" s="15"/>
      <c r="KHX187" s="15"/>
      <c r="KHY187" s="15"/>
      <c r="KHZ187" s="15"/>
      <c r="KIA187" s="15"/>
      <c r="KIB187" s="15"/>
      <c r="KIC187" s="15"/>
      <c r="KID187" s="15"/>
      <c r="KIE187" s="15"/>
      <c r="KIF187" s="15"/>
      <c r="KIG187" s="15"/>
      <c r="KIH187" s="15"/>
      <c r="KII187" s="15"/>
      <c r="KIJ187" s="15"/>
      <c r="KIK187" s="15"/>
      <c r="KIL187" s="15"/>
      <c r="KIM187" s="15"/>
      <c r="KIN187" s="15"/>
      <c r="KIO187" s="15"/>
      <c r="KIP187" s="15"/>
      <c r="KIQ187" s="15"/>
      <c r="KIR187" s="15"/>
      <c r="KIS187" s="15"/>
      <c r="KIT187" s="15"/>
      <c r="KIU187" s="15"/>
      <c r="KIV187" s="15"/>
      <c r="KIW187" s="15"/>
      <c r="KIX187" s="15"/>
      <c r="KIY187" s="15"/>
      <c r="KIZ187" s="15"/>
      <c r="KJA187" s="15"/>
      <c r="KJB187" s="15"/>
      <c r="KJC187" s="15"/>
      <c r="KJD187" s="15"/>
      <c r="KJE187" s="15"/>
      <c r="KJF187" s="15"/>
      <c r="KJG187" s="15"/>
      <c r="KJH187" s="15"/>
      <c r="KJI187" s="15"/>
      <c r="KJJ187" s="15"/>
      <c r="KJK187" s="15"/>
      <c r="KJL187" s="15"/>
      <c r="KJM187" s="15"/>
      <c r="KJN187" s="15"/>
      <c r="KJO187" s="15"/>
      <c r="KJP187" s="15"/>
      <c r="KJQ187" s="15"/>
      <c r="KJR187" s="15"/>
      <c r="KJS187" s="15"/>
      <c r="KJT187" s="15"/>
      <c r="KJU187" s="15"/>
      <c r="KJV187" s="15"/>
      <c r="KJW187" s="15"/>
      <c r="KJX187" s="15"/>
      <c r="KJY187" s="15"/>
      <c r="KJZ187" s="15"/>
      <c r="KKA187" s="15"/>
      <c r="KKB187" s="15"/>
      <c r="KKC187" s="15"/>
      <c r="KKD187" s="15"/>
      <c r="KKE187" s="15"/>
      <c r="KKF187" s="15"/>
      <c r="KKG187" s="15"/>
      <c r="KKH187" s="15"/>
      <c r="KKI187" s="15"/>
      <c r="KKJ187" s="15"/>
      <c r="KKK187" s="15"/>
      <c r="KKL187" s="15"/>
      <c r="KKM187" s="15"/>
      <c r="KKN187" s="15"/>
      <c r="KKO187" s="15"/>
      <c r="KKP187" s="15"/>
      <c r="KKQ187" s="15"/>
      <c r="KKR187" s="15"/>
      <c r="KKS187" s="15"/>
      <c r="KKT187" s="15"/>
      <c r="KKU187" s="15"/>
      <c r="KKV187" s="15"/>
      <c r="KKW187" s="15"/>
      <c r="KKX187" s="15"/>
      <c r="KKY187" s="15"/>
      <c r="KKZ187" s="15"/>
      <c r="KLA187" s="15"/>
      <c r="KLB187" s="15"/>
      <c r="KLC187" s="15"/>
      <c r="KLD187" s="15"/>
      <c r="KLE187" s="15"/>
      <c r="KLF187" s="15"/>
      <c r="KLG187" s="15"/>
      <c r="KLH187" s="15"/>
      <c r="KLI187" s="15"/>
      <c r="KLJ187" s="15"/>
      <c r="KLK187" s="15"/>
      <c r="KLL187" s="15"/>
      <c r="KLM187" s="15"/>
      <c r="KLN187" s="15"/>
      <c r="KLO187" s="15"/>
      <c r="KLP187" s="15"/>
      <c r="KLQ187" s="15"/>
      <c r="KLR187" s="15"/>
      <c r="KLS187" s="15"/>
      <c r="KLT187" s="15"/>
      <c r="KLU187" s="15"/>
      <c r="KLV187" s="15"/>
      <c r="KLW187" s="15"/>
      <c r="KLX187" s="15"/>
      <c r="KLY187" s="15"/>
      <c r="KLZ187" s="15"/>
      <c r="KMA187" s="15"/>
      <c r="KMB187" s="15"/>
      <c r="KMC187" s="15"/>
      <c r="KMD187" s="15"/>
      <c r="KME187" s="15"/>
      <c r="KMF187" s="15"/>
      <c r="KMG187" s="15"/>
      <c r="KMH187" s="15"/>
      <c r="KMI187" s="15"/>
      <c r="KMJ187" s="15"/>
      <c r="KMK187" s="15"/>
      <c r="KML187" s="15"/>
      <c r="KMM187" s="15"/>
      <c r="KMN187" s="15"/>
      <c r="KMO187" s="15"/>
      <c r="KMP187" s="15"/>
      <c r="KMQ187" s="15"/>
      <c r="KMR187" s="15"/>
      <c r="KMS187" s="15"/>
      <c r="KMT187" s="15"/>
      <c r="KMU187" s="15"/>
      <c r="KMV187" s="15"/>
      <c r="KMW187" s="15"/>
      <c r="KMX187" s="15"/>
      <c r="KMY187" s="15"/>
      <c r="KMZ187" s="15"/>
      <c r="KNA187" s="15"/>
      <c r="KNB187" s="15"/>
      <c r="KNC187" s="15"/>
      <c r="KND187" s="15"/>
      <c r="KNE187" s="15"/>
      <c r="KNF187" s="15"/>
      <c r="KNG187" s="15"/>
      <c r="KNH187" s="15"/>
      <c r="KNI187" s="15"/>
      <c r="KNJ187" s="15"/>
      <c r="KNK187" s="15"/>
      <c r="KNL187" s="15"/>
      <c r="KNM187" s="15"/>
      <c r="KNN187" s="15"/>
      <c r="KNO187" s="15"/>
      <c r="KNP187" s="15"/>
      <c r="KNQ187" s="15"/>
      <c r="KNR187" s="15"/>
      <c r="KNS187" s="15"/>
      <c r="KNT187" s="15"/>
      <c r="KNU187" s="15"/>
      <c r="KNV187" s="15"/>
      <c r="KNW187" s="15"/>
      <c r="KNX187" s="15"/>
      <c r="KNY187" s="15"/>
      <c r="KNZ187" s="15"/>
      <c r="KOA187" s="15"/>
      <c r="KOB187" s="15"/>
      <c r="KOC187" s="15"/>
      <c r="KOD187" s="15"/>
      <c r="KOE187" s="15"/>
      <c r="KOF187" s="15"/>
      <c r="KOG187" s="15"/>
      <c r="KOH187" s="15"/>
      <c r="KOI187" s="15"/>
      <c r="KOJ187" s="15"/>
      <c r="KOK187" s="15"/>
      <c r="KOL187" s="15"/>
      <c r="KOM187" s="15"/>
      <c r="KON187" s="15"/>
      <c r="KOO187" s="15"/>
      <c r="KOP187" s="15"/>
      <c r="KOQ187" s="15"/>
      <c r="KOR187" s="15"/>
      <c r="KOS187" s="15"/>
      <c r="KOT187" s="15"/>
      <c r="KOU187" s="15"/>
      <c r="KOV187" s="15"/>
      <c r="KOW187" s="15"/>
      <c r="KOX187" s="15"/>
      <c r="KOY187" s="15"/>
      <c r="KOZ187" s="15"/>
      <c r="KPA187" s="15"/>
      <c r="KPB187" s="15"/>
      <c r="KPC187" s="15"/>
      <c r="KPD187" s="15"/>
      <c r="KPE187" s="15"/>
      <c r="KPF187" s="15"/>
      <c r="KPG187" s="15"/>
      <c r="KPH187" s="15"/>
      <c r="KPI187" s="15"/>
      <c r="KPJ187" s="15"/>
      <c r="KPK187" s="15"/>
      <c r="KPL187" s="15"/>
      <c r="KPM187" s="15"/>
      <c r="KPN187" s="15"/>
      <c r="KPO187" s="15"/>
      <c r="KPP187" s="15"/>
      <c r="KPQ187" s="15"/>
      <c r="KPR187" s="15"/>
      <c r="KPS187" s="15"/>
      <c r="KPT187" s="15"/>
      <c r="KPU187" s="15"/>
      <c r="KPV187" s="15"/>
      <c r="KPW187" s="15"/>
      <c r="KPX187" s="15"/>
      <c r="KPY187" s="15"/>
      <c r="KPZ187" s="15"/>
      <c r="KQA187" s="15"/>
      <c r="KQB187" s="15"/>
      <c r="KQC187" s="15"/>
      <c r="KQD187" s="15"/>
      <c r="KQE187" s="15"/>
      <c r="KQF187" s="15"/>
      <c r="KQG187" s="15"/>
      <c r="KQH187" s="15"/>
      <c r="KQI187" s="15"/>
      <c r="KQJ187" s="15"/>
      <c r="KQK187" s="15"/>
      <c r="KQL187" s="15"/>
      <c r="KQM187" s="15"/>
      <c r="KQN187" s="15"/>
      <c r="KQO187" s="15"/>
      <c r="KQP187" s="15"/>
      <c r="KQQ187" s="15"/>
      <c r="KQR187" s="15"/>
      <c r="KQS187" s="15"/>
      <c r="KQT187" s="15"/>
      <c r="KQU187" s="15"/>
      <c r="KQV187" s="15"/>
      <c r="KQW187" s="15"/>
      <c r="KQX187" s="15"/>
      <c r="KQY187" s="15"/>
      <c r="KQZ187" s="15"/>
      <c r="KRA187" s="15"/>
      <c r="KRB187" s="15"/>
      <c r="KRC187" s="15"/>
      <c r="KRD187" s="15"/>
      <c r="KRE187" s="15"/>
      <c r="KRF187" s="15"/>
      <c r="KRG187" s="15"/>
      <c r="KRH187" s="15"/>
      <c r="KRI187" s="15"/>
      <c r="KRJ187" s="15"/>
      <c r="KRK187" s="15"/>
      <c r="KRL187" s="15"/>
      <c r="KRM187" s="15"/>
      <c r="KRN187" s="15"/>
      <c r="KRO187" s="15"/>
      <c r="KRP187" s="15"/>
      <c r="KRQ187" s="15"/>
      <c r="KRR187" s="15"/>
      <c r="KRS187" s="15"/>
      <c r="KRT187" s="15"/>
      <c r="KRU187" s="15"/>
      <c r="KRV187" s="15"/>
      <c r="KRW187" s="15"/>
      <c r="KRX187" s="15"/>
      <c r="KRY187" s="15"/>
      <c r="KRZ187" s="15"/>
      <c r="KSA187" s="15"/>
      <c r="KSB187" s="15"/>
      <c r="KSC187" s="15"/>
      <c r="KSD187" s="15"/>
      <c r="KSE187" s="15"/>
      <c r="KSF187" s="15"/>
      <c r="KSG187" s="15"/>
      <c r="KSH187" s="15"/>
      <c r="KSI187" s="15"/>
      <c r="KSJ187" s="15"/>
      <c r="KSK187" s="15"/>
      <c r="KSL187" s="15"/>
      <c r="KSM187" s="15"/>
      <c r="KSN187" s="15"/>
      <c r="KSO187" s="15"/>
      <c r="KSP187" s="15"/>
      <c r="KSQ187" s="15"/>
      <c r="KSR187" s="15"/>
      <c r="KSS187" s="15"/>
      <c r="KST187" s="15"/>
      <c r="KSU187" s="15"/>
      <c r="KSV187" s="15"/>
      <c r="KSW187" s="15"/>
      <c r="KSX187" s="15"/>
      <c r="KSY187" s="15"/>
      <c r="KSZ187" s="15"/>
      <c r="KTA187" s="15"/>
      <c r="KTB187" s="15"/>
      <c r="KTC187" s="15"/>
      <c r="KTD187" s="15"/>
      <c r="KTE187" s="15"/>
      <c r="KTF187" s="15"/>
      <c r="KTG187" s="15"/>
      <c r="KTH187" s="15"/>
      <c r="KTI187" s="15"/>
      <c r="KTJ187" s="15"/>
      <c r="KTK187" s="15"/>
      <c r="KTL187" s="15"/>
      <c r="KTM187" s="15"/>
      <c r="KTN187" s="15"/>
      <c r="KTO187" s="15"/>
      <c r="KTP187" s="15"/>
      <c r="KTQ187" s="15"/>
      <c r="KTR187" s="15"/>
      <c r="KTS187" s="15"/>
      <c r="KTT187" s="15"/>
      <c r="KTU187" s="15"/>
      <c r="KTV187" s="15"/>
      <c r="KTW187" s="15"/>
      <c r="KTX187" s="15"/>
      <c r="KTY187" s="15"/>
      <c r="KTZ187" s="15"/>
      <c r="KUA187" s="15"/>
      <c r="KUB187" s="15"/>
      <c r="KUC187" s="15"/>
      <c r="KUD187" s="15"/>
      <c r="KUE187" s="15"/>
      <c r="KUF187" s="15"/>
      <c r="KUG187" s="15"/>
      <c r="KUH187" s="15"/>
      <c r="KUI187" s="15"/>
      <c r="KUJ187" s="15"/>
      <c r="KUK187" s="15"/>
      <c r="KUL187" s="15"/>
      <c r="KUM187" s="15"/>
      <c r="KUN187" s="15"/>
      <c r="KUO187" s="15"/>
      <c r="KUP187" s="15"/>
      <c r="KUQ187" s="15"/>
      <c r="KUR187" s="15"/>
      <c r="KUS187" s="15"/>
      <c r="KUT187" s="15"/>
      <c r="KUU187" s="15"/>
      <c r="KUV187" s="15"/>
      <c r="KUW187" s="15"/>
      <c r="KUX187" s="15"/>
      <c r="KUY187" s="15"/>
      <c r="KUZ187" s="15"/>
      <c r="KVA187" s="15"/>
      <c r="KVB187" s="15"/>
      <c r="KVC187" s="15"/>
      <c r="KVD187" s="15"/>
      <c r="KVE187" s="15"/>
      <c r="KVF187" s="15"/>
      <c r="KVG187" s="15"/>
      <c r="KVH187" s="15"/>
      <c r="KVI187" s="15"/>
      <c r="KVJ187" s="15"/>
      <c r="KVK187" s="15"/>
      <c r="KVL187" s="15"/>
      <c r="KVM187" s="15"/>
      <c r="KVN187" s="15"/>
      <c r="KVO187" s="15"/>
      <c r="KVP187" s="15"/>
      <c r="KVQ187" s="15"/>
      <c r="KVR187" s="15"/>
      <c r="KVS187" s="15"/>
      <c r="KVT187" s="15"/>
      <c r="KVU187" s="15"/>
      <c r="KVV187" s="15"/>
      <c r="KVW187" s="15"/>
      <c r="KVX187" s="15"/>
      <c r="KVY187" s="15"/>
      <c r="KVZ187" s="15"/>
      <c r="KWA187" s="15"/>
      <c r="KWB187" s="15"/>
      <c r="KWC187" s="15"/>
      <c r="KWD187" s="15"/>
      <c r="KWE187" s="15"/>
      <c r="KWF187" s="15"/>
      <c r="KWG187" s="15"/>
      <c r="KWH187" s="15"/>
      <c r="KWI187" s="15"/>
      <c r="KWJ187" s="15"/>
      <c r="KWK187" s="15"/>
      <c r="KWL187" s="15"/>
      <c r="KWM187" s="15"/>
      <c r="KWN187" s="15"/>
      <c r="KWO187" s="15"/>
      <c r="KWP187" s="15"/>
      <c r="KWQ187" s="15"/>
      <c r="KWR187" s="15"/>
      <c r="KWS187" s="15"/>
      <c r="KWT187" s="15"/>
      <c r="KWU187" s="15"/>
      <c r="KWV187" s="15"/>
      <c r="KWW187" s="15"/>
      <c r="KWX187" s="15"/>
      <c r="KWY187" s="15"/>
      <c r="KWZ187" s="15"/>
      <c r="KXA187" s="15"/>
      <c r="KXB187" s="15"/>
      <c r="KXC187" s="15"/>
      <c r="KXD187" s="15"/>
      <c r="KXE187" s="15"/>
      <c r="KXF187" s="15"/>
      <c r="KXG187" s="15"/>
      <c r="KXH187" s="15"/>
      <c r="KXI187" s="15"/>
      <c r="KXJ187" s="15"/>
      <c r="KXK187" s="15"/>
      <c r="KXL187" s="15"/>
      <c r="KXM187" s="15"/>
      <c r="KXN187" s="15"/>
      <c r="KXO187" s="15"/>
      <c r="KXP187" s="15"/>
      <c r="KXQ187" s="15"/>
      <c r="KXR187" s="15"/>
      <c r="KXS187" s="15"/>
      <c r="KXT187" s="15"/>
      <c r="KXU187" s="15"/>
      <c r="KXV187" s="15"/>
      <c r="KXW187" s="15"/>
      <c r="KXX187" s="15"/>
      <c r="KXY187" s="15"/>
      <c r="KXZ187" s="15"/>
      <c r="KYA187" s="15"/>
      <c r="KYB187" s="15"/>
      <c r="KYC187" s="15"/>
      <c r="KYD187" s="15"/>
      <c r="KYE187" s="15"/>
      <c r="KYF187" s="15"/>
      <c r="KYG187" s="15"/>
      <c r="KYH187" s="15"/>
      <c r="KYI187" s="15"/>
      <c r="KYJ187" s="15"/>
      <c r="KYK187" s="15"/>
      <c r="KYL187" s="15"/>
      <c r="KYM187" s="15"/>
      <c r="KYN187" s="15"/>
      <c r="KYO187" s="15"/>
      <c r="KYP187" s="15"/>
      <c r="KYQ187" s="15"/>
      <c r="KYR187" s="15"/>
      <c r="KYS187" s="15"/>
      <c r="KYT187" s="15"/>
      <c r="KYU187" s="15"/>
      <c r="KYV187" s="15"/>
      <c r="KYW187" s="15"/>
      <c r="KYX187" s="15"/>
      <c r="KYY187" s="15"/>
      <c r="KYZ187" s="15"/>
      <c r="KZA187" s="15"/>
      <c r="KZB187" s="15"/>
      <c r="KZC187" s="15"/>
      <c r="KZD187" s="15"/>
      <c r="KZE187" s="15"/>
      <c r="KZF187" s="15"/>
      <c r="KZG187" s="15"/>
      <c r="KZH187" s="15"/>
      <c r="KZI187" s="15"/>
      <c r="KZJ187" s="15"/>
      <c r="KZK187" s="15"/>
      <c r="KZL187" s="15"/>
      <c r="KZM187" s="15"/>
      <c r="KZN187" s="15"/>
      <c r="KZO187" s="15"/>
      <c r="KZP187" s="15"/>
      <c r="KZQ187" s="15"/>
      <c r="KZR187" s="15"/>
      <c r="KZS187" s="15"/>
      <c r="KZT187" s="15"/>
      <c r="KZU187" s="15"/>
      <c r="KZV187" s="15"/>
      <c r="KZW187" s="15"/>
      <c r="KZX187" s="15"/>
      <c r="KZY187" s="15"/>
      <c r="KZZ187" s="15"/>
      <c r="LAA187" s="15"/>
      <c r="LAB187" s="15"/>
      <c r="LAC187" s="15"/>
      <c r="LAD187" s="15"/>
      <c r="LAE187" s="15"/>
      <c r="LAF187" s="15"/>
      <c r="LAG187" s="15"/>
      <c r="LAH187" s="15"/>
      <c r="LAI187" s="15"/>
      <c r="LAJ187" s="15"/>
      <c r="LAK187" s="15"/>
      <c r="LAL187" s="15"/>
      <c r="LAM187" s="15"/>
      <c r="LAN187" s="15"/>
      <c r="LAO187" s="15"/>
      <c r="LAP187" s="15"/>
      <c r="LAQ187" s="15"/>
      <c r="LAR187" s="15"/>
      <c r="LAS187" s="15"/>
      <c r="LAT187" s="15"/>
      <c r="LAU187" s="15"/>
      <c r="LAV187" s="15"/>
      <c r="LAW187" s="15"/>
      <c r="LAX187" s="15"/>
      <c r="LAY187" s="15"/>
      <c r="LAZ187" s="15"/>
      <c r="LBA187" s="15"/>
      <c r="LBB187" s="15"/>
      <c r="LBC187" s="15"/>
      <c r="LBD187" s="15"/>
      <c r="LBE187" s="15"/>
      <c r="LBF187" s="15"/>
      <c r="LBG187" s="15"/>
      <c r="LBH187" s="15"/>
      <c r="LBI187" s="15"/>
      <c r="LBJ187" s="15"/>
      <c r="LBK187" s="15"/>
      <c r="LBL187" s="15"/>
      <c r="LBM187" s="15"/>
      <c r="LBN187" s="15"/>
      <c r="LBO187" s="15"/>
      <c r="LBP187" s="15"/>
      <c r="LBQ187" s="15"/>
      <c r="LBR187" s="15"/>
      <c r="LBS187" s="15"/>
      <c r="LBT187" s="15"/>
      <c r="LBU187" s="15"/>
      <c r="LBV187" s="15"/>
      <c r="LBW187" s="15"/>
      <c r="LBX187" s="15"/>
      <c r="LBY187" s="15"/>
      <c r="LBZ187" s="15"/>
      <c r="LCA187" s="15"/>
      <c r="LCB187" s="15"/>
      <c r="LCC187" s="15"/>
      <c r="LCD187" s="15"/>
      <c r="LCE187" s="15"/>
      <c r="LCF187" s="15"/>
      <c r="LCG187" s="15"/>
      <c r="LCH187" s="15"/>
      <c r="LCI187" s="15"/>
      <c r="LCJ187" s="15"/>
      <c r="LCK187" s="15"/>
      <c r="LCL187" s="15"/>
      <c r="LCM187" s="15"/>
      <c r="LCN187" s="15"/>
      <c r="LCO187" s="15"/>
      <c r="LCP187" s="15"/>
      <c r="LCQ187" s="15"/>
      <c r="LCR187" s="15"/>
      <c r="LCS187" s="15"/>
      <c r="LCT187" s="15"/>
      <c r="LCU187" s="15"/>
      <c r="LCV187" s="15"/>
      <c r="LCW187" s="15"/>
      <c r="LCX187" s="15"/>
      <c r="LCY187" s="15"/>
      <c r="LCZ187" s="15"/>
      <c r="LDA187" s="15"/>
      <c r="LDB187" s="15"/>
      <c r="LDC187" s="15"/>
      <c r="LDD187" s="15"/>
      <c r="LDE187" s="15"/>
      <c r="LDF187" s="15"/>
      <c r="LDG187" s="15"/>
      <c r="LDH187" s="15"/>
      <c r="LDI187" s="15"/>
      <c r="LDJ187" s="15"/>
      <c r="LDK187" s="15"/>
      <c r="LDL187" s="15"/>
      <c r="LDM187" s="15"/>
      <c r="LDN187" s="15"/>
      <c r="LDO187" s="15"/>
      <c r="LDP187" s="15"/>
      <c r="LDQ187" s="15"/>
      <c r="LDR187" s="15"/>
      <c r="LDS187" s="15"/>
      <c r="LDT187" s="15"/>
      <c r="LDU187" s="15"/>
      <c r="LDV187" s="15"/>
      <c r="LDW187" s="15"/>
      <c r="LDX187" s="15"/>
      <c r="LDY187" s="15"/>
      <c r="LDZ187" s="15"/>
      <c r="LEA187" s="15"/>
      <c r="LEB187" s="15"/>
      <c r="LEC187" s="15"/>
      <c r="LED187" s="15"/>
      <c r="LEE187" s="15"/>
      <c r="LEF187" s="15"/>
      <c r="LEG187" s="15"/>
      <c r="LEH187" s="15"/>
      <c r="LEI187" s="15"/>
      <c r="LEJ187" s="15"/>
      <c r="LEK187" s="15"/>
      <c r="LEL187" s="15"/>
      <c r="LEM187" s="15"/>
      <c r="LEN187" s="15"/>
      <c r="LEO187" s="15"/>
      <c r="LEP187" s="15"/>
      <c r="LEQ187" s="15"/>
      <c r="LER187" s="15"/>
      <c r="LES187" s="15"/>
      <c r="LET187" s="15"/>
      <c r="LEU187" s="15"/>
      <c r="LEV187" s="15"/>
      <c r="LEW187" s="15"/>
      <c r="LEX187" s="15"/>
      <c r="LEY187" s="15"/>
      <c r="LEZ187" s="15"/>
      <c r="LFA187" s="15"/>
      <c r="LFB187" s="15"/>
      <c r="LFC187" s="15"/>
      <c r="LFD187" s="15"/>
      <c r="LFE187" s="15"/>
      <c r="LFF187" s="15"/>
      <c r="LFG187" s="15"/>
      <c r="LFH187" s="15"/>
      <c r="LFI187" s="15"/>
      <c r="LFJ187" s="15"/>
      <c r="LFK187" s="15"/>
      <c r="LFL187" s="15"/>
      <c r="LFM187" s="15"/>
      <c r="LFN187" s="15"/>
      <c r="LFO187" s="15"/>
      <c r="LFP187" s="15"/>
      <c r="LFQ187" s="15"/>
      <c r="LFR187" s="15"/>
      <c r="LFS187" s="15"/>
      <c r="LFT187" s="15"/>
      <c r="LFU187" s="15"/>
      <c r="LFV187" s="15"/>
      <c r="LFW187" s="15"/>
      <c r="LFX187" s="15"/>
      <c r="LFY187" s="15"/>
      <c r="LFZ187" s="15"/>
      <c r="LGA187" s="15"/>
      <c r="LGB187" s="15"/>
      <c r="LGC187" s="15"/>
      <c r="LGD187" s="15"/>
      <c r="LGE187" s="15"/>
      <c r="LGF187" s="15"/>
      <c r="LGG187" s="15"/>
      <c r="LGH187" s="15"/>
      <c r="LGI187" s="15"/>
      <c r="LGJ187" s="15"/>
      <c r="LGK187" s="15"/>
      <c r="LGL187" s="15"/>
      <c r="LGM187" s="15"/>
      <c r="LGN187" s="15"/>
      <c r="LGO187" s="15"/>
      <c r="LGP187" s="15"/>
      <c r="LGQ187" s="15"/>
      <c r="LGR187" s="15"/>
      <c r="LGS187" s="15"/>
      <c r="LGT187" s="15"/>
      <c r="LGU187" s="15"/>
      <c r="LGV187" s="15"/>
      <c r="LGW187" s="15"/>
      <c r="LGX187" s="15"/>
      <c r="LGY187" s="15"/>
      <c r="LGZ187" s="15"/>
      <c r="LHA187" s="15"/>
      <c r="LHB187" s="15"/>
      <c r="LHC187" s="15"/>
      <c r="LHD187" s="15"/>
      <c r="LHE187" s="15"/>
      <c r="LHF187" s="15"/>
      <c r="LHG187" s="15"/>
      <c r="LHH187" s="15"/>
      <c r="LHI187" s="15"/>
      <c r="LHJ187" s="15"/>
      <c r="LHK187" s="15"/>
      <c r="LHL187" s="15"/>
      <c r="LHM187" s="15"/>
      <c r="LHN187" s="15"/>
      <c r="LHO187" s="15"/>
      <c r="LHP187" s="15"/>
      <c r="LHQ187" s="15"/>
      <c r="LHR187" s="15"/>
      <c r="LHS187" s="15"/>
      <c r="LHT187" s="15"/>
      <c r="LHU187" s="15"/>
      <c r="LHV187" s="15"/>
      <c r="LHW187" s="15"/>
      <c r="LHX187" s="15"/>
      <c r="LHY187" s="15"/>
      <c r="LHZ187" s="15"/>
      <c r="LIA187" s="15"/>
      <c r="LIB187" s="15"/>
      <c r="LIC187" s="15"/>
      <c r="LID187" s="15"/>
      <c r="LIE187" s="15"/>
      <c r="LIF187" s="15"/>
      <c r="LIG187" s="15"/>
      <c r="LIH187" s="15"/>
      <c r="LII187" s="15"/>
      <c r="LIJ187" s="15"/>
      <c r="LIK187" s="15"/>
      <c r="LIL187" s="15"/>
      <c r="LIM187" s="15"/>
      <c r="LIN187" s="15"/>
      <c r="LIO187" s="15"/>
      <c r="LIP187" s="15"/>
      <c r="LIQ187" s="15"/>
      <c r="LIR187" s="15"/>
      <c r="LIS187" s="15"/>
      <c r="LIT187" s="15"/>
      <c r="LIU187" s="15"/>
      <c r="LIV187" s="15"/>
      <c r="LIW187" s="15"/>
      <c r="LIX187" s="15"/>
      <c r="LIY187" s="15"/>
      <c r="LIZ187" s="15"/>
      <c r="LJA187" s="15"/>
      <c r="LJB187" s="15"/>
      <c r="LJC187" s="15"/>
      <c r="LJD187" s="15"/>
      <c r="LJE187" s="15"/>
      <c r="LJF187" s="15"/>
      <c r="LJG187" s="15"/>
      <c r="LJH187" s="15"/>
      <c r="LJI187" s="15"/>
      <c r="LJJ187" s="15"/>
      <c r="LJK187" s="15"/>
      <c r="LJL187" s="15"/>
      <c r="LJM187" s="15"/>
      <c r="LJN187" s="15"/>
      <c r="LJO187" s="15"/>
      <c r="LJP187" s="15"/>
      <c r="LJQ187" s="15"/>
      <c r="LJR187" s="15"/>
      <c r="LJS187" s="15"/>
      <c r="LJT187" s="15"/>
      <c r="LJU187" s="15"/>
      <c r="LJV187" s="15"/>
      <c r="LJW187" s="15"/>
      <c r="LJX187" s="15"/>
      <c r="LJY187" s="15"/>
      <c r="LJZ187" s="15"/>
      <c r="LKA187" s="15"/>
      <c r="LKB187" s="15"/>
      <c r="LKC187" s="15"/>
      <c r="LKD187" s="15"/>
      <c r="LKE187" s="15"/>
      <c r="LKF187" s="15"/>
      <c r="LKG187" s="15"/>
      <c r="LKH187" s="15"/>
      <c r="LKI187" s="15"/>
      <c r="LKJ187" s="15"/>
      <c r="LKK187" s="15"/>
      <c r="LKL187" s="15"/>
      <c r="LKM187" s="15"/>
      <c r="LKN187" s="15"/>
      <c r="LKO187" s="15"/>
      <c r="LKP187" s="15"/>
      <c r="LKQ187" s="15"/>
      <c r="LKR187" s="15"/>
      <c r="LKS187" s="15"/>
      <c r="LKT187" s="15"/>
      <c r="LKU187" s="15"/>
      <c r="LKV187" s="15"/>
      <c r="LKW187" s="15"/>
      <c r="LKX187" s="15"/>
      <c r="LKY187" s="15"/>
      <c r="LKZ187" s="15"/>
      <c r="LLA187" s="15"/>
      <c r="LLB187" s="15"/>
      <c r="LLC187" s="15"/>
      <c r="LLD187" s="15"/>
      <c r="LLE187" s="15"/>
      <c r="LLF187" s="15"/>
      <c r="LLG187" s="15"/>
      <c r="LLH187" s="15"/>
      <c r="LLI187" s="15"/>
      <c r="LLJ187" s="15"/>
      <c r="LLK187" s="15"/>
      <c r="LLL187" s="15"/>
      <c r="LLM187" s="15"/>
      <c r="LLN187" s="15"/>
      <c r="LLO187" s="15"/>
      <c r="LLP187" s="15"/>
      <c r="LLQ187" s="15"/>
      <c r="LLR187" s="15"/>
      <c r="LLS187" s="15"/>
      <c r="LLT187" s="15"/>
      <c r="LLU187" s="15"/>
      <c r="LLV187" s="15"/>
      <c r="LLW187" s="15"/>
      <c r="LLX187" s="15"/>
      <c r="LLY187" s="15"/>
      <c r="LLZ187" s="15"/>
      <c r="LMA187" s="15"/>
      <c r="LMB187" s="15"/>
      <c r="LMC187" s="15"/>
      <c r="LMD187" s="15"/>
      <c r="LME187" s="15"/>
      <c r="LMF187" s="15"/>
      <c r="LMG187" s="15"/>
      <c r="LMH187" s="15"/>
      <c r="LMI187" s="15"/>
      <c r="LMJ187" s="15"/>
      <c r="LMK187" s="15"/>
      <c r="LML187" s="15"/>
      <c r="LMM187" s="15"/>
      <c r="LMN187" s="15"/>
      <c r="LMO187" s="15"/>
      <c r="LMP187" s="15"/>
      <c r="LMQ187" s="15"/>
      <c r="LMR187" s="15"/>
      <c r="LMS187" s="15"/>
      <c r="LMT187" s="15"/>
      <c r="LMU187" s="15"/>
      <c r="LMV187" s="15"/>
      <c r="LMW187" s="15"/>
      <c r="LMX187" s="15"/>
      <c r="LMY187" s="15"/>
      <c r="LMZ187" s="15"/>
      <c r="LNA187" s="15"/>
      <c r="LNB187" s="15"/>
      <c r="LNC187" s="15"/>
      <c r="LND187" s="15"/>
      <c r="LNE187" s="15"/>
      <c r="LNF187" s="15"/>
      <c r="LNG187" s="15"/>
      <c r="LNH187" s="15"/>
      <c r="LNI187" s="15"/>
      <c r="LNJ187" s="15"/>
      <c r="LNK187" s="15"/>
      <c r="LNL187" s="15"/>
      <c r="LNM187" s="15"/>
      <c r="LNN187" s="15"/>
      <c r="LNO187" s="15"/>
      <c r="LNP187" s="15"/>
      <c r="LNQ187" s="15"/>
      <c r="LNR187" s="15"/>
      <c r="LNS187" s="15"/>
      <c r="LNT187" s="15"/>
      <c r="LNU187" s="15"/>
      <c r="LNV187" s="15"/>
      <c r="LNW187" s="15"/>
      <c r="LNX187" s="15"/>
      <c r="LNY187" s="15"/>
      <c r="LNZ187" s="15"/>
      <c r="LOA187" s="15"/>
      <c r="LOB187" s="15"/>
      <c r="LOC187" s="15"/>
      <c r="LOD187" s="15"/>
      <c r="LOE187" s="15"/>
      <c r="LOF187" s="15"/>
      <c r="LOG187" s="15"/>
      <c r="LOH187" s="15"/>
      <c r="LOI187" s="15"/>
      <c r="LOJ187" s="15"/>
      <c r="LOK187" s="15"/>
      <c r="LOL187" s="15"/>
      <c r="LOM187" s="15"/>
      <c r="LON187" s="15"/>
      <c r="LOO187" s="15"/>
      <c r="LOP187" s="15"/>
      <c r="LOQ187" s="15"/>
      <c r="LOR187" s="15"/>
      <c r="LOS187" s="15"/>
      <c r="LOT187" s="15"/>
      <c r="LOU187" s="15"/>
      <c r="LOV187" s="15"/>
      <c r="LOW187" s="15"/>
      <c r="LOX187" s="15"/>
      <c r="LOY187" s="15"/>
      <c r="LOZ187" s="15"/>
      <c r="LPA187" s="15"/>
      <c r="LPB187" s="15"/>
      <c r="LPC187" s="15"/>
      <c r="LPD187" s="15"/>
      <c r="LPE187" s="15"/>
      <c r="LPF187" s="15"/>
      <c r="LPG187" s="15"/>
      <c r="LPH187" s="15"/>
      <c r="LPI187" s="15"/>
      <c r="LPJ187" s="15"/>
      <c r="LPK187" s="15"/>
      <c r="LPL187" s="15"/>
      <c r="LPM187" s="15"/>
      <c r="LPN187" s="15"/>
      <c r="LPO187" s="15"/>
      <c r="LPP187" s="15"/>
      <c r="LPQ187" s="15"/>
      <c r="LPR187" s="15"/>
      <c r="LPS187" s="15"/>
      <c r="LPT187" s="15"/>
      <c r="LPU187" s="15"/>
      <c r="LPV187" s="15"/>
      <c r="LPW187" s="15"/>
      <c r="LPX187" s="15"/>
      <c r="LPY187" s="15"/>
      <c r="LPZ187" s="15"/>
      <c r="LQA187" s="15"/>
      <c r="LQB187" s="15"/>
      <c r="LQC187" s="15"/>
      <c r="LQD187" s="15"/>
      <c r="LQE187" s="15"/>
      <c r="LQF187" s="15"/>
      <c r="LQG187" s="15"/>
      <c r="LQH187" s="15"/>
      <c r="LQI187" s="15"/>
      <c r="LQJ187" s="15"/>
      <c r="LQK187" s="15"/>
      <c r="LQL187" s="15"/>
      <c r="LQM187" s="15"/>
      <c r="LQN187" s="15"/>
      <c r="LQO187" s="15"/>
      <c r="LQP187" s="15"/>
      <c r="LQQ187" s="15"/>
      <c r="LQR187" s="15"/>
      <c r="LQS187" s="15"/>
      <c r="LQT187" s="15"/>
      <c r="LQU187" s="15"/>
      <c r="LQV187" s="15"/>
      <c r="LQW187" s="15"/>
      <c r="LQX187" s="15"/>
      <c r="LQY187" s="15"/>
      <c r="LQZ187" s="15"/>
      <c r="LRA187" s="15"/>
      <c r="LRB187" s="15"/>
      <c r="LRC187" s="15"/>
      <c r="LRD187" s="15"/>
      <c r="LRE187" s="15"/>
      <c r="LRF187" s="15"/>
      <c r="LRG187" s="15"/>
      <c r="LRH187" s="15"/>
      <c r="LRI187" s="15"/>
      <c r="LRJ187" s="15"/>
      <c r="LRK187" s="15"/>
      <c r="LRL187" s="15"/>
      <c r="LRM187" s="15"/>
      <c r="LRN187" s="15"/>
      <c r="LRO187" s="15"/>
      <c r="LRP187" s="15"/>
      <c r="LRQ187" s="15"/>
      <c r="LRR187" s="15"/>
      <c r="LRS187" s="15"/>
      <c r="LRT187" s="15"/>
      <c r="LRU187" s="15"/>
      <c r="LRV187" s="15"/>
      <c r="LRW187" s="15"/>
      <c r="LRX187" s="15"/>
      <c r="LRY187" s="15"/>
      <c r="LRZ187" s="15"/>
      <c r="LSA187" s="15"/>
      <c r="LSB187" s="15"/>
      <c r="LSC187" s="15"/>
      <c r="LSD187" s="15"/>
      <c r="LSE187" s="15"/>
      <c r="LSF187" s="15"/>
      <c r="LSG187" s="15"/>
      <c r="LSH187" s="15"/>
      <c r="LSI187" s="15"/>
      <c r="LSJ187" s="15"/>
      <c r="LSK187" s="15"/>
      <c r="LSL187" s="15"/>
      <c r="LSM187" s="15"/>
      <c r="LSN187" s="15"/>
      <c r="LSO187" s="15"/>
      <c r="LSP187" s="15"/>
      <c r="LSQ187" s="15"/>
      <c r="LSR187" s="15"/>
      <c r="LSS187" s="15"/>
      <c r="LST187" s="15"/>
      <c r="LSU187" s="15"/>
      <c r="LSV187" s="15"/>
      <c r="LSW187" s="15"/>
      <c r="LSX187" s="15"/>
      <c r="LSY187" s="15"/>
      <c r="LSZ187" s="15"/>
      <c r="LTA187" s="15"/>
      <c r="LTB187" s="15"/>
      <c r="LTC187" s="15"/>
      <c r="LTD187" s="15"/>
      <c r="LTE187" s="15"/>
      <c r="LTF187" s="15"/>
      <c r="LTG187" s="15"/>
      <c r="LTH187" s="15"/>
      <c r="LTI187" s="15"/>
      <c r="LTJ187" s="15"/>
      <c r="LTK187" s="15"/>
      <c r="LTL187" s="15"/>
      <c r="LTM187" s="15"/>
      <c r="LTN187" s="15"/>
      <c r="LTO187" s="15"/>
      <c r="LTP187" s="15"/>
      <c r="LTQ187" s="15"/>
      <c r="LTR187" s="15"/>
      <c r="LTS187" s="15"/>
      <c r="LTT187" s="15"/>
      <c r="LTU187" s="15"/>
      <c r="LTV187" s="15"/>
      <c r="LTW187" s="15"/>
      <c r="LTX187" s="15"/>
      <c r="LTY187" s="15"/>
      <c r="LTZ187" s="15"/>
      <c r="LUA187" s="15"/>
      <c r="LUB187" s="15"/>
      <c r="LUC187" s="15"/>
      <c r="LUD187" s="15"/>
      <c r="LUE187" s="15"/>
      <c r="LUF187" s="15"/>
      <c r="LUG187" s="15"/>
      <c r="LUH187" s="15"/>
      <c r="LUI187" s="15"/>
      <c r="LUJ187" s="15"/>
      <c r="LUK187" s="15"/>
      <c r="LUL187" s="15"/>
      <c r="LUM187" s="15"/>
      <c r="LUN187" s="15"/>
      <c r="LUO187" s="15"/>
      <c r="LUP187" s="15"/>
      <c r="LUQ187" s="15"/>
      <c r="LUR187" s="15"/>
      <c r="LUS187" s="15"/>
      <c r="LUT187" s="15"/>
      <c r="LUU187" s="15"/>
      <c r="LUV187" s="15"/>
      <c r="LUW187" s="15"/>
      <c r="LUX187" s="15"/>
      <c r="LUY187" s="15"/>
      <c r="LUZ187" s="15"/>
      <c r="LVA187" s="15"/>
      <c r="LVB187" s="15"/>
      <c r="LVC187" s="15"/>
      <c r="LVD187" s="15"/>
      <c r="LVE187" s="15"/>
      <c r="LVF187" s="15"/>
      <c r="LVG187" s="15"/>
      <c r="LVH187" s="15"/>
      <c r="LVI187" s="15"/>
      <c r="LVJ187" s="15"/>
      <c r="LVK187" s="15"/>
      <c r="LVL187" s="15"/>
      <c r="LVM187" s="15"/>
      <c r="LVN187" s="15"/>
      <c r="LVO187" s="15"/>
      <c r="LVP187" s="15"/>
      <c r="LVQ187" s="15"/>
      <c r="LVR187" s="15"/>
      <c r="LVS187" s="15"/>
      <c r="LVT187" s="15"/>
      <c r="LVU187" s="15"/>
      <c r="LVV187" s="15"/>
      <c r="LVW187" s="15"/>
      <c r="LVX187" s="15"/>
      <c r="LVY187" s="15"/>
      <c r="LVZ187" s="15"/>
      <c r="LWA187" s="15"/>
      <c r="LWB187" s="15"/>
      <c r="LWC187" s="15"/>
      <c r="LWD187" s="15"/>
      <c r="LWE187" s="15"/>
      <c r="LWF187" s="15"/>
      <c r="LWG187" s="15"/>
      <c r="LWH187" s="15"/>
      <c r="LWI187" s="15"/>
      <c r="LWJ187" s="15"/>
      <c r="LWK187" s="15"/>
      <c r="LWL187" s="15"/>
      <c r="LWM187" s="15"/>
      <c r="LWN187" s="15"/>
      <c r="LWO187" s="15"/>
      <c r="LWP187" s="15"/>
      <c r="LWQ187" s="15"/>
      <c r="LWR187" s="15"/>
      <c r="LWS187" s="15"/>
      <c r="LWT187" s="15"/>
      <c r="LWU187" s="15"/>
      <c r="LWV187" s="15"/>
      <c r="LWW187" s="15"/>
      <c r="LWX187" s="15"/>
      <c r="LWY187" s="15"/>
      <c r="LWZ187" s="15"/>
      <c r="LXA187" s="15"/>
      <c r="LXB187" s="15"/>
      <c r="LXC187" s="15"/>
      <c r="LXD187" s="15"/>
      <c r="LXE187" s="15"/>
      <c r="LXF187" s="15"/>
      <c r="LXG187" s="15"/>
      <c r="LXH187" s="15"/>
      <c r="LXI187" s="15"/>
      <c r="LXJ187" s="15"/>
      <c r="LXK187" s="15"/>
      <c r="LXL187" s="15"/>
      <c r="LXM187" s="15"/>
      <c r="LXN187" s="15"/>
      <c r="LXO187" s="15"/>
      <c r="LXP187" s="15"/>
      <c r="LXQ187" s="15"/>
      <c r="LXR187" s="15"/>
      <c r="LXS187" s="15"/>
      <c r="LXT187" s="15"/>
      <c r="LXU187" s="15"/>
      <c r="LXV187" s="15"/>
      <c r="LXW187" s="15"/>
      <c r="LXX187" s="15"/>
      <c r="LXY187" s="15"/>
      <c r="LXZ187" s="15"/>
      <c r="LYA187" s="15"/>
      <c r="LYB187" s="15"/>
      <c r="LYC187" s="15"/>
      <c r="LYD187" s="15"/>
      <c r="LYE187" s="15"/>
      <c r="LYF187" s="15"/>
      <c r="LYG187" s="15"/>
      <c r="LYH187" s="15"/>
      <c r="LYI187" s="15"/>
      <c r="LYJ187" s="15"/>
      <c r="LYK187" s="15"/>
      <c r="LYL187" s="15"/>
      <c r="LYM187" s="15"/>
      <c r="LYN187" s="15"/>
      <c r="LYO187" s="15"/>
      <c r="LYP187" s="15"/>
      <c r="LYQ187" s="15"/>
      <c r="LYR187" s="15"/>
      <c r="LYS187" s="15"/>
      <c r="LYT187" s="15"/>
      <c r="LYU187" s="15"/>
      <c r="LYV187" s="15"/>
      <c r="LYW187" s="15"/>
      <c r="LYX187" s="15"/>
      <c r="LYY187" s="15"/>
      <c r="LYZ187" s="15"/>
      <c r="LZA187" s="15"/>
      <c r="LZB187" s="15"/>
      <c r="LZC187" s="15"/>
      <c r="LZD187" s="15"/>
      <c r="LZE187" s="15"/>
      <c r="LZF187" s="15"/>
      <c r="LZG187" s="15"/>
      <c r="LZH187" s="15"/>
      <c r="LZI187" s="15"/>
      <c r="LZJ187" s="15"/>
      <c r="LZK187" s="15"/>
      <c r="LZL187" s="15"/>
      <c r="LZM187" s="15"/>
      <c r="LZN187" s="15"/>
      <c r="LZO187" s="15"/>
      <c r="LZP187" s="15"/>
      <c r="LZQ187" s="15"/>
      <c r="LZR187" s="15"/>
      <c r="LZS187" s="15"/>
      <c r="LZT187" s="15"/>
      <c r="LZU187" s="15"/>
      <c r="LZV187" s="15"/>
      <c r="LZW187" s="15"/>
      <c r="LZX187" s="15"/>
      <c r="LZY187" s="15"/>
      <c r="LZZ187" s="15"/>
      <c r="MAA187" s="15"/>
      <c r="MAB187" s="15"/>
      <c r="MAC187" s="15"/>
      <c r="MAD187" s="15"/>
      <c r="MAE187" s="15"/>
      <c r="MAF187" s="15"/>
      <c r="MAG187" s="15"/>
      <c r="MAH187" s="15"/>
      <c r="MAI187" s="15"/>
      <c r="MAJ187" s="15"/>
      <c r="MAK187" s="15"/>
      <c r="MAL187" s="15"/>
      <c r="MAM187" s="15"/>
      <c r="MAN187" s="15"/>
      <c r="MAO187" s="15"/>
      <c r="MAP187" s="15"/>
      <c r="MAQ187" s="15"/>
      <c r="MAR187" s="15"/>
      <c r="MAS187" s="15"/>
      <c r="MAT187" s="15"/>
      <c r="MAU187" s="15"/>
      <c r="MAV187" s="15"/>
      <c r="MAW187" s="15"/>
      <c r="MAX187" s="15"/>
      <c r="MAY187" s="15"/>
      <c r="MAZ187" s="15"/>
      <c r="MBA187" s="15"/>
      <c r="MBB187" s="15"/>
      <c r="MBC187" s="15"/>
      <c r="MBD187" s="15"/>
      <c r="MBE187" s="15"/>
      <c r="MBF187" s="15"/>
      <c r="MBG187" s="15"/>
      <c r="MBH187" s="15"/>
      <c r="MBI187" s="15"/>
      <c r="MBJ187" s="15"/>
      <c r="MBK187" s="15"/>
      <c r="MBL187" s="15"/>
      <c r="MBM187" s="15"/>
      <c r="MBN187" s="15"/>
      <c r="MBO187" s="15"/>
      <c r="MBP187" s="15"/>
      <c r="MBQ187" s="15"/>
      <c r="MBR187" s="15"/>
      <c r="MBS187" s="15"/>
      <c r="MBT187" s="15"/>
      <c r="MBU187" s="15"/>
      <c r="MBV187" s="15"/>
      <c r="MBW187" s="15"/>
      <c r="MBX187" s="15"/>
      <c r="MBY187" s="15"/>
      <c r="MBZ187" s="15"/>
      <c r="MCA187" s="15"/>
      <c r="MCB187" s="15"/>
      <c r="MCC187" s="15"/>
      <c r="MCD187" s="15"/>
      <c r="MCE187" s="15"/>
      <c r="MCF187" s="15"/>
      <c r="MCG187" s="15"/>
      <c r="MCH187" s="15"/>
      <c r="MCI187" s="15"/>
      <c r="MCJ187" s="15"/>
      <c r="MCK187" s="15"/>
      <c r="MCL187" s="15"/>
      <c r="MCM187" s="15"/>
      <c r="MCN187" s="15"/>
      <c r="MCO187" s="15"/>
      <c r="MCP187" s="15"/>
      <c r="MCQ187" s="15"/>
      <c r="MCR187" s="15"/>
      <c r="MCS187" s="15"/>
      <c r="MCT187" s="15"/>
      <c r="MCU187" s="15"/>
      <c r="MCV187" s="15"/>
      <c r="MCW187" s="15"/>
      <c r="MCX187" s="15"/>
      <c r="MCY187" s="15"/>
      <c r="MCZ187" s="15"/>
      <c r="MDA187" s="15"/>
      <c r="MDB187" s="15"/>
      <c r="MDC187" s="15"/>
      <c r="MDD187" s="15"/>
      <c r="MDE187" s="15"/>
      <c r="MDF187" s="15"/>
      <c r="MDG187" s="15"/>
      <c r="MDH187" s="15"/>
      <c r="MDI187" s="15"/>
      <c r="MDJ187" s="15"/>
      <c r="MDK187" s="15"/>
      <c r="MDL187" s="15"/>
      <c r="MDM187" s="15"/>
      <c r="MDN187" s="15"/>
      <c r="MDO187" s="15"/>
      <c r="MDP187" s="15"/>
      <c r="MDQ187" s="15"/>
      <c r="MDR187" s="15"/>
      <c r="MDS187" s="15"/>
      <c r="MDT187" s="15"/>
      <c r="MDU187" s="15"/>
      <c r="MDV187" s="15"/>
      <c r="MDW187" s="15"/>
      <c r="MDX187" s="15"/>
      <c r="MDY187" s="15"/>
      <c r="MDZ187" s="15"/>
      <c r="MEA187" s="15"/>
      <c r="MEB187" s="15"/>
      <c r="MEC187" s="15"/>
      <c r="MED187" s="15"/>
      <c r="MEE187" s="15"/>
      <c r="MEF187" s="15"/>
      <c r="MEG187" s="15"/>
      <c r="MEH187" s="15"/>
      <c r="MEI187" s="15"/>
      <c r="MEJ187" s="15"/>
      <c r="MEK187" s="15"/>
      <c r="MEL187" s="15"/>
      <c r="MEM187" s="15"/>
      <c r="MEN187" s="15"/>
      <c r="MEO187" s="15"/>
      <c r="MEP187" s="15"/>
      <c r="MEQ187" s="15"/>
      <c r="MER187" s="15"/>
      <c r="MES187" s="15"/>
      <c r="MET187" s="15"/>
      <c r="MEU187" s="15"/>
      <c r="MEV187" s="15"/>
      <c r="MEW187" s="15"/>
      <c r="MEX187" s="15"/>
      <c r="MEY187" s="15"/>
      <c r="MEZ187" s="15"/>
      <c r="MFA187" s="15"/>
      <c r="MFB187" s="15"/>
      <c r="MFC187" s="15"/>
      <c r="MFD187" s="15"/>
      <c r="MFE187" s="15"/>
      <c r="MFF187" s="15"/>
      <c r="MFG187" s="15"/>
      <c r="MFH187" s="15"/>
      <c r="MFI187" s="15"/>
      <c r="MFJ187" s="15"/>
      <c r="MFK187" s="15"/>
      <c r="MFL187" s="15"/>
      <c r="MFM187" s="15"/>
      <c r="MFN187" s="15"/>
      <c r="MFO187" s="15"/>
      <c r="MFP187" s="15"/>
      <c r="MFQ187" s="15"/>
      <c r="MFR187" s="15"/>
      <c r="MFS187" s="15"/>
      <c r="MFT187" s="15"/>
      <c r="MFU187" s="15"/>
      <c r="MFV187" s="15"/>
      <c r="MFW187" s="15"/>
      <c r="MFX187" s="15"/>
      <c r="MFY187" s="15"/>
      <c r="MFZ187" s="15"/>
      <c r="MGA187" s="15"/>
      <c r="MGB187" s="15"/>
      <c r="MGC187" s="15"/>
      <c r="MGD187" s="15"/>
      <c r="MGE187" s="15"/>
      <c r="MGF187" s="15"/>
      <c r="MGG187" s="15"/>
      <c r="MGH187" s="15"/>
      <c r="MGI187" s="15"/>
      <c r="MGJ187" s="15"/>
      <c r="MGK187" s="15"/>
      <c r="MGL187" s="15"/>
      <c r="MGM187" s="15"/>
      <c r="MGN187" s="15"/>
      <c r="MGO187" s="15"/>
      <c r="MGP187" s="15"/>
      <c r="MGQ187" s="15"/>
      <c r="MGR187" s="15"/>
      <c r="MGS187" s="15"/>
      <c r="MGT187" s="15"/>
      <c r="MGU187" s="15"/>
      <c r="MGV187" s="15"/>
      <c r="MGW187" s="15"/>
      <c r="MGX187" s="15"/>
      <c r="MGY187" s="15"/>
      <c r="MGZ187" s="15"/>
      <c r="MHA187" s="15"/>
      <c r="MHB187" s="15"/>
      <c r="MHC187" s="15"/>
      <c r="MHD187" s="15"/>
      <c r="MHE187" s="15"/>
      <c r="MHF187" s="15"/>
      <c r="MHG187" s="15"/>
      <c r="MHH187" s="15"/>
      <c r="MHI187" s="15"/>
      <c r="MHJ187" s="15"/>
      <c r="MHK187" s="15"/>
      <c r="MHL187" s="15"/>
      <c r="MHM187" s="15"/>
      <c r="MHN187" s="15"/>
      <c r="MHO187" s="15"/>
      <c r="MHP187" s="15"/>
      <c r="MHQ187" s="15"/>
      <c r="MHR187" s="15"/>
      <c r="MHS187" s="15"/>
      <c r="MHT187" s="15"/>
      <c r="MHU187" s="15"/>
      <c r="MHV187" s="15"/>
      <c r="MHW187" s="15"/>
      <c r="MHX187" s="15"/>
      <c r="MHY187" s="15"/>
      <c r="MHZ187" s="15"/>
      <c r="MIA187" s="15"/>
      <c r="MIB187" s="15"/>
      <c r="MIC187" s="15"/>
      <c r="MID187" s="15"/>
      <c r="MIE187" s="15"/>
      <c r="MIF187" s="15"/>
      <c r="MIG187" s="15"/>
      <c r="MIH187" s="15"/>
      <c r="MII187" s="15"/>
      <c r="MIJ187" s="15"/>
      <c r="MIK187" s="15"/>
      <c r="MIL187" s="15"/>
      <c r="MIM187" s="15"/>
      <c r="MIN187" s="15"/>
      <c r="MIO187" s="15"/>
      <c r="MIP187" s="15"/>
      <c r="MIQ187" s="15"/>
      <c r="MIR187" s="15"/>
      <c r="MIS187" s="15"/>
      <c r="MIT187" s="15"/>
      <c r="MIU187" s="15"/>
      <c r="MIV187" s="15"/>
      <c r="MIW187" s="15"/>
      <c r="MIX187" s="15"/>
      <c r="MIY187" s="15"/>
      <c r="MIZ187" s="15"/>
      <c r="MJA187" s="15"/>
      <c r="MJB187" s="15"/>
      <c r="MJC187" s="15"/>
      <c r="MJD187" s="15"/>
      <c r="MJE187" s="15"/>
      <c r="MJF187" s="15"/>
      <c r="MJG187" s="15"/>
      <c r="MJH187" s="15"/>
      <c r="MJI187" s="15"/>
      <c r="MJJ187" s="15"/>
      <c r="MJK187" s="15"/>
      <c r="MJL187" s="15"/>
      <c r="MJM187" s="15"/>
      <c r="MJN187" s="15"/>
      <c r="MJO187" s="15"/>
      <c r="MJP187" s="15"/>
      <c r="MJQ187" s="15"/>
      <c r="MJR187" s="15"/>
      <c r="MJS187" s="15"/>
      <c r="MJT187" s="15"/>
      <c r="MJU187" s="15"/>
      <c r="MJV187" s="15"/>
      <c r="MJW187" s="15"/>
      <c r="MJX187" s="15"/>
      <c r="MJY187" s="15"/>
      <c r="MJZ187" s="15"/>
      <c r="MKA187" s="15"/>
      <c r="MKB187" s="15"/>
      <c r="MKC187" s="15"/>
      <c r="MKD187" s="15"/>
      <c r="MKE187" s="15"/>
      <c r="MKF187" s="15"/>
      <c r="MKG187" s="15"/>
      <c r="MKH187" s="15"/>
      <c r="MKI187" s="15"/>
      <c r="MKJ187" s="15"/>
      <c r="MKK187" s="15"/>
      <c r="MKL187" s="15"/>
      <c r="MKM187" s="15"/>
      <c r="MKN187" s="15"/>
      <c r="MKO187" s="15"/>
      <c r="MKP187" s="15"/>
      <c r="MKQ187" s="15"/>
      <c r="MKR187" s="15"/>
      <c r="MKS187" s="15"/>
      <c r="MKT187" s="15"/>
      <c r="MKU187" s="15"/>
      <c r="MKV187" s="15"/>
      <c r="MKW187" s="15"/>
      <c r="MKX187" s="15"/>
      <c r="MKY187" s="15"/>
      <c r="MKZ187" s="15"/>
      <c r="MLA187" s="15"/>
      <c r="MLB187" s="15"/>
      <c r="MLC187" s="15"/>
      <c r="MLD187" s="15"/>
      <c r="MLE187" s="15"/>
      <c r="MLF187" s="15"/>
      <c r="MLG187" s="15"/>
      <c r="MLH187" s="15"/>
      <c r="MLI187" s="15"/>
      <c r="MLJ187" s="15"/>
      <c r="MLK187" s="15"/>
      <c r="MLL187" s="15"/>
      <c r="MLM187" s="15"/>
      <c r="MLN187" s="15"/>
      <c r="MLO187" s="15"/>
      <c r="MLP187" s="15"/>
      <c r="MLQ187" s="15"/>
      <c r="MLR187" s="15"/>
      <c r="MLS187" s="15"/>
      <c r="MLT187" s="15"/>
      <c r="MLU187" s="15"/>
      <c r="MLV187" s="15"/>
      <c r="MLW187" s="15"/>
      <c r="MLX187" s="15"/>
      <c r="MLY187" s="15"/>
      <c r="MLZ187" s="15"/>
      <c r="MMA187" s="15"/>
      <c r="MMB187" s="15"/>
      <c r="MMC187" s="15"/>
      <c r="MMD187" s="15"/>
      <c r="MME187" s="15"/>
      <c r="MMF187" s="15"/>
      <c r="MMG187" s="15"/>
      <c r="MMH187" s="15"/>
      <c r="MMI187" s="15"/>
      <c r="MMJ187" s="15"/>
      <c r="MMK187" s="15"/>
      <c r="MML187" s="15"/>
      <c r="MMM187" s="15"/>
      <c r="MMN187" s="15"/>
      <c r="MMO187" s="15"/>
      <c r="MMP187" s="15"/>
      <c r="MMQ187" s="15"/>
      <c r="MMR187" s="15"/>
      <c r="MMS187" s="15"/>
      <c r="MMT187" s="15"/>
      <c r="MMU187" s="15"/>
      <c r="MMV187" s="15"/>
      <c r="MMW187" s="15"/>
      <c r="MMX187" s="15"/>
      <c r="MMY187" s="15"/>
      <c r="MMZ187" s="15"/>
      <c r="MNA187" s="15"/>
      <c r="MNB187" s="15"/>
      <c r="MNC187" s="15"/>
      <c r="MND187" s="15"/>
      <c r="MNE187" s="15"/>
      <c r="MNF187" s="15"/>
      <c r="MNG187" s="15"/>
      <c r="MNH187" s="15"/>
      <c r="MNI187" s="15"/>
      <c r="MNJ187" s="15"/>
      <c r="MNK187" s="15"/>
      <c r="MNL187" s="15"/>
      <c r="MNM187" s="15"/>
      <c r="MNN187" s="15"/>
      <c r="MNO187" s="15"/>
      <c r="MNP187" s="15"/>
      <c r="MNQ187" s="15"/>
      <c r="MNR187" s="15"/>
      <c r="MNS187" s="15"/>
      <c r="MNT187" s="15"/>
      <c r="MNU187" s="15"/>
      <c r="MNV187" s="15"/>
      <c r="MNW187" s="15"/>
      <c r="MNX187" s="15"/>
      <c r="MNY187" s="15"/>
      <c r="MNZ187" s="15"/>
      <c r="MOA187" s="15"/>
      <c r="MOB187" s="15"/>
      <c r="MOC187" s="15"/>
      <c r="MOD187" s="15"/>
      <c r="MOE187" s="15"/>
      <c r="MOF187" s="15"/>
      <c r="MOG187" s="15"/>
      <c r="MOH187" s="15"/>
      <c r="MOI187" s="15"/>
      <c r="MOJ187" s="15"/>
      <c r="MOK187" s="15"/>
      <c r="MOL187" s="15"/>
      <c r="MOM187" s="15"/>
      <c r="MON187" s="15"/>
      <c r="MOO187" s="15"/>
      <c r="MOP187" s="15"/>
      <c r="MOQ187" s="15"/>
      <c r="MOR187" s="15"/>
      <c r="MOS187" s="15"/>
      <c r="MOT187" s="15"/>
      <c r="MOU187" s="15"/>
      <c r="MOV187" s="15"/>
      <c r="MOW187" s="15"/>
      <c r="MOX187" s="15"/>
      <c r="MOY187" s="15"/>
      <c r="MOZ187" s="15"/>
      <c r="MPA187" s="15"/>
      <c r="MPB187" s="15"/>
      <c r="MPC187" s="15"/>
      <c r="MPD187" s="15"/>
      <c r="MPE187" s="15"/>
      <c r="MPF187" s="15"/>
      <c r="MPG187" s="15"/>
      <c r="MPH187" s="15"/>
      <c r="MPI187" s="15"/>
      <c r="MPJ187" s="15"/>
      <c r="MPK187" s="15"/>
      <c r="MPL187" s="15"/>
      <c r="MPM187" s="15"/>
      <c r="MPN187" s="15"/>
      <c r="MPO187" s="15"/>
      <c r="MPP187" s="15"/>
      <c r="MPQ187" s="15"/>
      <c r="MPR187" s="15"/>
      <c r="MPS187" s="15"/>
      <c r="MPT187" s="15"/>
      <c r="MPU187" s="15"/>
      <c r="MPV187" s="15"/>
      <c r="MPW187" s="15"/>
      <c r="MPX187" s="15"/>
      <c r="MPY187" s="15"/>
      <c r="MPZ187" s="15"/>
      <c r="MQA187" s="15"/>
      <c r="MQB187" s="15"/>
      <c r="MQC187" s="15"/>
      <c r="MQD187" s="15"/>
      <c r="MQE187" s="15"/>
      <c r="MQF187" s="15"/>
      <c r="MQG187" s="15"/>
      <c r="MQH187" s="15"/>
      <c r="MQI187" s="15"/>
      <c r="MQJ187" s="15"/>
      <c r="MQK187" s="15"/>
      <c r="MQL187" s="15"/>
      <c r="MQM187" s="15"/>
      <c r="MQN187" s="15"/>
      <c r="MQO187" s="15"/>
      <c r="MQP187" s="15"/>
      <c r="MQQ187" s="15"/>
      <c r="MQR187" s="15"/>
      <c r="MQS187" s="15"/>
      <c r="MQT187" s="15"/>
      <c r="MQU187" s="15"/>
      <c r="MQV187" s="15"/>
      <c r="MQW187" s="15"/>
      <c r="MQX187" s="15"/>
      <c r="MQY187" s="15"/>
      <c r="MQZ187" s="15"/>
      <c r="MRA187" s="15"/>
      <c r="MRB187" s="15"/>
      <c r="MRC187" s="15"/>
      <c r="MRD187" s="15"/>
      <c r="MRE187" s="15"/>
      <c r="MRF187" s="15"/>
      <c r="MRG187" s="15"/>
      <c r="MRH187" s="15"/>
      <c r="MRI187" s="15"/>
      <c r="MRJ187" s="15"/>
      <c r="MRK187" s="15"/>
      <c r="MRL187" s="15"/>
      <c r="MRM187" s="15"/>
      <c r="MRN187" s="15"/>
      <c r="MRO187" s="15"/>
      <c r="MRP187" s="15"/>
      <c r="MRQ187" s="15"/>
      <c r="MRR187" s="15"/>
      <c r="MRS187" s="15"/>
      <c r="MRT187" s="15"/>
      <c r="MRU187" s="15"/>
      <c r="MRV187" s="15"/>
      <c r="MRW187" s="15"/>
      <c r="MRX187" s="15"/>
      <c r="MRY187" s="15"/>
      <c r="MRZ187" s="15"/>
      <c r="MSA187" s="15"/>
      <c r="MSB187" s="15"/>
      <c r="MSC187" s="15"/>
      <c r="MSD187" s="15"/>
      <c r="MSE187" s="15"/>
      <c r="MSF187" s="15"/>
      <c r="MSG187" s="15"/>
      <c r="MSH187" s="15"/>
      <c r="MSI187" s="15"/>
      <c r="MSJ187" s="15"/>
      <c r="MSK187" s="15"/>
      <c r="MSL187" s="15"/>
      <c r="MSM187" s="15"/>
      <c r="MSN187" s="15"/>
      <c r="MSO187" s="15"/>
      <c r="MSP187" s="15"/>
      <c r="MSQ187" s="15"/>
      <c r="MSR187" s="15"/>
      <c r="MSS187" s="15"/>
      <c r="MST187" s="15"/>
      <c r="MSU187" s="15"/>
      <c r="MSV187" s="15"/>
      <c r="MSW187" s="15"/>
      <c r="MSX187" s="15"/>
      <c r="MSY187" s="15"/>
      <c r="MSZ187" s="15"/>
      <c r="MTA187" s="15"/>
      <c r="MTB187" s="15"/>
      <c r="MTC187" s="15"/>
      <c r="MTD187" s="15"/>
      <c r="MTE187" s="15"/>
      <c r="MTF187" s="15"/>
      <c r="MTG187" s="15"/>
      <c r="MTH187" s="15"/>
      <c r="MTI187" s="15"/>
      <c r="MTJ187" s="15"/>
      <c r="MTK187" s="15"/>
      <c r="MTL187" s="15"/>
      <c r="MTM187" s="15"/>
      <c r="MTN187" s="15"/>
      <c r="MTO187" s="15"/>
      <c r="MTP187" s="15"/>
      <c r="MTQ187" s="15"/>
      <c r="MTR187" s="15"/>
      <c r="MTS187" s="15"/>
      <c r="MTT187" s="15"/>
      <c r="MTU187" s="15"/>
      <c r="MTV187" s="15"/>
      <c r="MTW187" s="15"/>
      <c r="MTX187" s="15"/>
      <c r="MTY187" s="15"/>
      <c r="MTZ187" s="15"/>
      <c r="MUA187" s="15"/>
      <c r="MUB187" s="15"/>
      <c r="MUC187" s="15"/>
      <c r="MUD187" s="15"/>
      <c r="MUE187" s="15"/>
      <c r="MUF187" s="15"/>
      <c r="MUG187" s="15"/>
      <c r="MUH187" s="15"/>
      <c r="MUI187" s="15"/>
      <c r="MUJ187" s="15"/>
      <c r="MUK187" s="15"/>
      <c r="MUL187" s="15"/>
      <c r="MUM187" s="15"/>
      <c r="MUN187" s="15"/>
      <c r="MUO187" s="15"/>
      <c r="MUP187" s="15"/>
      <c r="MUQ187" s="15"/>
      <c r="MUR187" s="15"/>
      <c r="MUS187" s="15"/>
      <c r="MUT187" s="15"/>
      <c r="MUU187" s="15"/>
      <c r="MUV187" s="15"/>
      <c r="MUW187" s="15"/>
      <c r="MUX187" s="15"/>
      <c r="MUY187" s="15"/>
      <c r="MUZ187" s="15"/>
      <c r="MVA187" s="15"/>
      <c r="MVB187" s="15"/>
      <c r="MVC187" s="15"/>
      <c r="MVD187" s="15"/>
      <c r="MVE187" s="15"/>
      <c r="MVF187" s="15"/>
      <c r="MVG187" s="15"/>
      <c r="MVH187" s="15"/>
      <c r="MVI187" s="15"/>
      <c r="MVJ187" s="15"/>
      <c r="MVK187" s="15"/>
      <c r="MVL187" s="15"/>
      <c r="MVM187" s="15"/>
      <c r="MVN187" s="15"/>
      <c r="MVO187" s="15"/>
      <c r="MVP187" s="15"/>
      <c r="MVQ187" s="15"/>
      <c r="MVR187" s="15"/>
      <c r="MVS187" s="15"/>
      <c r="MVT187" s="15"/>
      <c r="MVU187" s="15"/>
      <c r="MVV187" s="15"/>
      <c r="MVW187" s="15"/>
      <c r="MVX187" s="15"/>
      <c r="MVY187" s="15"/>
      <c r="MVZ187" s="15"/>
      <c r="MWA187" s="15"/>
      <c r="MWB187" s="15"/>
      <c r="MWC187" s="15"/>
      <c r="MWD187" s="15"/>
      <c r="MWE187" s="15"/>
      <c r="MWF187" s="15"/>
      <c r="MWG187" s="15"/>
      <c r="MWH187" s="15"/>
      <c r="MWI187" s="15"/>
      <c r="MWJ187" s="15"/>
      <c r="MWK187" s="15"/>
      <c r="MWL187" s="15"/>
      <c r="MWM187" s="15"/>
      <c r="MWN187" s="15"/>
      <c r="MWO187" s="15"/>
      <c r="MWP187" s="15"/>
      <c r="MWQ187" s="15"/>
      <c r="MWR187" s="15"/>
      <c r="MWS187" s="15"/>
      <c r="MWT187" s="15"/>
      <c r="MWU187" s="15"/>
      <c r="MWV187" s="15"/>
      <c r="MWW187" s="15"/>
      <c r="MWX187" s="15"/>
      <c r="MWY187" s="15"/>
      <c r="MWZ187" s="15"/>
      <c r="MXA187" s="15"/>
      <c r="MXB187" s="15"/>
      <c r="MXC187" s="15"/>
      <c r="MXD187" s="15"/>
      <c r="MXE187" s="15"/>
      <c r="MXF187" s="15"/>
      <c r="MXG187" s="15"/>
      <c r="MXH187" s="15"/>
      <c r="MXI187" s="15"/>
      <c r="MXJ187" s="15"/>
      <c r="MXK187" s="15"/>
      <c r="MXL187" s="15"/>
      <c r="MXM187" s="15"/>
      <c r="MXN187" s="15"/>
      <c r="MXO187" s="15"/>
      <c r="MXP187" s="15"/>
      <c r="MXQ187" s="15"/>
      <c r="MXR187" s="15"/>
      <c r="MXS187" s="15"/>
      <c r="MXT187" s="15"/>
      <c r="MXU187" s="15"/>
      <c r="MXV187" s="15"/>
      <c r="MXW187" s="15"/>
      <c r="MXX187" s="15"/>
      <c r="MXY187" s="15"/>
      <c r="MXZ187" s="15"/>
      <c r="MYA187" s="15"/>
      <c r="MYB187" s="15"/>
      <c r="MYC187" s="15"/>
      <c r="MYD187" s="15"/>
      <c r="MYE187" s="15"/>
      <c r="MYF187" s="15"/>
      <c r="MYG187" s="15"/>
      <c r="MYH187" s="15"/>
      <c r="MYI187" s="15"/>
      <c r="MYJ187" s="15"/>
      <c r="MYK187" s="15"/>
      <c r="MYL187" s="15"/>
      <c r="MYM187" s="15"/>
      <c r="MYN187" s="15"/>
      <c r="MYO187" s="15"/>
      <c r="MYP187" s="15"/>
      <c r="MYQ187" s="15"/>
      <c r="MYR187" s="15"/>
      <c r="MYS187" s="15"/>
      <c r="MYT187" s="15"/>
      <c r="MYU187" s="15"/>
      <c r="MYV187" s="15"/>
      <c r="MYW187" s="15"/>
      <c r="MYX187" s="15"/>
      <c r="MYY187" s="15"/>
      <c r="MYZ187" s="15"/>
      <c r="MZA187" s="15"/>
      <c r="MZB187" s="15"/>
      <c r="MZC187" s="15"/>
      <c r="MZD187" s="15"/>
      <c r="MZE187" s="15"/>
      <c r="MZF187" s="15"/>
      <c r="MZG187" s="15"/>
      <c r="MZH187" s="15"/>
      <c r="MZI187" s="15"/>
      <c r="MZJ187" s="15"/>
      <c r="MZK187" s="15"/>
      <c r="MZL187" s="15"/>
      <c r="MZM187" s="15"/>
      <c r="MZN187" s="15"/>
      <c r="MZO187" s="15"/>
      <c r="MZP187" s="15"/>
      <c r="MZQ187" s="15"/>
      <c r="MZR187" s="15"/>
      <c r="MZS187" s="15"/>
      <c r="MZT187" s="15"/>
      <c r="MZU187" s="15"/>
      <c r="MZV187" s="15"/>
      <c r="MZW187" s="15"/>
      <c r="MZX187" s="15"/>
      <c r="MZY187" s="15"/>
      <c r="MZZ187" s="15"/>
      <c r="NAA187" s="15"/>
      <c r="NAB187" s="15"/>
      <c r="NAC187" s="15"/>
      <c r="NAD187" s="15"/>
      <c r="NAE187" s="15"/>
      <c r="NAF187" s="15"/>
      <c r="NAG187" s="15"/>
      <c r="NAH187" s="15"/>
      <c r="NAI187" s="15"/>
      <c r="NAJ187" s="15"/>
      <c r="NAK187" s="15"/>
      <c r="NAL187" s="15"/>
      <c r="NAM187" s="15"/>
      <c r="NAN187" s="15"/>
      <c r="NAO187" s="15"/>
      <c r="NAP187" s="15"/>
      <c r="NAQ187" s="15"/>
      <c r="NAR187" s="15"/>
      <c r="NAS187" s="15"/>
      <c r="NAT187" s="15"/>
      <c r="NAU187" s="15"/>
      <c r="NAV187" s="15"/>
      <c r="NAW187" s="15"/>
      <c r="NAX187" s="15"/>
      <c r="NAY187" s="15"/>
      <c r="NAZ187" s="15"/>
      <c r="NBA187" s="15"/>
      <c r="NBB187" s="15"/>
      <c r="NBC187" s="15"/>
      <c r="NBD187" s="15"/>
      <c r="NBE187" s="15"/>
      <c r="NBF187" s="15"/>
      <c r="NBG187" s="15"/>
      <c r="NBH187" s="15"/>
      <c r="NBI187" s="15"/>
      <c r="NBJ187" s="15"/>
      <c r="NBK187" s="15"/>
      <c r="NBL187" s="15"/>
      <c r="NBM187" s="15"/>
      <c r="NBN187" s="15"/>
      <c r="NBO187" s="15"/>
      <c r="NBP187" s="15"/>
      <c r="NBQ187" s="15"/>
      <c r="NBR187" s="15"/>
      <c r="NBS187" s="15"/>
      <c r="NBT187" s="15"/>
      <c r="NBU187" s="15"/>
      <c r="NBV187" s="15"/>
      <c r="NBW187" s="15"/>
      <c r="NBX187" s="15"/>
      <c r="NBY187" s="15"/>
      <c r="NBZ187" s="15"/>
      <c r="NCA187" s="15"/>
      <c r="NCB187" s="15"/>
      <c r="NCC187" s="15"/>
      <c r="NCD187" s="15"/>
      <c r="NCE187" s="15"/>
      <c r="NCF187" s="15"/>
      <c r="NCG187" s="15"/>
      <c r="NCH187" s="15"/>
      <c r="NCI187" s="15"/>
      <c r="NCJ187" s="15"/>
      <c r="NCK187" s="15"/>
      <c r="NCL187" s="15"/>
      <c r="NCM187" s="15"/>
      <c r="NCN187" s="15"/>
      <c r="NCO187" s="15"/>
      <c r="NCP187" s="15"/>
      <c r="NCQ187" s="15"/>
      <c r="NCR187" s="15"/>
      <c r="NCS187" s="15"/>
      <c r="NCT187" s="15"/>
      <c r="NCU187" s="15"/>
      <c r="NCV187" s="15"/>
      <c r="NCW187" s="15"/>
      <c r="NCX187" s="15"/>
      <c r="NCY187" s="15"/>
      <c r="NCZ187" s="15"/>
      <c r="NDA187" s="15"/>
      <c r="NDB187" s="15"/>
      <c r="NDC187" s="15"/>
      <c r="NDD187" s="15"/>
      <c r="NDE187" s="15"/>
      <c r="NDF187" s="15"/>
      <c r="NDG187" s="15"/>
      <c r="NDH187" s="15"/>
      <c r="NDI187" s="15"/>
      <c r="NDJ187" s="15"/>
      <c r="NDK187" s="15"/>
      <c r="NDL187" s="15"/>
      <c r="NDM187" s="15"/>
      <c r="NDN187" s="15"/>
      <c r="NDO187" s="15"/>
      <c r="NDP187" s="15"/>
      <c r="NDQ187" s="15"/>
      <c r="NDR187" s="15"/>
      <c r="NDS187" s="15"/>
      <c r="NDT187" s="15"/>
      <c r="NDU187" s="15"/>
      <c r="NDV187" s="15"/>
      <c r="NDW187" s="15"/>
      <c r="NDX187" s="15"/>
      <c r="NDY187" s="15"/>
      <c r="NDZ187" s="15"/>
      <c r="NEA187" s="15"/>
      <c r="NEB187" s="15"/>
      <c r="NEC187" s="15"/>
      <c r="NED187" s="15"/>
      <c r="NEE187" s="15"/>
      <c r="NEF187" s="15"/>
      <c r="NEG187" s="15"/>
      <c r="NEH187" s="15"/>
      <c r="NEI187" s="15"/>
      <c r="NEJ187" s="15"/>
      <c r="NEK187" s="15"/>
      <c r="NEL187" s="15"/>
      <c r="NEM187" s="15"/>
      <c r="NEN187" s="15"/>
      <c r="NEO187" s="15"/>
      <c r="NEP187" s="15"/>
      <c r="NEQ187" s="15"/>
      <c r="NER187" s="15"/>
      <c r="NES187" s="15"/>
      <c r="NET187" s="15"/>
      <c r="NEU187" s="15"/>
      <c r="NEV187" s="15"/>
      <c r="NEW187" s="15"/>
      <c r="NEX187" s="15"/>
      <c r="NEY187" s="15"/>
      <c r="NEZ187" s="15"/>
      <c r="NFA187" s="15"/>
      <c r="NFB187" s="15"/>
      <c r="NFC187" s="15"/>
      <c r="NFD187" s="15"/>
      <c r="NFE187" s="15"/>
      <c r="NFF187" s="15"/>
      <c r="NFG187" s="15"/>
      <c r="NFH187" s="15"/>
      <c r="NFI187" s="15"/>
      <c r="NFJ187" s="15"/>
      <c r="NFK187" s="15"/>
      <c r="NFL187" s="15"/>
      <c r="NFM187" s="15"/>
      <c r="NFN187" s="15"/>
      <c r="NFO187" s="15"/>
      <c r="NFP187" s="15"/>
      <c r="NFQ187" s="15"/>
      <c r="NFR187" s="15"/>
      <c r="NFS187" s="15"/>
      <c r="NFT187" s="15"/>
      <c r="NFU187" s="15"/>
      <c r="NFV187" s="15"/>
      <c r="NFW187" s="15"/>
      <c r="NFX187" s="15"/>
      <c r="NFY187" s="15"/>
      <c r="NFZ187" s="15"/>
      <c r="NGA187" s="15"/>
      <c r="NGB187" s="15"/>
      <c r="NGC187" s="15"/>
      <c r="NGD187" s="15"/>
      <c r="NGE187" s="15"/>
      <c r="NGF187" s="15"/>
      <c r="NGG187" s="15"/>
      <c r="NGH187" s="15"/>
      <c r="NGI187" s="15"/>
      <c r="NGJ187" s="15"/>
      <c r="NGK187" s="15"/>
      <c r="NGL187" s="15"/>
      <c r="NGM187" s="15"/>
      <c r="NGN187" s="15"/>
      <c r="NGO187" s="15"/>
      <c r="NGP187" s="15"/>
      <c r="NGQ187" s="15"/>
      <c r="NGR187" s="15"/>
      <c r="NGS187" s="15"/>
      <c r="NGT187" s="15"/>
      <c r="NGU187" s="15"/>
      <c r="NGV187" s="15"/>
      <c r="NGW187" s="15"/>
      <c r="NGX187" s="15"/>
      <c r="NGY187" s="15"/>
      <c r="NGZ187" s="15"/>
      <c r="NHA187" s="15"/>
      <c r="NHB187" s="15"/>
      <c r="NHC187" s="15"/>
      <c r="NHD187" s="15"/>
      <c r="NHE187" s="15"/>
      <c r="NHF187" s="15"/>
      <c r="NHG187" s="15"/>
      <c r="NHH187" s="15"/>
      <c r="NHI187" s="15"/>
      <c r="NHJ187" s="15"/>
      <c r="NHK187" s="15"/>
      <c r="NHL187" s="15"/>
      <c r="NHM187" s="15"/>
      <c r="NHN187" s="15"/>
      <c r="NHO187" s="15"/>
      <c r="NHP187" s="15"/>
      <c r="NHQ187" s="15"/>
      <c r="NHR187" s="15"/>
      <c r="NHS187" s="15"/>
      <c r="NHT187" s="15"/>
      <c r="NHU187" s="15"/>
      <c r="NHV187" s="15"/>
      <c r="NHW187" s="15"/>
      <c r="NHX187" s="15"/>
      <c r="NHY187" s="15"/>
      <c r="NHZ187" s="15"/>
      <c r="NIA187" s="15"/>
      <c r="NIB187" s="15"/>
      <c r="NIC187" s="15"/>
      <c r="NID187" s="15"/>
      <c r="NIE187" s="15"/>
      <c r="NIF187" s="15"/>
      <c r="NIG187" s="15"/>
      <c r="NIH187" s="15"/>
      <c r="NII187" s="15"/>
      <c r="NIJ187" s="15"/>
      <c r="NIK187" s="15"/>
      <c r="NIL187" s="15"/>
      <c r="NIM187" s="15"/>
      <c r="NIN187" s="15"/>
      <c r="NIO187" s="15"/>
      <c r="NIP187" s="15"/>
      <c r="NIQ187" s="15"/>
      <c r="NIR187" s="15"/>
      <c r="NIS187" s="15"/>
      <c r="NIT187" s="15"/>
      <c r="NIU187" s="15"/>
      <c r="NIV187" s="15"/>
      <c r="NIW187" s="15"/>
      <c r="NIX187" s="15"/>
      <c r="NIY187" s="15"/>
      <c r="NIZ187" s="15"/>
      <c r="NJA187" s="15"/>
      <c r="NJB187" s="15"/>
      <c r="NJC187" s="15"/>
      <c r="NJD187" s="15"/>
      <c r="NJE187" s="15"/>
      <c r="NJF187" s="15"/>
      <c r="NJG187" s="15"/>
      <c r="NJH187" s="15"/>
      <c r="NJI187" s="15"/>
      <c r="NJJ187" s="15"/>
      <c r="NJK187" s="15"/>
      <c r="NJL187" s="15"/>
      <c r="NJM187" s="15"/>
      <c r="NJN187" s="15"/>
      <c r="NJO187" s="15"/>
      <c r="NJP187" s="15"/>
      <c r="NJQ187" s="15"/>
      <c r="NJR187" s="15"/>
      <c r="NJS187" s="15"/>
      <c r="NJT187" s="15"/>
      <c r="NJU187" s="15"/>
      <c r="NJV187" s="15"/>
      <c r="NJW187" s="15"/>
      <c r="NJX187" s="15"/>
      <c r="NJY187" s="15"/>
      <c r="NJZ187" s="15"/>
      <c r="NKA187" s="15"/>
      <c r="NKB187" s="15"/>
      <c r="NKC187" s="15"/>
      <c r="NKD187" s="15"/>
      <c r="NKE187" s="15"/>
      <c r="NKF187" s="15"/>
      <c r="NKG187" s="15"/>
      <c r="NKH187" s="15"/>
      <c r="NKI187" s="15"/>
      <c r="NKJ187" s="15"/>
      <c r="NKK187" s="15"/>
      <c r="NKL187" s="15"/>
      <c r="NKM187" s="15"/>
      <c r="NKN187" s="15"/>
      <c r="NKO187" s="15"/>
      <c r="NKP187" s="15"/>
      <c r="NKQ187" s="15"/>
      <c r="NKR187" s="15"/>
      <c r="NKS187" s="15"/>
      <c r="NKT187" s="15"/>
      <c r="NKU187" s="15"/>
      <c r="NKV187" s="15"/>
      <c r="NKW187" s="15"/>
      <c r="NKX187" s="15"/>
      <c r="NKY187" s="15"/>
      <c r="NKZ187" s="15"/>
      <c r="NLA187" s="15"/>
      <c r="NLB187" s="15"/>
      <c r="NLC187" s="15"/>
      <c r="NLD187" s="15"/>
      <c r="NLE187" s="15"/>
      <c r="NLF187" s="15"/>
      <c r="NLG187" s="15"/>
      <c r="NLH187" s="15"/>
      <c r="NLI187" s="15"/>
      <c r="NLJ187" s="15"/>
      <c r="NLK187" s="15"/>
      <c r="NLL187" s="15"/>
      <c r="NLM187" s="15"/>
      <c r="NLN187" s="15"/>
      <c r="NLO187" s="15"/>
      <c r="NLP187" s="15"/>
      <c r="NLQ187" s="15"/>
      <c r="NLR187" s="15"/>
      <c r="NLS187" s="15"/>
      <c r="NLT187" s="15"/>
      <c r="NLU187" s="15"/>
      <c r="NLV187" s="15"/>
      <c r="NLW187" s="15"/>
      <c r="NLX187" s="15"/>
      <c r="NLY187" s="15"/>
      <c r="NLZ187" s="15"/>
      <c r="NMA187" s="15"/>
      <c r="NMB187" s="15"/>
      <c r="NMC187" s="15"/>
      <c r="NMD187" s="15"/>
      <c r="NME187" s="15"/>
      <c r="NMF187" s="15"/>
      <c r="NMG187" s="15"/>
      <c r="NMH187" s="15"/>
      <c r="NMI187" s="15"/>
      <c r="NMJ187" s="15"/>
      <c r="NMK187" s="15"/>
      <c r="NML187" s="15"/>
      <c r="NMM187" s="15"/>
      <c r="NMN187" s="15"/>
      <c r="NMO187" s="15"/>
      <c r="NMP187" s="15"/>
      <c r="NMQ187" s="15"/>
      <c r="NMR187" s="15"/>
      <c r="NMS187" s="15"/>
      <c r="NMT187" s="15"/>
      <c r="NMU187" s="15"/>
      <c r="NMV187" s="15"/>
      <c r="NMW187" s="15"/>
      <c r="NMX187" s="15"/>
      <c r="NMY187" s="15"/>
      <c r="NMZ187" s="15"/>
      <c r="NNA187" s="15"/>
      <c r="NNB187" s="15"/>
      <c r="NNC187" s="15"/>
      <c r="NND187" s="15"/>
      <c r="NNE187" s="15"/>
      <c r="NNF187" s="15"/>
      <c r="NNG187" s="15"/>
      <c r="NNH187" s="15"/>
      <c r="NNI187" s="15"/>
      <c r="NNJ187" s="15"/>
      <c r="NNK187" s="15"/>
      <c r="NNL187" s="15"/>
      <c r="NNM187" s="15"/>
      <c r="NNN187" s="15"/>
      <c r="NNO187" s="15"/>
      <c r="NNP187" s="15"/>
      <c r="NNQ187" s="15"/>
      <c r="NNR187" s="15"/>
      <c r="NNS187" s="15"/>
      <c r="NNT187" s="15"/>
      <c r="NNU187" s="15"/>
      <c r="NNV187" s="15"/>
      <c r="NNW187" s="15"/>
      <c r="NNX187" s="15"/>
      <c r="NNY187" s="15"/>
      <c r="NNZ187" s="15"/>
      <c r="NOA187" s="15"/>
      <c r="NOB187" s="15"/>
      <c r="NOC187" s="15"/>
      <c r="NOD187" s="15"/>
      <c r="NOE187" s="15"/>
      <c r="NOF187" s="15"/>
      <c r="NOG187" s="15"/>
      <c r="NOH187" s="15"/>
      <c r="NOI187" s="15"/>
      <c r="NOJ187" s="15"/>
      <c r="NOK187" s="15"/>
      <c r="NOL187" s="15"/>
      <c r="NOM187" s="15"/>
      <c r="NON187" s="15"/>
      <c r="NOO187" s="15"/>
      <c r="NOP187" s="15"/>
      <c r="NOQ187" s="15"/>
      <c r="NOR187" s="15"/>
      <c r="NOS187" s="15"/>
      <c r="NOT187" s="15"/>
      <c r="NOU187" s="15"/>
      <c r="NOV187" s="15"/>
      <c r="NOW187" s="15"/>
      <c r="NOX187" s="15"/>
      <c r="NOY187" s="15"/>
      <c r="NOZ187" s="15"/>
      <c r="NPA187" s="15"/>
      <c r="NPB187" s="15"/>
      <c r="NPC187" s="15"/>
      <c r="NPD187" s="15"/>
      <c r="NPE187" s="15"/>
      <c r="NPF187" s="15"/>
      <c r="NPG187" s="15"/>
      <c r="NPH187" s="15"/>
      <c r="NPI187" s="15"/>
      <c r="NPJ187" s="15"/>
      <c r="NPK187" s="15"/>
      <c r="NPL187" s="15"/>
      <c r="NPM187" s="15"/>
      <c r="NPN187" s="15"/>
      <c r="NPO187" s="15"/>
      <c r="NPP187" s="15"/>
      <c r="NPQ187" s="15"/>
      <c r="NPR187" s="15"/>
      <c r="NPS187" s="15"/>
      <c r="NPT187" s="15"/>
      <c r="NPU187" s="15"/>
      <c r="NPV187" s="15"/>
      <c r="NPW187" s="15"/>
      <c r="NPX187" s="15"/>
      <c r="NPY187" s="15"/>
      <c r="NPZ187" s="15"/>
      <c r="NQA187" s="15"/>
      <c r="NQB187" s="15"/>
      <c r="NQC187" s="15"/>
      <c r="NQD187" s="15"/>
      <c r="NQE187" s="15"/>
      <c r="NQF187" s="15"/>
      <c r="NQG187" s="15"/>
      <c r="NQH187" s="15"/>
      <c r="NQI187" s="15"/>
      <c r="NQJ187" s="15"/>
      <c r="NQK187" s="15"/>
      <c r="NQL187" s="15"/>
      <c r="NQM187" s="15"/>
      <c r="NQN187" s="15"/>
      <c r="NQO187" s="15"/>
      <c r="NQP187" s="15"/>
      <c r="NQQ187" s="15"/>
      <c r="NQR187" s="15"/>
      <c r="NQS187" s="15"/>
      <c r="NQT187" s="15"/>
      <c r="NQU187" s="15"/>
      <c r="NQV187" s="15"/>
      <c r="NQW187" s="15"/>
      <c r="NQX187" s="15"/>
      <c r="NQY187" s="15"/>
      <c r="NQZ187" s="15"/>
      <c r="NRA187" s="15"/>
      <c r="NRB187" s="15"/>
      <c r="NRC187" s="15"/>
      <c r="NRD187" s="15"/>
      <c r="NRE187" s="15"/>
      <c r="NRF187" s="15"/>
      <c r="NRG187" s="15"/>
      <c r="NRH187" s="15"/>
      <c r="NRI187" s="15"/>
      <c r="NRJ187" s="15"/>
      <c r="NRK187" s="15"/>
      <c r="NRL187" s="15"/>
      <c r="NRM187" s="15"/>
      <c r="NRN187" s="15"/>
      <c r="NRO187" s="15"/>
      <c r="NRP187" s="15"/>
      <c r="NRQ187" s="15"/>
      <c r="NRR187" s="15"/>
      <c r="NRS187" s="15"/>
      <c r="NRT187" s="15"/>
      <c r="NRU187" s="15"/>
      <c r="NRV187" s="15"/>
      <c r="NRW187" s="15"/>
      <c r="NRX187" s="15"/>
      <c r="NRY187" s="15"/>
      <c r="NRZ187" s="15"/>
      <c r="NSA187" s="15"/>
      <c r="NSB187" s="15"/>
      <c r="NSC187" s="15"/>
      <c r="NSD187" s="15"/>
      <c r="NSE187" s="15"/>
      <c r="NSF187" s="15"/>
      <c r="NSG187" s="15"/>
      <c r="NSH187" s="15"/>
      <c r="NSI187" s="15"/>
      <c r="NSJ187" s="15"/>
      <c r="NSK187" s="15"/>
      <c r="NSL187" s="15"/>
      <c r="NSM187" s="15"/>
      <c r="NSN187" s="15"/>
      <c r="NSO187" s="15"/>
      <c r="NSP187" s="15"/>
      <c r="NSQ187" s="15"/>
      <c r="NSR187" s="15"/>
      <c r="NSS187" s="15"/>
      <c r="NST187" s="15"/>
      <c r="NSU187" s="15"/>
      <c r="NSV187" s="15"/>
      <c r="NSW187" s="15"/>
      <c r="NSX187" s="15"/>
      <c r="NSY187" s="15"/>
      <c r="NSZ187" s="15"/>
      <c r="NTA187" s="15"/>
      <c r="NTB187" s="15"/>
      <c r="NTC187" s="15"/>
      <c r="NTD187" s="15"/>
      <c r="NTE187" s="15"/>
      <c r="NTF187" s="15"/>
      <c r="NTG187" s="15"/>
      <c r="NTH187" s="15"/>
      <c r="NTI187" s="15"/>
      <c r="NTJ187" s="15"/>
      <c r="NTK187" s="15"/>
      <c r="NTL187" s="15"/>
      <c r="NTM187" s="15"/>
      <c r="NTN187" s="15"/>
      <c r="NTO187" s="15"/>
      <c r="NTP187" s="15"/>
      <c r="NTQ187" s="15"/>
      <c r="NTR187" s="15"/>
      <c r="NTS187" s="15"/>
      <c r="NTT187" s="15"/>
      <c r="NTU187" s="15"/>
      <c r="NTV187" s="15"/>
      <c r="NTW187" s="15"/>
      <c r="NTX187" s="15"/>
      <c r="NTY187" s="15"/>
      <c r="NTZ187" s="15"/>
      <c r="NUA187" s="15"/>
      <c r="NUB187" s="15"/>
      <c r="NUC187" s="15"/>
      <c r="NUD187" s="15"/>
      <c r="NUE187" s="15"/>
      <c r="NUF187" s="15"/>
      <c r="NUG187" s="15"/>
      <c r="NUH187" s="15"/>
      <c r="NUI187" s="15"/>
      <c r="NUJ187" s="15"/>
      <c r="NUK187" s="15"/>
      <c r="NUL187" s="15"/>
      <c r="NUM187" s="15"/>
      <c r="NUN187" s="15"/>
      <c r="NUO187" s="15"/>
      <c r="NUP187" s="15"/>
      <c r="NUQ187" s="15"/>
      <c r="NUR187" s="15"/>
      <c r="NUS187" s="15"/>
      <c r="NUT187" s="15"/>
      <c r="NUU187" s="15"/>
      <c r="NUV187" s="15"/>
      <c r="NUW187" s="15"/>
      <c r="NUX187" s="15"/>
      <c r="NUY187" s="15"/>
      <c r="NUZ187" s="15"/>
      <c r="NVA187" s="15"/>
      <c r="NVB187" s="15"/>
      <c r="NVC187" s="15"/>
      <c r="NVD187" s="15"/>
      <c r="NVE187" s="15"/>
      <c r="NVF187" s="15"/>
      <c r="NVG187" s="15"/>
      <c r="NVH187" s="15"/>
      <c r="NVI187" s="15"/>
      <c r="NVJ187" s="15"/>
      <c r="NVK187" s="15"/>
      <c r="NVL187" s="15"/>
      <c r="NVM187" s="15"/>
      <c r="NVN187" s="15"/>
      <c r="NVO187" s="15"/>
      <c r="NVP187" s="15"/>
      <c r="NVQ187" s="15"/>
      <c r="NVR187" s="15"/>
      <c r="NVS187" s="15"/>
      <c r="NVT187" s="15"/>
      <c r="NVU187" s="15"/>
      <c r="NVV187" s="15"/>
      <c r="NVW187" s="15"/>
      <c r="NVX187" s="15"/>
      <c r="NVY187" s="15"/>
      <c r="NVZ187" s="15"/>
      <c r="NWA187" s="15"/>
      <c r="NWB187" s="15"/>
      <c r="NWC187" s="15"/>
      <c r="NWD187" s="15"/>
      <c r="NWE187" s="15"/>
      <c r="NWF187" s="15"/>
      <c r="NWG187" s="15"/>
      <c r="NWH187" s="15"/>
      <c r="NWI187" s="15"/>
      <c r="NWJ187" s="15"/>
      <c r="NWK187" s="15"/>
      <c r="NWL187" s="15"/>
      <c r="NWM187" s="15"/>
      <c r="NWN187" s="15"/>
      <c r="NWO187" s="15"/>
      <c r="NWP187" s="15"/>
      <c r="NWQ187" s="15"/>
      <c r="NWR187" s="15"/>
      <c r="NWS187" s="15"/>
      <c r="NWT187" s="15"/>
      <c r="NWU187" s="15"/>
      <c r="NWV187" s="15"/>
      <c r="NWW187" s="15"/>
      <c r="NWX187" s="15"/>
      <c r="NWY187" s="15"/>
      <c r="NWZ187" s="15"/>
      <c r="NXA187" s="15"/>
      <c r="NXB187" s="15"/>
      <c r="NXC187" s="15"/>
      <c r="NXD187" s="15"/>
      <c r="NXE187" s="15"/>
      <c r="NXF187" s="15"/>
      <c r="NXG187" s="15"/>
      <c r="NXH187" s="15"/>
      <c r="NXI187" s="15"/>
      <c r="NXJ187" s="15"/>
      <c r="NXK187" s="15"/>
      <c r="NXL187" s="15"/>
      <c r="NXM187" s="15"/>
      <c r="NXN187" s="15"/>
      <c r="NXO187" s="15"/>
      <c r="NXP187" s="15"/>
      <c r="NXQ187" s="15"/>
      <c r="NXR187" s="15"/>
      <c r="NXS187" s="15"/>
      <c r="NXT187" s="15"/>
      <c r="NXU187" s="15"/>
      <c r="NXV187" s="15"/>
      <c r="NXW187" s="15"/>
      <c r="NXX187" s="15"/>
      <c r="NXY187" s="15"/>
      <c r="NXZ187" s="15"/>
      <c r="NYA187" s="15"/>
      <c r="NYB187" s="15"/>
      <c r="NYC187" s="15"/>
      <c r="NYD187" s="15"/>
      <c r="NYE187" s="15"/>
      <c r="NYF187" s="15"/>
      <c r="NYG187" s="15"/>
      <c r="NYH187" s="15"/>
      <c r="NYI187" s="15"/>
      <c r="NYJ187" s="15"/>
      <c r="NYK187" s="15"/>
      <c r="NYL187" s="15"/>
      <c r="NYM187" s="15"/>
      <c r="NYN187" s="15"/>
      <c r="NYO187" s="15"/>
      <c r="NYP187" s="15"/>
      <c r="NYQ187" s="15"/>
      <c r="NYR187" s="15"/>
      <c r="NYS187" s="15"/>
      <c r="NYT187" s="15"/>
      <c r="NYU187" s="15"/>
      <c r="NYV187" s="15"/>
      <c r="NYW187" s="15"/>
      <c r="NYX187" s="15"/>
      <c r="NYY187" s="15"/>
      <c r="NYZ187" s="15"/>
      <c r="NZA187" s="15"/>
      <c r="NZB187" s="15"/>
      <c r="NZC187" s="15"/>
      <c r="NZD187" s="15"/>
      <c r="NZE187" s="15"/>
      <c r="NZF187" s="15"/>
      <c r="NZG187" s="15"/>
      <c r="NZH187" s="15"/>
      <c r="NZI187" s="15"/>
      <c r="NZJ187" s="15"/>
      <c r="NZK187" s="15"/>
      <c r="NZL187" s="15"/>
      <c r="NZM187" s="15"/>
      <c r="NZN187" s="15"/>
      <c r="NZO187" s="15"/>
      <c r="NZP187" s="15"/>
      <c r="NZQ187" s="15"/>
      <c r="NZR187" s="15"/>
      <c r="NZS187" s="15"/>
      <c r="NZT187" s="15"/>
      <c r="NZU187" s="15"/>
      <c r="NZV187" s="15"/>
      <c r="NZW187" s="15"/>
      <c r="NZX187" s="15"/>
      <c r="NZY187" s="15"/>
      <c r="NZZ187" s="15"/>
      <c r="OAA187" s="15"/>
      <c r="OAB187" s="15"/>
      <c r="OAC187" s="15"/>
      <c r="OAD187" s="15"/>
      <c r="OAE187" s="15"/>
      <c r="OAF187" s="15"/>
      <c r="OAG187" s="15"/>
      <c r="OAH187" s="15"/>
      <c r="OAI187" s="15"/>
      <c r="OAJ187" s="15"/>
      <c r="OAK187" s="15"/>
      <c r="OAL187" s="15"/>
      <c r="OAM187" s="15"/>
      <c r="OAN187" s="15"/>
      <c r="OAO187" s="15"/>
      <c r="OAP187" s="15"/>
      <c r="OAQ187" s="15"/>
      <c r="OAR187" s="15"/>
      <c r="OAS187" s="15"/>
      <c r="OAT187" s="15"/>
      <c r="OAU187" s="15"/>
      <c r="OAV187" s="15"/>
      <c r="OAW187" s="15"/>
      <c r="OAX187" s="15"/>
      <c r="OAY187" s="15"/>
      <c r="OAZ187" s="15"/>
      <c r="OBA187" s="15"/>
      <c r="OBB187" s="15"/>
      <c r="OBC187" s="15"/>
      <c r="OBD187" s="15"/>
      <c r="OBE187" s="15"/>
      <c r="OBF187" s="15"/>
      <c r="OBG187" s="15"/>
      <c r="OBH187" s="15"/>
      <c r="OBI187" s="15"/>
      <c r="OBJ187" s="15"/>
      <c r="OBK187" s="15"/>
      <c r="OBL187" s="15"/>
      <c r="OBM187" s="15"/>
      <c r="OBN187" s="15"/>
      <c r="OBO187" s="15"/>
      <c r="OBP187" s="15"/>
      <c r="OBQ187" s="15"/>
      <c r="OBR187" s="15"/>
      <c r="OBS187" s="15"/>
      <c r="OBT187" s="15"/>
      <c r="OBU187" s="15"/>
      <c r="OBV187" s="15"/>
      <c r="OBW187" s="15"/>
      <c r="OBX187" s="15"/>
      <c r="OBY187" s="15"/>
      <c r="OBZ187" s="15"/>
      <c r="OCA187" s="15"/>
      <c r="OCB187" s="15"/>
      <c r="OCC187" s="15"/>
      <c r="OCD187" s="15"/>
      <c r="OCE187" s="15"/>
      <c r="OCF187" s="15"/>
      <c r="OCG187" s="15"/>
      <c r="OCH187" s="15"/>
      <c r="OCI187" s="15"/>
      <c r="OCJ187" s="15"/>
      <c r="OCK187" s="15"/>
      <c r="OCL187" s="15"/>
      <c r="OCM187" s="15"/>
      <c r="OCN187" s="15"/>
      <c r="OCO187" s="15"/>
      <c r="OCP187" s="15"/>
      <c r="OCQ187" s="15"/>
      <c r="OCR187" s="15"/>
      <c r="OCS187" s="15"/>
      <c r="OCT187" s="15"/>
      <c r="OCU187" s="15"/>
      <c r="OCV187" s="15"/>
      <c r="OCW187" s="15"/>
      <c r="OCX187" s="15"/>
      <c r="OCY187" s="15"/>
      <c r="OCZ187" s="15"/>
      <c r="ODA187" s="15"/>
      <c r="ODB187" s="15"/>
      <c r="ODC187" s="15"/>
      <c r="ODD187" s="15"/>
      <c r="ODE187" s="15"/>
      <c r="ODF187" s="15"/>
      <c r="ODG187" s="15"/>
      <c r="ODH187" s="15"/>
      <c r="ODI187" s="15"/>
      <c r="ODJ187" s="15"/>
      <c r="ODK187" s="15"/>
      <c r="ODL187" s="15"/>
      <c r="ODM187" s="15"/>
      <c r="ODN187" s="15"/>
      <c r="ODO187" s="15"/>
      <c r="ODP187" s="15"/>
      <c r="ODQ187" s="15"/>
      <c r="ODR187" s="15"/>
      <c r="ODS187" s="15"/>
      <c r="ODT187" s="15"/>
      <c r="ODU187" s="15"/>
      <c r="ODV187" s="15"/>
      <c r="ODW187" s="15"/>
      <c r="ODX187" s="15"/>
      <c r="ODY187" s="15"/>
      <c r="ODZ187" s="15"/>
      <c r="OEA187" s="15"/>
      <c r="OEB187" s="15"/>
      <c r="OEC187" s="15"/>
      <c r="OED187" s="15"/>
      <c r="OEE187" s="15"/>
      <c r="OEF187" s="15"/>
      <c r="OEG187" s="15"/>
      <c r="OEH187" s="15"/>
      <c r="OEI187" s="15"/>
      <c r="OEJ187" s="15"/>
      <c r="OEK187" s="15"/>
      <c r="OEL187" s="15"/>
      <c r="OEM187" s="15"/>
      <c r="OEN187" s="15"/>
      <c r="OEO187" s="15"/>
      <c r="OEP187" s="15"/>
      <c r="OEQ187" s="15"/>
      <c r="OER187" s="15"/>
      <c r="OES187" s="15"/>
      <c r="OET187" s="15"/>
      <c r="OEU187" s="15"/>
      <c r="OEV187" s="15"/>
      <c r="OEW187" s="15"/>
      <c r="OEX187" s="15"/>
      <c r="OEY187" s="15"/>
      <c r="OEZ187" s="15"/>
      <c r="OFA187" s="15"/>
      <c r="OFB187" s="15"/>
      <c r="OFC187" s="15"/>
      <c r="OFD187" s="15"/>
      <c r="OFE187" s="15"/>
      <c r="OFF187" s="15"/>
      <c r="OFG187" s="15"/>
      <c r="OFH187" s="15"/>
      <c r="OFI187" s="15"/>
      <c r="OFJ187" s="15"/>
      <c r="OFK187" s="15"/>
      <c r="OFL187" s="15"/>
      <c r="OFM187" s="15"/>
      <c r="OFN187" s="15"/>
      <c r="OFO187" s="15"/>
      <c r="OFP187" s="15"/>
      <c r="OFQ187" s="15"/>
      <c r="OFR187" s="15"/>
      <c r="OFS187" s="15"/>
      <c r="OFT187" s="15"/>
      <c r="OFU187" s="15"/>
      <c r="OFV187" s="15"/>
      <c r="OFW187" s="15"/>
      <c r="OFX187" s="15"/>
      <c r="OFY187" s="15"/>
      <c r="OFZ187" s="15"/>
      <c r="OGA187" s="15"/>
      <c r="OGB187" s="15"/>
      <c r="OGC187" s="15"/>
      <c r="OGD187" s="15"/>
      <c r="OGE187" s="15"/>
      <c r="OGF187" s="15"/>
      <c r="OGG187" s="15"/>
      <c r="OGH187" s="15"/>
      <c r="OGI187" s="15"/>
      <c r="OGJ187" s="15"/>
      <c r="OGK187" s="15"/>
      <c r="OGL187" s="15"/>
      <c r="OGM187" s="15"/>
      <c r="OGN187" s="15"/>
      <c r="OGO187" s="15"/>
      <c r="OGP187" s="15"/>
      <c r="OGQ187" s="15"/>
      <c r="OGR187" s="15"/>
      <c r="OGS187" s="15"/>
      <c r="OGT187" s="15"/>
      <c r="OGU187" s="15"/>
      <c r="OGV187" s="15"/>
      <c r="OGW187" s="15"/>
      <c r="OGX187" s="15"/>
      <c r="OGY187" s="15"/>
      <c r="OGZ187" s="15"/>
      <c r="OHA187" s="15"/>
      <c r="OHB187" s="15"/>
      <c r="OHC187" s="15"/>
      <c r="OHD187" s="15"/>
      <c r="OHE187" s="15"/>
      <c r="OHF187" s="15"/>
      <c r="OHG187" s="15"/>
      <c r="OHH187" s="15"/>
      <c r="OHI187" s="15"/>
      <c r="OHJ187" s="15"/>
      <c r="OHK187" s="15"/>
      <c r="OHL187" s="15"/>
      <c r="OHM187" s="15"/>
      <c r="OHN187" s="15"/>
      <c r="OHO187" s="15"/>
      <c r="OHP187" s="15"/>
      <c r="OHQ187" s="15"/>
      <c r="OHR187" s="15"/>
      <c r="OHS187" s="15"/>
      <c r="OHT187" s="15"/>
      <c r="OHU187" s="15"/>
      <c r="OHV187" s="15"/>
      <c r="OHW187" s="15"/>
      <c r="OHX187" s="15"/>
      <c r="OHY187" s="15"/>
      <c r="OHZ187" s="15"/>
      <c r="OIA187" s="15"/>
      <c r="OIB187" s="15"/>
      <c r="OIC187" s="15"/>
      <c r="OID187" s="15"/>
      <c r="OIE187" s="15"/>
      <c r="OIF187" s="15"/>
      <c r="OIG187" s="15"/>
      <c r="OIH187" s="15"/>
      <c r="OII187" s="15"/>
      <c r="OIJ187" s="15"/>
      <c r="OIK187" s="15"/>
      <c r="OIL187" s="15"/>
      <c r="OIM187" s="15"/>
      <c r="OIN187" s="15"/>
      <c r="OIO187" s="15"/>
      <c r="OIP187" s="15"/>
      <c r="OIQ187" s="15"/>
      <c r="OIR187" s="15"/>
      <c r="OIS187" s="15"/>
      <c r="OIT187" s="15"/>
      <c r="OIU187" s="15"/>
      <c r="OIV187" s="15"/>
      <c r="OIW187" s="15"/>
      <c r="OIX187" s="15"/>
      <c r="OIY187" s="15"/>
      <c r="OIZ187" s="15"/>
      <c r="OJA187" s="15"/>
      <c r="OJB187" s="15"/>
      <c r="OJC187" s="15"/>
      <c r="OJD187" s="15"/>
      <c r="OJE187" s="15"/>
      <c r="OJF187" s="15"/>
      <c r="OJG187" s="15"/>
      <c r="OJH187" s="15"/>
      <c r="OJI187" s="15"/>
      <c r="OJJ187" s="15"/>
      <c r="OJK187" s="15"/>
      <c r="OJL187" s="15"/>
      <c r="OJM187" s="15"/>
      <c r="OJN187" s="15"/>
      <c r="OJO187" s="15"/>
      <c r="OJP187" s="15"/>
      <c r="OJQ187" s="15"/>
      <c r="OJR187" s="15"/>
      <c r="OJS187" s="15"/>
      <c r="OJT187" s="15"/>
      <c r="OJU187" s="15"/>
      <c r="OJV187" s="15"/>
      <c r="OJW187" s="15"/>
      <c r="OJX187" s="15"/>
      <c r="OJY187" s="15"/>
      <c r="OJZ187" s="15"/>
      <c r="OKA187" s="15"/>
      <c r="OKB187" s="15"/>
      <c r="OKC187" s="15"/>
      <c r="OKD187" s="15"/>
      <c r="OKE187" s="15"/>
      <c r="OKF187" s="15"/>
      <c r="OKG187" s="15"/>
      <c r="OKH187" s="15"/>
      <c r="OKI187" s="15"/>
      <c r="OKJ187" s="15"/>
      <c r="OKK187" s="15"/>
      <c r="OKL187" s="15"/>
      <c r="OKM187" s="15"/>
      <c r="OKN187" s="15"/>
      <c r="OKO187" s="15"/>
      <c r="OKP187" s="15"/>
      <c r="OKQ187" s="15"/>
      <c r="OKR187" s="15"/>
      <c r="OKS187" s="15"/>
      <c r="OKT187" s="15"/>
      <c r="OKU187" s="15"/>
      <c r="OKV187" s="15"/>
      <c r="OKW187" s="15"/>
      <c r="OKX187" s="15"/>
      <c r="OKY187" s="15"/>
      <c r="OKZ187" s="15"/>
      <c r="OLA187" s="15"/>
      <c r="OLB187" s="15"/>
      <c r="OLC187" s="15"/>
      <c r="OLD187" s="15"/>
      <c r="OLE187" s="15"/>
      <c r="OLF187" s="15"/>
      <c r="OLG187" s="15"/>
      <c r="OLH187" s="15"/>
      <c r="OLI187" s="15"/>
      <c r="OLJ187" s="15"/>
      <c r="OLK187" s="15"/>
      <c r="OLL187" s="15"/>
      <c r="OLM187" s="15"/>
      <c r="OLN187" s="15"/>
      <c r="OLO187" s="15"/>
      <c r="OLP187" s="15"/>
      <c r="OLQ187" s="15"/>
      <c r="OLR187" s="15"/>
      <c r="OLS187" s="15"/>
      <c r="OLT187" s="15"/>
      <c r="OLU187" s="15"/>
      <c r="OLV187" s="15"/>
      <c r="OLW187" s="15"/>
      <c r="OLX187" s="15"/>
      <c r="OLY187" s="15"/>
      <c r="OLZ187" s="15"/>
      <c r="OMA187" s="15"/>
      <c r="OMB187" s="15"/>
      <c r="OMC187" s="15"/>
      <c r="OMD187" s="15"/>
      <c r="OME187" s="15"/>
      <c r="OMF187" s="15"/>
      <c r="OMG187" s="15"/>
      <c r="OMH187" s="15"/>
      <c r="OMI187" s="15"/>
      <c r="OMJ187" s="15"/>
      <c r="OMK187" s="15"/>
      <c r="OML187" s="15"/>
      <c r="OMM187" s="15"/>
      <c r="OMN187" s="15"/>
      <c r="OMO187" s="15"/>
      <c r="OMP187" s="15"/>
      <c r="OMQ187" s="15"/>
      <c r="OMR187" s="15"/>
      <c r="OMS187" s="15"/>
      <c r="OMT187" s="15"/>
      <c r="OMU187" s="15"/>
      <c r="OMV187" s="15"/>
      <c r="OMW187" s="15"/>
      <c r="OMX187" s="15"/>
      <c r="OMY187" s="15"/>
      <c r="OMZ187" s="15"/>
      <c r="ONA187" s="15"/>
      <c r="ONB187" s="15"/>
      <c r="ONC187" s="15"/>
      <c r="OND187" s="15"/>
      <c r="ONE187" s="15"/>
      <c r="ONF187" s="15"/>
      <c r="ONG187" s="15"/>
      <c r="ONH187" s="15"/>
      <c r="ONI187" s="15"/>
      <c r="ONJ187" s="15"/>
      <c r="ONK187" s="15"/>
      <c r="ONL187" s="15"/>
      <c r="ONM187" s="15"/>
      <c r="ONN187" s="15"/>
      <c r="ONO187" s="15"/>
      <c r="ONP187" s="15"/>
      <c r="ONQ187" s="15"/>
      <c r="ONR187" s="15"/>
      <c r="ONS187" s="15"/>
      <c r="ONT187" s="15"/>
      <c r="ONU187" s="15"/>
      <c r="ONV187" s="15"/>
      <c r="ONW187" s="15"/>
      <c r="ONX187" s="15"/>
      <c r="ONY187" s="15"/>
      <c r="ONZ187" s="15"/>
      <c r="OOA187" s="15"/>
      <c r="OOB187" s="15"/>
      <c r="OOC187" s="15"/>
      <c r="OOD187" s="15"/>
      <c r="OOE187" s="15"/>
      <c r="OOF187" s="15"/>
      <c r="OOG187" s="15"/>
      <c r="OOH187" s="15"/>
      <c r="OOI187" s="15"/>
      <c r="OOJ187" s="15"/>
      <c r="OOK187" s="15"/>
      <c r="OOL187" s="15"/>
      <c r="OOM187" s="15"/>
      <c r="OON187" s="15"/>
      <c r="OOO187" s="15"/>
      <c r="OOP187" s="15"/>
      <c r="OOQ187" s="15"/>
      <c r="OOR187" s="15"/>
      <c r="OOS187" s="15"/>
      <c r="OOT187" s="15"/>
      <c r="OOU187" s="15"/>
      <c r="OOV187" s="15"/>
      <c r="OOW187" s="15"/>
      <c r="OOX187" s="15"/>
      <c r="OOY187" s="15"/>
      <c r="OOZ187" s="15"/>
      <c r="OPA187" s="15"/>
      <c r="OPB187" s="15"/>
      <c r="OPC187" s="15"/>
      <c r="OPD187" s="15"/>
      <c r="OPE187" s="15"/>
      <c r="OPF187" s="15"/>
      <c r="OPG187" s="15"/>
      <c r="OPH187" s="15"/>
      <c r="OPI187" s="15"/>
      <c r="OPJ187" s="15"/>
      <c r="OPK187" s="15"/>
      <c r="OPL187" s="15"/>
      <c r="OPM187" s="15"/>
      <c r="OPN187" s="15"/>
      <c r="OPO187" s="15"/>
      <c r="OPP187" s="15"/>
      <c r="OPQ187" s="15"/>
      <c r="OPR187" s="15"/>
      <c r="OPS187" s="15"/>
      <c r="OPT187" s="15"/>
      <c r="OPU187" s="15"/>
      <c r="OPV187" s="15"/>
      <c r="OPW187" s="15"/>
      <c r="OPX187" s="15"/>
      <c r="OPY187" s="15"/>
      <c r="OPZ187" s="15"/>
      <c r="OQA187" s="15"/>
      <c r="OQB187" s="15"/>
      <c r="OQC187" s="15"/>
      <c r="OQD187" s="15"/>
      <c r="OQE187" s="15"/>
      <c r="OQF187" s="15"/>
      <c r="OQG187" s="15"/>
      <c r="OQH187" s="15"/>
      <c r="OQI187" s="15"/>
      <c r="OQJ187" s="15"/>
      <c r="OQK187" s="15"/>
      <c r="OQL187" s="15"/>
      <c r="OQM187" s="15"/>
      <c r="OQN187" s="15"/>
      <c r="OQO187" s="15"/>
      <c r="OQP187" s="15"/>
      <c r="OQQ187" s="15"/>
      <c r="OQR187" s="15"/>
      <c r="OQS187" s="15"/>
      <c r="OQT187" s="15"/>
      <c r="OQU187" s="15"/>
      <c r="OQV187" s="15"/>
      <c r="OQW187" s="15"/>
      <c r="OQX187" s="15"/>
      <c r="OQY187" s="15"/>
      <c r="OQZ187" s="15"/>
      <c r="ORA187" s="15"/>
      <c r="ORB187" s="15"/>
      <c r="ORC187" s="15"/>
      <c r="ORD187" s="15"/>
      <c r="ORE187" s="15"/>
      <c r="ORF187" s="15"/>
      <c r="ORG187" s="15"/>
      <c r="ORH187" s="15"/>
      <c r="ORI187" s="15"/>
      <c r="ORJ187" s="15"/>
      <c r="ORK187" s="15"/>
      <c r="ORL187" s="15"/>
      <c r="ORM187" s="15"/>
      <c r="ORN187" s="15"/>
      <c r="ORO187" s="15"/>
      <c r="ORP187" s="15"/>
      <c r="ORQ187" s="15"/>
      <c r="ORR187" s="15"/>
      <c r="ORS187" s="15"/>
      <c r="ORT187" s="15"/>
      <c r="ORU187" s="15"/>
      <c r="ORV187" s="15"/>
      <c r="ORW187" s="15"/>
      <c r="ORX187" s="15"/>
      <c r="ORY187" s="15"/>
      <c r="ORZ187" s="15"/>
      <c r="OSA187" s="15"/>
      <c r="OSB187" s="15"/>
      <c r="OSC187" s="15"/>
      <c r="OSD187" s="15"/>
      <c r="OSE187" s="15"/>
      <c r="OSF187" s="15"/>
      <c r="OSG187" s="15"/>
      <c r="OSH187" s="15"/>
      <c r="OSI187" s="15"/>
      <c r="OSJ187" s="15"/>
      <c r="OSK187" s="15"/>
      <c r="OSL187" s="15"/>
      <c r="OSM187" s="15"/>
      <c r="OSN187" s="15"/>
      <c r="OSO187" s="15"/>
      <c r="OSP187" s="15"/>
      <c r="OSQ187" s="15"/>
      <c r="OSR187" s="15"/>
      <c r="OSS187" s="15"/>
      <c r="OST187" s="15"/>
      <c r="OSU187" s="15"/>
      <c r="OSV187" s="15"/>
      <c r="OSW187" s="15"/>
      <c r="OSX187" s="15"/>
      <c r="OSY187" s="15"/>
      <c r="OSZ187" s="15"/>
      <c r="OTA187" s="15"/>
      <c r="OTB187" s="15"/>
      <c r="OTC187" s="15"/>
      <c r="OTD187" s="15"/>
      <c r="OTE187" s="15"/>
      <c r="OTF187" s="15"/>
      <c r="OTG187" s="15"/>
      <c r="OTH187" s="15"/>
      <c r="OTI187" s="15"/>
      <c r="OTJ187" s="15"/>
      <c r="OTK187" s="15"/>
      <c r="OTL187" s="15"/>
      <c r="OTM187" s="15"/>
      <c r="OTN187" s="15"/>
      <c r="OTO187" s="15"/>
      <c r="OTP187" s="15"/>
      <c r="OTQ187" s="15"/>
      <c r="OTR187" s="15"/>
      <c r="OTS187" s="15"/>
      <c r="OTT187" s="15"/>
      <c r="OTU187" s="15"/>
      <c r="OTV187" s="15"/>
      <c r="OTW187" s="15"/>
      <c r="OTX187" s="15"/>
      <c r="OTY187" s="15"/>
      <c r="OTZ187" s="15"/>
      <c r="OUA187" s="15"/>
      <c r="OUB187" s="15"/>
      <c r="OUC187" s="15"/>
      <c r="OUD187" s="15"/>
      <c r="OUE187" s="15"/>
      <c r="OUF187" s="15"/>
      <c r="OUG187" s="15"/>
      <c r="OUH187" s="15"/>
      <c r="OUI187" s="15"/>
      <c r="OUJ187" s="15"/>
      <c r="OUK187" s="15"/>
      <c r="OUL187" s="15"/>
      <c r="OUM187" s="15"/>
      <c r="OUN187" s="15"/>
      <c r="OUO187" s="15"/>
      <c r="OUP187" s="15"/>
      <c r="OUQ187" s="15"/>
      <c r="OUR187" s="15"/>
      <c r="OUS187" s="15"/>
      <c r="OUT187" s="15"/>
      <c r="OUU187" s="15"/>
      <c r="OUV187" s="15"/>
      <c r="OUW187" s="15"/>
      <c r="OUX187" s="15"/>
      <c r="OUY187" s="15"/>
      <c r="OUZ187" s="15"/>
      <c r="OVA187" s="15"/>
      <c r="OVB187" s="15"/>
      <c r="OVC187" s="15"/>
      <c r="OVD187" s="15"/>
      <c r="OVE187" s="15"/>
      <c r="OVF187" s="15"/>
      <c r="OVG187" s="15"/>
      <c r="OVH187" s="15"/>
      <c r="OVI187" s="15"/>
      <c r="OVJ187" s="15"/>
      <c r="OVK187" s="15"/>
      <c r="OVL187" s="15"/>
      <c r="OVM187" s="15"/>
      <c r="OVN187" s="15"/>
      <c r="OVO187" s="15"/>
      <c r="OVP187" s="15"/>
      <c r="OVQ187" s="15"/>
      <c r="OVR187" s="15"/>
      <c r="OVS187" s="15"/>
      <c r="OVT187" s="15"/>
      <c r="OVU187" s="15"/>
      <c r="OVV187" s="15"/>
      <c r="OVW187" s="15"/>
      <c r="OVX187" s="15"/>
      <c r="OVY187" s="15"/>
      <c r="OVZ187" s="15"/>
      <c r="OWA187" s="15"/>
      <c r="OWB187" s="15"/>
      <c r="OWC187" s="15"/>
      <c r="OWD187" s="15"/>
      <c r="OWE187" s="15"/>
      <c r="OWF187" s="15"/>
      <c r="OWG187" s="15"/>
      <c r="OWH187" s="15"/>
      <c r="OWI187" s="15"/>
      <c r="OWJ187" s="15"/>
      <c r="OWK187" s="15"/>
      <c r="OWL187" s="15"/>
      <c r="OWM187" s="15"/>
      <c r="OWN187" s="15"/>
      <c r="OWO187" s="15"/>
      <c r="OWP187" s="15"/>
      <c r="OWQ187" s="15"/>
      <c r="OWR187" s="15"/>
      <c r="OWS187" s="15"/>
      <c r="OWT187" s="15"/>
      <c r="OWU187" s="15"/>
      <c r="OWV187" s="15"/>
      <c r="OWW187" s="15"/>
      <c r="OWX187" s="15"/>
      <c r="OWY187" s="15"/>
      <c r="OWZ187" s="15"/>
      <c r="OXA187" s="15"/>
      <c r="OXB187" s="15"/>
      <c r="OXC187" s="15"/>
      <c r="OXD187" s="15"/>
      <c r="OXE187" s="15"/>
      <c r="OXF187" s="15"/>
      <c r="OXG187" s="15"/>
      <c r="OXH187" s="15"/>
      <c r="OXI187" s="15"/>
      <c r="OXJ187" s="15"/>
      <c r="OXK187" s="15"/>
      <c r="OXL187" s="15"/>
      <c r="OXM187" s="15"/>
      <c r="OXN187" s="15"/>
      <c r="OXO187" s="15"/>
      <c r="OXP187" s="15"/>
      <c r="OXQ187" s="15"/>
      <c r="OXR187" s="15"/>
      <c r="OXS187" s="15"/>
      <c r="OXT187" s="15"/>
      <c r="OXU187" s="15"/>
      <c r="OXV187" s="15"/>
      <c r="OXW187" s="15"/>
      <c r="OXX187" s="15"/>
      <c r="OXY187" s="15"/>
      <c r="OXZ187" s="15"/>
      <c r="OYA187" s="15"/>
      <c r="OYB187" s="15"/>
      <c r="OYC187" s="15"/>
      <c r="OYD187" s="15"/>
      <c r="OYE187" s="15"/>
      <c r="OYF187" s="15"/>
      <c r="OYG187" s="15"/>
      <c r="OYH187" s="15"/>
      <c r="OYI187" s="15"/>
      <c r="OYJ187" s="15"/>
      <c r="OYK187" s="15"/>
      <c r="OYL187" s="15"/>
      <c r="OYM187" s="15"/>
      <c r="OYN187" s="15"/>
      <c r="OYO187" s="15"/>
      <c r="OYP187" s="15"/>
      <c r="OYQ187" s="15"/>
      <c r="OYR187" s="15"/>
      <c r="OYS187" s="15"/>
      <c r="OYT187" s="15"/>
      <c r="OYU187" s="15"/>
      <c r="OYV187" s="15"/>
      <c r="OYW187" s="15"/>
      <c r="OYX187" s="15"/>
      <c r="OYY187" s="15"/>
      <c r="OYZ187" s="15"/>
      <c r="OZA187" s="15"/>
      <c r="OZB187" s="15"/>
      <c r="OZC187" s="15"/>
      <c r="OZD187" s="15"/>
      <c r="OZE187" s="15"/>
      <c r="OZF187" s="15"/>
      <c r="OZG187" s="15"/>
      <c r="OZH187" s="15"/>
      <c r="OZI187" s="15"/>
      <c r="OZJ187" s="15"/>
      <c r="OZK187" s="15"/>
      <c r="OZL187" s="15"/>
      <c r="OZM187" s="15"/>
      <c r="OZN187" s="15"/>
      <c r="OZO187" s="15"/>
      <c r="OZP187" s="15"/>
      <c r="OZQ187" s="15"/>
      <c r="OZR187" s="15"/>
      <c r="OZS187" s="15"/>
      <c r="OZT187" s="15"/>
      <c r="OZU187" s="15"/>
      <c r="OZV187" s="15"/>
      <c r="OZW187" s="15"/>
      <c r="OZX187" s="15"/>
      <c r="OZY187" s="15"/>
      <c r="OZZ187" s="15"/>
      <c r="PAA187" s="15"/>
      <c r="PAB187" s="15"/>
      <c r="PAC187" s="15"/>
      <c r="PAD187" s="15"/>
      <c r="PAE187" s="15"/>
      <c r="PAF187" s="15"/>
      <c r="PAG187" s="15"/>
      <c r="PAH187" s="15"/>
      <c r="PAI187" s="15"/>
      <c r="PAJ187" s="15"/>
      <c r="PAK187" s="15"/>
      <c r="PAL187" s="15"/>
      <c r="PAM187" s="15"/>
      <c r="PAN187" s="15"/>
      <c r="PAO187" s="15"/>
      <c r="PAP187" s="15"/>
      <c r="PAQ187" s="15"/>
      <c r="PAR187" s="15"/>
      <c r="PAS187" s="15"/>
      <c r="PAT187" s="15"/>
      <c r="PAU187" s="15"/>
      <c r="PAV187" s="15"/>
      <c r="PAW187" s="15"/>
      <c r="PAX187" s="15"/>
      <c r="PAY187" s="15"/>
      <c r="PAZ187" s="15"/>
      <c r="PBA187" s="15"/>
      <c r="PBB187" s="15"/>
      <c r="PBC187" s="15"/>
      <c r="PBD187" s="15"/>
      <c r="PBE187" s="15"/>
      <c r="PBF187" s="15"/>
      <c r="PBG187" s="15"/>
      <c r="PBH187" s="15"/>
      <c r="PBI187" s="15"/>
      <c r="PBJ187" s="15"/>
      <c r="PBK187" s="15"/>
      <c r="PBL187" s="15"/>
      <c r="PBM187" s="15"/>
      <c r="PBN187" s="15"/>
      <c r="PBO187" s="15"/>
      <c r="PBP187" s="15"/>
      <c r="PBQ187" s="15"/>
      <c r="PBR187" s="15"/>
      <c r="PBS187" s="15"/>
      <c r="PBT187" s="15"/>
      <c r="PBU187" s="15"/>
      <c r="PBV187" s="15"/>
      <c r="PBW187" s="15"/>
      <c r="PBX187" s="15"/>
      <c r="PBY187" s="15"/>
      <c r="PBZ187" s="15"/>
      <c r="PCA187" s="15"/>
      <c r="PCB187" s="15"/>
      <c r="PCC187" s="15"/>
      <c r="PCD187" s="15"/>
      <c r="PCE187" s="15"/>
      <c r="PCF187" s="15"/>
      <c r="PCG187" s="15"/>
      <c r="PCH187" s="15"/>
      <c r="PCI187" s="15"/>
      <c r="PCJ187" s="15"/>
      <c r="PCK187" s="15"/>
      <c r="PCL187" s="15"/>
      <c r="PCM187" s="15"/>
      <c r="PCN187" s="15"/>
      <c r="PCO187" s="15"/>
      <c r="PCP187" s="15"/>
      <c r="PCQ187" s="15"/>
      <c r="PCR187" s="15"/>
      <c r="PCS187" s="15"/>
      <c r="PCT187" s="15"/>
      <c r="PCU187" s="15"/>
      <c r="PCV187" s="15"/>
      <c r="PCW187" s="15"/>
      <c r="PCX187" s="15"/>
      <c r="PCY187" s="15"/>
      <c r="PCZ187" s="15"/>
      <c r="PDA187" s="15"/>
      <c r="PDB187" s="15"/>
      <c r="PDC187" s="15"/>
      <c r="PDD187" s="15"/>
      <c r="PDE187" s="15"/>
      <c r="PDF187" s="15"/>
      <c r="PDG187" s="15"/>
      <c r="PDH187" s="15"/>
      <c r="PDI187" s="15"/>
      <c r="PDJ187" s="15"/>
      <c r="PDK187" s="15"/>
      <c r="PDL187" s="15"/>
      <c r="PDM187" s="15"/>
      <c r="PDN187" s="15"/>
      <c r="PDO187" s="15"/>
      <c r="PDP187" s="15"/>
      <c r="PDQ187" s="15"/>
      <c r="PDR187" s="15"/>
      <c r="PDS187" s="15"/>
      <c r="PDT187" s="15"/>
      <c r="PDU187" s="15"/>
      <c r="PDV187" s="15"/>
      <c r="PDW187" s="15"/>
      <c r="PDX187" s="15"/>
      <c r="PDY187" s="15"/>
      <c r="PDZ187" s="15"/>
      <c r="PEA187" s="15"/>
      <c r="PEB187" s="15"/>
      <c r="PEC187" s="15"/>
      <c r="PED187" s="15"/>
      <c r="PEE187" s="15"/>
      <c r="PEF187" s="15"/>
      <c r="PEG187" s="15"/>
      <c r="PEH187" s="15"/>
      <c r="PEI187" s="15"/>
      <c r="PEJ187" s="15"/>
      <c r="PEK187" s="15"/>
      <c r="PEL187" s="15"/>
      <c r="PEM187" s="15"/>
      <c r="PEN187" s="15"/>
      <c r="PEO187" s="15"/>
      <c r="PEP187" s="15"/>
      <c r="PEQ187" s="15"/>
      <c r="PER187" s="15"/>
      <c r="PES187" s="15"/>
      <c r="PET187" s="15"/>
      <c r="PEU187" s="15"/>
      <c r="PEV187" s="15"/>
      <c r="PEW187" s="15"/>
      <c r="PEX187" s="15"/>
      <c r="PEY187" s="15"/>
      <c r="PEZ187" s="15"/>
      <c r="PFA187" s="15"/>
      <c r="PFB187" s="15"/>
      <c r="PFC187" s="15"/>
      <c r="PFD187" s="15"/>
      <c r="PFE187" s="15"/>
      <c r="PFF187" s="15"/>
      <c r="PFG187" s="15"/>
      <c r="PFH187" s="15"/>
      <c r="PFI187" s="15"/>
      <c r="PFJ187" s="15"/>
      <c r="PFK187" s="15"/>
      <c r="PFL187" s="15"/>
      <c r="PFM187" s="15"/>
      <c r="PFN187" s="15"/>
      <c r="PFO187" s="15"/>
      <c r="PFP187" s="15"/>
      <c r="PFQ187" s="15"/>
      <c r="PFR187" s="15"/>
      <c r="PFS187" s="15"/>
      <c r="PFT187" s="15"/>
      <c r="PFU187" s="15"/>
      <c r="PFV187" s="15"/>
      <c r="PFW187" s="15"/>
      <c r="PFX187" s="15"/>
      <c r="PFY187" s="15"/>
      <c r="PFZ187" s="15"/>
      <c r="PGA187" s="15"/>
      <c r="PGB187" s="15"/>
      <c r="PGC187" s="15"/>
      <c r="PGD187" s="15"/>
      <c r="PGE187" s="15"/>
      <c r="PGF187" s="15"/>
      <c r="PGG187" s="15"/>
      <c r="PGH187" s="15"/>
      <c r="PGI187" s="15"/>
      <c r="PGJ187" s="15"/>
      <c r="PGK187" s="15"/>
      <c r="PGL187" s="15"/>
      <c r="PGM187" s="15"/>
      <c r="PGN187" s="15"/>
      <c r="PGO187" s="15"/>
      <c r="PGP187" s="15"/>
      <c r="PGQ187" s="15"/>
      <c r="PGR187" s="15"/>
      <c r="PGS187" s="15"/>
      <c r="PGT187" s="15"/>
      <c r="PGU187" s="15"/>
      <c r="PGV187" s="15"/>
      <c r="PGW187" s="15"/>
      <c r="PGX187" s="15"/>
      <c r="PGY187" s="15"/>
      <c r="PGZ187" s="15"/>
      <c r="PHA187" s="15"/>
      <c r="PHB187" s="15"/>
      <c r="PHC187" s="15"/>
      <c r="PHD187" s="15"/>
      <c r="PHE187" s="15"/>
      <c r="PHF187" s="15"/>
      <c r="PHG187" s="15"/>
      <c r="PHH187" s="15"/>
      <c r="PHI187" s="15"/>
      <c r="PHJ187" s="15"/>
      <c r="PHK187" s="15"/>
      <c r="PHL187" s="15"/>
      <c r="PHM187" s="15"/>
      <c r="PHN187" s="15"/>
      <c r="PHO187" s="15"/>
      <c r="PHP187" s="15"/>
      <c r="PHQ187" s="15"/>
      <c r="PHR187" s="15"/>
      <c r="PHS187" s="15"/>
      <c r="PHT187" s="15"/>
      <c r="PHU187" s="15"/>
      <c r="PHV187" s="15"/>
      <c r="PHW187" s="15"/>
      <c r="PHX187" s="15"/>
      <c r="PHY187" s="15"/>
      <c r="PHZ187" s="15"/>
      <c r="PIA187" s="15"/>
      <c r="PIB187" s="15"/>
      <c r="PIC187" s="15"/>
      <c r="PID187" s="15"/>
      <c r="PIE187" s="15"/>
      <c r="PIF187" s="15"/>
      <c r="PIG187" s="15"/>
      <c r="PIH187" s="15"/>
      <c r="PII187" s="15"/>
      <c r="PIJ187" s="15"/>
      <c r="PIK187" s="15"/>
      <c r="PIL187" s="15"/>
      <c r="PIM187" s="15"/>
      <c r="PIN187" s="15"/>
      <c r="PIO187" s="15"/>
      <c r="PIP187" s="15"/>
      <c r="PIQ187" s="15"/>
      <c r="PIR187" s="15"/>
      <c r="PIS187" s="15"/>
      <c r="PIT187" s="15"/>
      <c r="PIU187" s="15"/>
      <c r="PIV187" s="15"/>
      <c r="PIW187" s="15"/>
      <c r="PIX187" s="15"/>
      <c r="PIY187" s="15"/>
      <c r="PIZ187" s="15"/>
      <c r="PJA187" s="15"/>
      <c r="PJB187" s="15"/>
      <c r="PJC187" s="15"/>
      <c r="PJD187" s="15"/>
      <c r="PJE187" s="15"/>
      <c r="PJF187" s="15"/>
      <c r="PJG187" s="15"/>
      <c r="PJH187" s="15"/>
      <c r="PJI187" s="15"/>
      <c r="PJJ187" s="15"/>
      <c r="PJK187" s="15"/>
      <c r="PJL187" s="15"/>
      <c r="PJM187" s="15"/>
      <c r="PJN187" s="15"/>
      <c r="PJO187" s="15"/>
      <c r="PJP187" s="15"/>
      <c r="PJQ187" s="15"/>
      <c r="PJR187" s="15"/>
      <c r="PJS187" s="15"/>
      <c r="PJT187" s="15"/>
      <c r="PJU187" s="15"/>
      <c r="PJV187" s="15"/>
      <c r="PJW187" s="15"/>
      <c r="PJX187" s="15"/>
      <c r="PJY187" s="15"/>
      <c r="PJZ187" s="15"/>
      <c r="PKA187" s="15"/>
      <c r="PKB187" s="15"/>
      <c r="PKC187" s="15"/>
      <c r="PKD187" s="15"/>
      <c r="PKE187" s="15"/>
      <c r="PKF187" s="15"/>
      <c r="PKG187" s="15"/>
      <c r="PKH187" s="15"/>
      <c r="PKI187" s="15"/>
      <c r="PKJ187" s="15"/>
      <c r="PKK187" s="15"/>
      <c r="PKL187" s="15"/>
      <c r="PKM187" s="15"/>
      <c r="PKN187" s="15"/>
      <c r="PKO187" s="15"/>
      <c r="PKP187" s="15"/>
      <c r="PKQ187" s="15"/>
      <c r="PKR187" s="15"/>
      <c r="PKS187" s="15"/>
      <c r="PKT187" s="15"/>
      <c r="PKU187" s="15"/>
      <c r="PKV187" s="15"/>
      <c r="PKW187" s="15"/>
      <c r="PKX187" s="15"/>
      <c r="PKY187" s="15"/>
      <c r="PKZ187" s="15"/>
      <c r="PLA187" s="15"/>
      <c r="PLB187" s="15"/>
      <c r="PLC187" s="15"/>
      <c r="PLD187" s="15"/>
      <c r="PLE187" s="15"/>
      <c r="PLF187" s="15"/>
      <c r="PLG187" s="15"/>
      <c r="PLH187" s="15"/>
      <c r="PLI187" s="15"/>
      <c r="PLJ187" s="15"/>
      <c r="PLK187" s="15"/>
      <c r="PLL187" s="15"/>
      <c r="PLM187" s="15"/>
      <c r="PLN187" s="15"/>
      <c r="PLO187" s="15"/>
      <c r="PLP187" s="15"/>
      <c r="PLQ187" s="15"/>
      <c r="PLR187" s="15"/>
      <c r="PLS187" s="15"/>
      <c r="PLT187" s="15"/>
      <c r="PLU187" s="15"/>
      <c r="PLV187" s="15"/>
      <c r="PLW187" s="15"/>
      <c r="PLX187" s="15"/>
      <c r="PLY187" s="15"/>
      <c r="PLZ187" s="15"/>
      <c r="PMA187" s="15"/>
      <c r="PMB187" s="15"/>
      <c r="PMC187" s="15"/>
      <c r="PMD187" s="15"/>
      <c r="PME187" s="15"/>
      <c r="PMF187" s="15"/>
      <c r="PMG187" s="15"/>
      <c r="PMH187" s="15"/>
      <c r="PMI187" s="15"/>
      <c r="PMJ187" s="15"/>
      <c r="PMK187" s="15"/>
      <c r="PML187" s="15"/>
      <c r="PMM187" s="15"/>
      <c r="PMN187" s="15"/>
      <c r="PMO187" s="15"/>
      <c r="PMP187" s="15"/>
      <c r="PMQ187" s="15"/>
      <c r="PMR187" s="15"/>
      <c r="PMS187" s="15"/>
      <c r="PMT187" s="15"/>
      <c r="PMU187" s="15"/>
      <c r="PMV187" s="15"/>
      <c r="PMW187" s="15"/>
      <c r="PMX187" s="15"/>
      <c r="PMY187" s="15"/>
      <c r="PMZ187" s="15"/>
      <c r="PNA187" s="15"/>
      <c r="PNB187" s="15"/>
      <c r="PNC187" s="15"/>
      <c r="PND187" s="15"/>
      <c r="PNE187" s="15"/>
      <c r="PNF187" s="15"/>
      <c r="PNG187" s="15"/>
      <c r="PNH187" s="15"/>
      <c r="PNI187" s="15"/>
      <c r="PNJ187" s="15"/>
      <c r="PNK187" s="15"/>
      <c r="PNL187" s="15"/>
      <c r="PNM187" s="15"/>
      <c r="PNN187" s="15"/>
      <c r="PNO187" s="15"/>
      <c r="PNP187" s="15"/>
      <c r="PNQ187" s="15"/>
      <c r="PNR187" s="15"/>
      <c r="PNS187" s="15"/>
      <c r="PNT187" s="15"/>
      <c r="PNU187" s="15"/>
      <c r="PNV187" s="15"/>
      <c r="PNW187" s="15"/>
      <c r="PNX187" s="15"/>
      <c r="PNY187" s="15"/>
      <c r="PNZ187" s="15"/>
      <c r="POA187" s="15"/>
      <c r="POB187" s="15"/>
      <c r="POC187" s="15"/>
      <c r="POD187" s="15"/>
      <c r="POE187" s="15"/>
      <c r="POF187" s="15"/>
      <c r="POG187" s="15"/>
      <c r="POH187" s="15"/>
      <c r="POI187" s="15"/>
      <c r="POJ187" s="15"/>
      <c r="POK187" s="15"/>
      <c r="POL187" s="15"/>
      <c r="POM187" s="15"/>
      <c r="PON187" s="15"/>
      <c r="POO187" s="15"/>
      <c r="POP187" s="15"/>
      <c r="POQ187" s="15"/>
      <c r="POR187" s="15"/>
      <c r="POS187" s="15"/>
      <c r="POT187" s="15"/>
      <c r="POU187" s="15"/>
      <c r="POV187" s="15"/>
      <c r="POW187" s="15"/>
      <c r="POX187" s="15"/>
      <c r="POY187" s="15"/>
      <c r="POZ187" s="15"/>
      <c r="PPA187" s="15"/>
      <c r="PPB187" s="15"/>
      <c r="PPC187" s="15"/>
      <c r="PPD187" s="15"/>
      <c r="PPE187" s="15"/>
      <c r="PPF187" s="15"/>
      <c r="PPG187" s="15"/>
      <c r="PPH187" s="15"/>
      <c r="PPI187" s="15"/>
      <c r="PPJ187" s="15"/>
      <c r="PPK187" s="15"/>
      <c r="PPL187" s="15"/>
      <c r="PPM187" s="15"/>
      <c r="PPN187" s="15"/>
      <c r="PPO187" s="15"/>
      <c r="PPP187" s="15"/>
      <c r="PPQ187" s="15"/>
      <c r="PPR187" s="15"/>
      <c r="PPS187" s="15"/>
      <c r="PPT187" s="15"/>
      <c r="PPU187" s="15"/>
      <c r="PPV187" s="15"/>
      <c r="PPW187" s="15"/>
      <c r="PPX187" s="15"/>
      <c r="PPY187" s="15"/>
      <c r="PPZ187" s="15"/>
      <c r="PQA187" s="15"/>
      <c r="PQB187" s="15"/>
      <c r="PQC187" s="15"/>
      <c r="PQD187" s="15"/>
      <c r="PQE187" s="15"/>
      <c r="PQF187" s="15"/>
      <c r="PQG187" s="15"/>
      <c r="PQH187" s="15"/>
      <c r="PQI187" s="15"/>
      <c r="PQJ187" s="15"/>
      <c r="PQK187" s="15"/>
      <c r="PQL187" s="15"/>
      <c r="PQM187" s="15"/>
      <c r="PQN187" s="15"/>
      <c r="PQO187" s="15"/>
      <c r="PQP187" s="15"/>
      <c r="PQQ187" s="15"/>
      <c r="PQR187" s="15"/>
      <c r="PQS187" s="15"/>
      <c r="PQT187" s="15"/>
      <c r="PQU187" s="15"/>
      <c r="PQV187" s="15"/>
      <c r="PQW187" s="15"/>
      <c r="PQX187" s="15"/>
      <c r="PQY187" s="15"/>
      <c r="PQZ187" s="15"/>
      <c r="PRA187" s="15"/>
      <c r="PRB187" s="15"/>
      <c r="PRC187" s="15"/>
      <c r="PRD187" s="15"/>
      <c r="PRE187" s="15"/>
      <c r="PRF187" s="15"/>
      <c r="PRG187" s="15"/>
      <c r="PRH187" s="15"/>
      <c r="PRI187" s="15"/>
      <c r="PRJ187" s="15"/>
      <c r="PRK187" s="15"/>
      <c r="PRL187" s="15"/>
      <c r="PRM187" s="15"/>
      <c r="PRN187" s="15"/>
      <c r="PRO187" s="15"/>
      <c r="PRP187" s="15"/>
      <c r="PRQ187" s="15"/>
      <c r="PRR187" s="15"/>
      <c r="PRS187" s="15"/>
      <c r="PRT187" s="15"/>
      <c r="PRU187" s="15"/>
      <c r="PRV187" s="15"/>
      <c r="PRW187" s="15"/>
      <c r="PRX187" s="15"/>
      <c r="PRY187" s="15"/>
      <c r="PRZ187" s="15"/>
      <c r="PSA187" s="15"/>
      <c r="PSB187" s="15"/>
      <c r="PSC187" s="15"/>
      <c r="PSD187" s="15"/>
      <c r="PSE187" s="15"/>
      <c r="PSF187" s="15"/>
      <c r="PSG187" s="15"/>
      <c r="PSH187" s="15"/>
      <c r="PSI187" s="15"/>
      <c r="PSJ187" s="15"/>
      <c r="PSK187" s="15"/>
      <c r="PSL187" s="15"/>
      <c r="PSM187" s="15"/>
      <c r="PSN187" s="15"/>
      <c r="PSO187" s="15"/>
      <c r="PSP187" s="15"/>
      <c r="PSQ187" s="15"/>
      <c r="PSR187" s="15"/>
      <c r="PSS187" s="15"/>
      <c r="PST187" s="15"/>
      <c r="PSU187" s="15"/>
      <c r="PSV187" s="15"/>
      <c r="PSW187" s="15"/>
      <c r="PSX187" s="15"/>
      <c r="PSY187" s="15"/>
      <c r="PSZ187" s="15"/>
      <c r="PTA187" s="15"/>
      <c r="PTB187" s="15"/>
      <c r="PTC187" s="15"/>
      <c r="PTD187" s="15"/>
      <c r="PTE187" s="15"/>
      <c r="PTF187" s="15"/>
      <c r="PTG187" s="15"/>
      <c r="PTH187" s="15"/>
      <c r="PTI187" s="15"/>
      <c r="PTJ187" s="15"/>
      <c r="PTK187" s="15"/>
      <c r="PTL187" s="15"/>
      <c r="PTM187" s="15"/>
      <c r="PTN187" s="15"/>
      <c r="PTO187" s="15"/>
      <c r="PTP187" s="15"/>
      <c r="PTQ187" s="15"/>
      <c r="PTR187" s="15"/>
      <c r="PTS187" s="15"/>
      <c r="PTT187" s="15"/>
      <c r="PTU187" s="15"/>
      <c r="PTV187" s="15"/>
      <c r="PTW187" s="15"/>
      <c r="PTX187" s="15"/>
      <c r="PTY187" s="15"/>
      <c r="PTZ187" s="15"/>
      <c r="PUA187" s="15"/>
      <c r="PUB187" s="15"/>
      <c r="PUC187" s="15"/>
      <c r="PUD187" s="15"/>
      <c r="PUE187" s="15"/>
      <c r="PUF187" s="15"/>
      <c r="PUG187" s="15"/>
      <c r="PUH187" s="15"/>
      <c r="PUI187" s="15"/>
      <c r="PUJ187" s="15"/>
      <c r="PUK187" s="15"/>
      <c r="PUL187" s="15"/>
      <c r="PUM187" s="15"/>
      <c r="PUN187" s="15"/>
      <c r="PUO187" s="15"/>
      <c r="PUP187" s="15"/>
      <c r="PUQ187" s="15"/>
      <c r="PUR187" s="15"/>
      <c r="PUS187" s="15"/>
      <c r="PUT187" s="15"/>
      <c r="PUU187" s="15"/>
      <c r="PUV187" s="15"/>
      <c r="PUW187" s="15"/>
      <c r="PUX187" s="15"/>
      <c r="PUY187" s="15"/>
      <c r="PUZ187" s="15"/>
      <c r="PVA187" s="15"/>
      <c r="PVB187" s="15"/>
      <c r="PVC187" s="15"/>
      <c r="PVD187" s="15"/>
      <c r="PVE187" s="15"/>
      <c r="PVF187" s="15"/>
      <c r="PVG187" s="15"/>
      <c r="PVH187" s="15"/>
      <c r="PVI187" s="15"/>
      <c r="PVJ187" s="15"/>
      <c r="PVK187" s="15"/>
      <c r="PVL187" s="15"/>
      <c r="PVM187" s="15"/>
      <c r="PVN187" s="15"/>
      <c r="PVO187" s="15"/>
      <c r="PVP187" s="15"/>
      <c r="PVQ187" s="15"/>
      <c r="PVR187" s="15"/>
      <c r="PVS187" s="15"/>
      <c r="PVT187" s="15"/>
      <c r="PVU187" s="15"/>
      <c r="PVV187" s="15"/>
      <c r="PVW187" s="15"/>
      <c r="PVX187" s="15"/>
      <c r="PVY187" s="15"/>
      <c r="PVZ187" s="15"/>
      <c r="PWA187" s="15"/>
      <c r="PWB187" s="15"/>
      <c r="PWC187" s="15"/>
      <c r="PWD187" s="15"/>
      <c r="PWE187" s="15"/>
      <c r="PWF187" s="15"/>
      <c r="PWG187" s="15"/>
      <c r="PWH187" s="15"/>
      <c r="PWI187" s="15"/>
      <c r="PWJ187" s="15"/>
      <c r="PWK187" s="15"/>
      <c r="PWL187" s="15"/>
      <c r="PWM187" s="15"/>
      <c r="PWN187" s="15"/>
      <c r="PWO187" s="15"/>
      <c r="PWP187" s="15"/>
      <c r="PWQ187" s="15"/>
      <c r="PWR187" s="15"/>
      <c r="PWS187" s="15"/>
      <c r="PWT187" s="15"/>
      <c r="PWU187" s="15"/>
      <c r="PWV187" s="15"/>
      <c r="PWW187" s="15"/>
      <c r="PWX187" s="15"/>
      <c r="PWY187" s="15"/>
      <c r="PWZ187" s="15"/>
      <c r="PXA187" s="15"/>
      <c r="PXB187" s="15"/>
      <c r="PXC187" s="15"/>
      <c r="PXD187" s="15"/>
      <c r="PXE187" s="15"/>
      <c r="PXF187" s="15"/>
      <c r="PXG187" s="15"/>
      <c r="PXH187" s="15"/>
      <c r="PXI187" s="15"/>
      <c r="PXJ187" s="15"/>
      <c r="PXK187" s="15"/>
      <c r="PXL187" s="15"/>
      <c r="PXM187" s="15"/>
      <c r="PXN187" s="15"/>
      <c r="PXO187" s="15"/>
      <c r="PXP187" s="15"/>
      <c r="PXQ187" s="15"/>
      <c r="PXR187" s="15"/>
      <c r="PXS187" s="15"/>
      <c r="PXT187" s="15"/>
      <c r="PXU187" s="15"/>
      <c r="PXV187" s="15"/>
      <c r="PXW187" s="15"/>
      <c r="PXX187" s="15"/>
      <c r="PXY187" s="15"/>
      <c r="PXZ187" s="15"/>
      <c r="PYA187" s="15"/>
      <c r="PYB187" s="15"/>
      <c r="PYC187" s="15"/>
      <c r="PYD187" s="15"/>
      <c r="PYE187" s="15"/>
      <c r="PYF187" s="15"/>
      <c r="PYG187" s="15"/>
      <c r="PYH187" s="15"/>
      <c r="PYI187" s="15"/>
      <c r="PYJ187" s="15"/>
      <c r="PYK187" s="15"/>
      <c r="PYL187" s="15"/>
      <c r="PYM187" s="15"/>
      <c r="PYN187" s="15"/>
      <c r="PYO187" s="15"/>
      <c r="PYP187" s="15"/>
      <c r="PYQ187" s="15"/>
      <c r="PYR187" s="15"/>
      <c r="PYS187" s="15"/>
      <c r="PYT187" s="15"/>
      <c r="PYU187" s="15"/>
      <c r="PYV187" s="15"/>
      <c r="PYW187" s="15"/>
      <c r="PYX187" s="15"/>
      <c r="PYY187" s="15"/>
      <c r="PYZ187" s="15"/>
      <c r="PZA187" s="15"/>
      <c r="PZB187" s="15"/>
      <c r="PZC187" s="15"/>
      <c r="PZD187" s="15"/>
      <c r="PZE187" s="15"/>
      <c r="PZF187" s="15"/>
      <c r="PZG187" s="15"/>
      <c r="PZH187" s="15"/>
      <c r="PZI187" s="15"/>
      <c r="PZJ187" s="15"/>
      <c r="PZK187" s="15"/>
      <c r="PZL187" s="15"/>
      <c r="PZM187" s="15"/>
      <c r="PZN187" s="15"/>
      <c r="PZO187" s="15"/>
      <c r="PZP187" s="15"/>
      <c r="PZQ187" s="15"/>
      <c r="PZR187" s="15"/>
      <c r="PZS187" s="15"/>
      <c r="PZT187" s="15"/>
      <c r="PZU187" s="15"/>
      <c r="PZV187" s="15"/>
      <c r="PZW187" s="15"/>
      <c r="PZX187" s="15"/>
      <c r="PZY187" s="15"/>
      <c r="PZZ187" s="15"/>
      <c r="QAA187" s="15"/>
      <c r="QAB187" s="15"/>
      <c r="QAC187" s="15"/>
      <c r="QAD187" s="15"/>
      <c r="QAE187" s="15"/>
      <c r="QAF187" s="15"/>
      <c r="QAG187" s="15"/>
      <c r="QAH187" s="15"/>
      <c r="QAI187" s="15"/>
      <c r="QAJ187" s="15"/>
      <c r="QAK187" s="15"/>
      <c r="QAL187" s="15"/>
      <c r="QAM187" s="15"/>
      <c r="QAN187" s="15"/>
      <c r="QAO187" s="15"/>
      <c r="QAP187" s="15"/>
      <c r="QAQ187" s="15"/>
      <c r="QAR187" s="15"/>
      <c r="QAS187" s="15"/>
      <c r="QAT187" s="15"/>
      <c r="QAU187" s="15"/>
      <c r="QAV187" s="15"/>
      <c r="QAW187" s="15"/>
      <c r="QAX187" s="15"/>
      <c r="QAY187" s="15"/>
      <c r="QAZ187" s="15"/>
      <c r="QBA187" s="15"/>
      <c r="QBB187" s="15"/>
      <c r="QBC187" s="15"/>
      <c r="QBD187" s="15"/>
      <c r="QBE187" s="15"/>
      <c r="QBF187" s="15"/>
      <c r="QBG187" s="15"/>
      <c r="QBH187" s="15"/>
      <c r="QBI187" s="15"/>
      <c r="QBJ187" s="15"/>
      <c r="QBK187" s="15"/>
      <c r="QBL187" s="15"/>
      <c r="QBM187" s="15"/>
      <c r="QBN187" s="15"/>
      <c r="QBO187" s="15"/>
      <c r="QBP187" s="15"/>
      <c r="QBQ187" s="15"/>
      <c r="QBR187" s="15"/>
      <c r="QBS187" s="15"/>
      <c r="QBT187" s="15"/>
      <c r="QBU187" s="15"/>
      <c r="QBV187" s="15"/>
      <c r="QBW187" s="15"/>
      <c r="QBX187" s="15"/>
      <c r="QBY187" s="15"/>
      <c r="QBZ187" s="15"/>
      <c r="QCA187" s="15"/>
      <c r="QCB187" s="15"/>
      <c r="QCC187" s="15"/>
      <c r="QCD187" s="15"/>
      <c r="QCE187" s="15"/>
      <c r="QCF187" s="15"/>
      <c r="QCG187" s="15"/>
      <c r="QCH187" s="15"/>
      <c r="QCI187" s="15"/>
      <c r="QCJ187" s="15"/>
      <c r="QCK187" s="15"/>
      <c r="QCL187" s="15"/>
      <c r="QCM187" s="15"/>
      <c r="QCN187" s="15"/>
      <c r="QCO187" s="15"/>
      <c r="QCP187" s="15"/>
      <c r="QCQ187" s="15"/>
      <c r="QCR187" s="15"/>
      <c r="QCS187" s="15"/>
      <c r="QCT187" s="15"/>
      <c r="QCU187" s="15"/>
      <c r="QCV187" s="15"/>
      <c r="QCW187" s="15"/>
      <c r="QCX187" s="15"/>
      <c r="QCY187" s="15"/>
      <c r="QCZ187" s="15"/>
      <c r="QDA187" s="15"/>
      <c r="QDB187" s="15"/>
      <c r="QDC187" s="15"/>
      <c r="QDD187" s="15"/>
      <c r="QDE187" s="15"/>
      <c r="QDF187" s="15"/>
      <c r="QDG187" s="15"/>
      <c r="QDH187" s="15"/>
      <c r="QDI187" s="15"/>
      <c r="QDJ187" s="15"/>
      <c r="QDK187" s="15"/>
      <c r="QDL187" s="15"/>
      <c r="QDM187" s="15"/>
      <c r="QDN187" s="15"/>
      <c r="QDO187" s="15"/>
      <c r="QDP187" s="15"/>
      <c r="QDQ187" s="15"/>
      <c r="QDR187" s="15"/>
      <c r="QDS187" s="15"/>
      <c r="QDT187" s="15"/>
      <c r="QDU187" s="15"/>
      <c r="QDV187" s="15"/>
      <c r="QDW187" s="15"/>
      <c r="QDX187" s="15"/>
      <c r="QDY187" s="15"/>
      <c r="QDZ187" s="15"/>
      <c r="QEA187" s="15"/>
      <c r="QEB187" s="15"/>
      <c r="QEC187" s="15"/>
      <c r="QED187" s="15"/>
      <c r="QEE187" s="15"/>
      <c r="QEF187" s="15"/>
      <c r="QEG187" s="15"/>
      <c r="QEH187" s="15"/>
      <c r="QEI187" s="15"/>
      <c r="QEJ187" s="15"/>
      <c r="QEK187" s="15"/>
      <c r="QEL187" s="15"/>
      <c r="QEM187" s="15"/>
      <c r="QEN187" s="15"/>
      <c r="QEO187" s="15"/>
      <c r="QEP187" s="15"/>
      <c r="QEQ187" s="15"/>
      <c r="QER187" s="15"/>
      <c r="QES187" s="15"/>
      <c r="QET187" s="15"/>
      <c r="QEU187" s="15"/>
      <c r="QEV187" s="15"/>
      <c r="QEW187" s="15"/>
      <c r="QEX187" s="15"/>
      <c r="QEY187" s="15"/>
      <c r="QEZ187" s="15"/>
      <c r="QFA187" s="15"/>
      <c r="QFB187" s="15"/>
      <c r="QFC187" s="15"/>
      <c r="QFD187" s="15"/>
      <c r="QFE187" s="15"/>
      <c r="QFF187" s="15"/>
      <c r="QFG187" s="15"/>
      <c r="QFH187" s="15"/>
      <c r="QFI187" s="15"/>
      <c r="QFJ187" s="15"/>
      <c r="QFK187" s="15"/>
      <c r="QFL187" s="15"/>
      <c r="QFM187" s="15"/>
      <c r="QFN187" s="15"/>
      <c r="QFO187" s="15"/>
      <c r="QFP187" s="15"/>
      <c r="QFQ187" s="15"/>
      <c r="QFR187" s="15"/>
      <c r="QFS187" s="15"/>
      <c r="QFT187" s="15"/>
      <c r="QFU187" s="15"/>
      <c r="QFV187" s="15"/>
      <c r="QFW187" s="15"/>
      <c r="QFX187" s="15"/>
      <c r="QFY187" s="15"/>
      <c r="QFZ187" s="15"/>
      <c r="QGA187" s="15"/>
      <c r="QGB187" s="15"/>
      <c r="QGC187" s="15"/>
      <c r="QGD187" s="15"/>
      <c r="QGE187" s="15"/>
      <c r="QGF187" s="15"/>
      <c r="QGG187" s="15"/>
      <c r="QGH187" s="15"/>
      <c r="QGI187" s="15"/>
      <c r="QGJ187" s="15"/>
      <c r="QGK187" s="15"/>
      <c r="QGL187" s="15"/>
      <c r="QGM187" s="15"/>
      <c r="QGN187" s="15"/>
      <c r="QGO187" s="15"/>
      <c r="QGP187" s="15"/>
      <c r="QGQ187" s="15"/>
      <c r="QGR187" s="15"/>
      <c r="QGS187" s="15"/>
      <c r="QGT187" s="15"/>
      <c r="QGU187" s="15"/>
      <c r="QGV187" s="15"/>
      <c r="QGW187" s="15"/>
      <c r="QGX187" s="15"/>
      <c r="QGY187" s="15"/>
      <c r="QGZ187" s="15"/>
      <c r="QHA187" s="15"/>
      <c r="QHB187" s="15"/>
      <c r="QHC187" s="15"/>
      <c r="QHD187" s="15"/>
      <c r="QHE187" s="15"/>
      <c r="QHF187" s="15"/>
      <c r="QHG187" s="15"/>
      <c r="QHH187" s="15"/>
      <c r="QHI187" s="15"/>
      <c r="QHJ187" s="15"/>
      <c r="QHK187" s="15"/>
      <c r="QHL187" s="15"/>
      <c r="QHM187" s="15"/>
      <c r="QHN187" s="15"/>
      <c r="QHO187" s="15"/>
      <c r="QHP187" s="15"/>
      <c r="QHQ187" s="15"/>
      <c r="QHR187" s="15"/>
      <c r="QHS187" s="15"/>
      <c r="QHT187" s="15"/>
      <c r="QHU187" s="15"/>
      <c r="QHV187" s="15"/>
      <c r="QHW187" s="15"/>
      <c r="QHX187" s="15"/>
      <c r="QHY187" s="15"/>
      <c r="QHZ187" s="15"/>
      <c r="QIA187" s="15"/>
      <c r="QIB187" s="15"/>
      <c r="QIC187" s="15"/>
      <c r="QID187" s="15"/>
      <c r="QIE187" s="15"/>
      <c r="QIF187" s="15"/>
      <c r="QIG187" s="15"/>
      <c r="QIH187" s="15"/>
      <c r="QII187" s="15"/>
      <c r="QIJ187" s="15"/>
      <c r="QIK187" s="15"/>
      <c r="QIL187" s="15"/>
      <c r="QIM187" s="15"/>
      <c r="QIN187" s="15"/>
      <c r="QIO187" s="15"/>
      <c r="QIP187" s="15"/>
      <c r="QIQ187" s="15"/>
      <c r="QIR187" s="15"/>
      <c r="QIS187" s="15"/>
      <c r="QIT187" s="15"/>
      <c r="QIU187" s="15"/>
      <c r="QIV187" s="15"/>
      <c r="QIW187" s="15"/>
      <c r="QIX187" s="15"/>
      <c r="QIY187" s="15"/>
      <c r="QIZ187" s="15"/>
      <c r="QJA187" s="15"/>
      <c r="QJB187" s="15"/>
      <c r="QJC187" s="15"/>
      <c r="QJD187" s="15"/>
      <c r="QJE187" s="15"/>
      <c r="QJF187" s="15"/>
      <c r="QJG187" s="15"/>
      <c r="QJH187" s="15"/>
      <c r="QJI187" s="15"/>
      <c r="QJJ187" s="15"/>
      <c r="QJK187" s="15"/>
      <c r="QJL187" s="15"/>
      <c r="QJM187" s="15"/>
      <c r="QJN187" s="15"/>
      <c r="QJO187" s="15"/>
      <c r="QJP187" s="15"/>
      <c r="QJQ187" s="15"/>
      <c r="QJR187" s="15"/>
      <c r="QJS187" s="15"/>
      <c r="QJT187" s="15"/>
      <c r="QJU187" s="15"/>
      <c r="QJV187" s="15"/>
      <c r="QJW187" s="15"/>
      <c r="QJX187" s="15"/>
      <c r="QJY187" s="15"/>
      <c r="QJZ187" s="15"/>
      <c r="QKA187" s="15"/>
      <c r="QKB187" s="15"/>
      <c r="QKC187" s="15"/>
      <c r="QKD187" s="15"/>
      <c r="QKE187" s="15"/>
      <c r="QKF187" s="15"/>
      <c r="QKG187" s="15"/>
      <c r="QKH187" s="15"/>
      <c r="QKI187" s="15"/>
      <c r="QKJ187" s="15"/>
      <c r="QKK187" s="15"/>
      <c r="QKL187" s="15"/>
      <c r="QKM187" s="15"/>
      <c r="QKN187" s="15"/>
      <c r="QKO187" s="15"/>
      <c r="QKP187" s="15"/>
      <c r="QKQ187" s="15"/>
      <c r="QKR187" s="15"/>
      <c r="QKS187" s="15"/>
      <c r="QKT187" s="15"/>
      <c r="QKU187" s="15"/>
      <c r="QKV187" s="15"/>
      <c r="QKW187" s="15"/>
      <c r="QKX187" s="15"/>
      <c r="QKY187" s="15"/>
      <c r="QKZ187" s="15"/>
      <c r="QLA187" s="15"/>
      <c r="QLB187" s="15"/>
      <c r="QLC187" s="15"/>
      <c r="QLD187" s="15"/>
      <c r="QLE187" s="15"/>
      <c r="QLF187" s="15"/>
      <c r="QLG187" s="15"/>
      <c r="QLH187" s="15"/>
      <c r="QLI187" s="15"/>
      <c r="QLJ187" s="15"/>
      <c r="QLK187" s="15"/>
      <c r="QLL187" s="15"/>
      <c r="QLM187" s="15"/>
      <c r="QLN187" s="15"/>
      <c r="QLO187" s="15"/>
      <c r="QLP187" s="15"/>
      <c r="QLQ187" s="15"/>
      <c r="QLR187" s="15"/>
      <c r="QLS187" s="15"/>
      <c r="QLT187" s="15"/>
      <c r="QLU187" s="15"/>
      <c r="QLV187" s="15"/>
      <c r="QLW187" s="15"/>
      <c r="QLX187" s="15"/>
      <c r="QLY187" s="15"/>
      <c r="QLZ187" s="15"/>
      <c r="QMA187" s="15"/>
      <c r="QMB187" s="15"/>
      <c r="QMC187" s="15"/>
      <c r="QMD187" s="15"/>
      <c r="QME187" s="15"/>
      <c r="QMF187" s="15"/>
      <c r="QMG187" s="15"/>
      <c r="QMH187" s="15"/>
      <c r="QMI187" s="15"/>
      <c r="QMJ187" s="15"/>
      <c r="QMK187" s="15"/>
      <c r="QML187" s="15"/>
      <c r="QMM187" s="15"/>
      <c r="QMN187" s="15"/>
      <c r="QMO187" s="15"/>
      <c r="QMP187" s="15"/>
      <c r="QMQ187" s="15"/>
      <c r="QMR187" s="15"/>
      <c r="QMS187" s="15"/>
      <c r="QMT187" s="15"/>
      <c r="QMU187" s="15"/>
      <c r="QMV187" s="15"/>
      <c r="QMW187" s="15"/>
      <c r="QMX187" s="15"/>
      <c r="QMY187" s="15"/>
      <c r="QMZ187" s="15"/>
      <c r="QNA187" s="15"/>
      <c r="QNB187" s="15"/>
      <c r="QNC187" s="15"/>
      <c r="QND187" s="15"/>
      <c r="QNE187" s="15"/>
      <c r="QNF187" s="15"/>
      <c r="QNG187" s="15"/>
      <c r="QNH187" s="15"/>
      <c r="QNI187" s="15"/>
      <c r="QNJ187" s="15"/>
      <c r="QNK187" s="15"/>
      <c r="QNL187" s="15"/>
      <c r="QNM187" s="15"/>
      <c r="QNN187" s="15"/>
      <c r="QNO187" s="15"/>
      <c r="QNP187" s="15"/>
      <c r="QNQ187" s="15"/>
      <c r="QNR187" s="15"/>
      <c r="QNS187" s="15"/>
      <c r="QNT187" s="15"/>
      <c r="QNU187" s="15"/>
      <c r="QNV187" s="15"/>
      <c r="QNW187" s="15"/>
      <c r="QNX187" s="15"/>
      <c r="QNY187" s="15"/>
      <c r="QNZ187" s="15"/>
      <c r="QOA187" s="15"/>
      <c r="QOB187" s="15"/>
      <c r="QOC187" s="15"/>
      <c r="QOD187" s="15"/>
      <c r="QOE187" s="15"/>
      <c r="QOF187" s="15"/>
      <c r="QOG187" s="15"/>
      <c r="QOH187" s="15"/>
      <c r="QOI187" s="15"/>
      <c r="QOJ187" s="15"/>
      <c r="QOK187" s="15"/>
      <c r="QOL187" s="15"/>
      <c r="QOM187" s="15"/>
      <c r="QON187" s="15"/>
      <c r="QOO187" s="15"/>
      <c r="QOP187" s="15"/>
      <c r="QOQ187" s="15"/>
      <c r="QOR187" s="15"/>
      <c r="QOS187" s="15"/>
      <c r="QOT187" s="15"/>
      <c r="QOU187" s="15"/>
      <c r="QOV187" s="15"/>
      <c r="QOW187" s="15"/>
      <c r="QOX187" s="15"/>
      <c r="QOY187" s="15"/>
      <c r="QOZ187" s="15"/>
      <c r="QPA187" s="15"/>
      <c r="QPB187" s="15"/>
      <c r="QPC187" s="15"/>
      <c r="QPD187" s="15"/>
      <c r="QPE187" s="15"/>
      <c r="QPF187" s="15"/>
      <c r="QPG187" s="15"/>
      <c r="QPH187" s="15"/>
      <c r="QPI187" s="15"/>
      <c r="QPJ187" s="15"/>
      <c r="QPK187" s="15"/>
      <c r="QPL187" s="15"/>
      <c r="QPM187" s="15"/>
      <c r="QPN187" s="15"/>
      <c r="QPO187" s="15"/>
      <c r="QPP187" s="15"/>
      <c r="QPQ187" s="15"/>
      <c r="QPR187" s="15"/>
      <c r="QPS187" s="15"/>
      <c r="QPT187" s="15"/>
      <c r="QPU187" s="15"/>
      <c r="QPV187" s="15"/>
      <c r="QPW187" s="15"/>
      <c r="QPX187" s="15"/>
      <c r="QPY187" s="15"/>
      <c r="QPZ187" s="15"/>
      <c r="QQA187" s="15"/>
      <c r="QQB187" s="15"/>
      <c r="QQC187" s="15"/>
      <c r="QQD187" s="15"/>
      <c r="QQE187" s="15"/>
      <c r="QQF187" s="15"/>
      <c r="QQG187" s="15"/>
      <c r="QQH187" s="15"/>
      <c r="QQI187" s="15"/>
      <c r="QQJ187" s="15"/>
      <c r="QQK187" s="15"/>
      <c r="QQL187" s="15"/>
      <c r="QQM187" s="15"/>
      <c r="QQN187" s="15"/>
      <c r="QQO187" s="15"/>
      <c r="QQP187" s="15"/>
      <c r="QQQ187" s="15"/>
      <c r="QQR187" s="15"/>
      <c r="QQS187" s="15"/>
      <c r="QQT187" s="15"/>
      <c r="QQU187" s="15"/>
      <c r="QQV187" s="15"/>
      <c r="QQW187" s="15"/>
      <c r="QQX187" s="15"/>
      <c r="QQY187" s="15"/>
      <c r="QQZ187" s="15"/>
      <c r="QRA187" s="15"/>
      <c r="QRB187" s="15"/>
      <c r="QRC187" s="15"/>
      <c r="QRD187" s="15"/>
      <c r="QRE187" s="15"/>
      <c r="QRF187" s="15"/>
      <c r="QRG187" s="15"/>
      <c r="QRH187" s="15"/>
      <c r="QRI187" s="15"/>
      <c r="QRJ187" s="15"/>
      <c r="QRK187" s="15"/>
      <c r="QRL187" s="15"/>
      <c r="QRM187" s="15"/>
      <c r="QRN187" s="15"/>
      <c r="QRO187" s="15"/>
      <c r="QRP187" s="15"/>
      <c r="QRQ187" s="15"/>
      <c r="QRR187" s="15"/>
      <c r="QRS187" s="15"/>
      <c r="QRT187" s="15"/>
      <c r="QRU187" s="15"/>
      <c r="QRV187" s="15"/>
      <c r="QRW187" s="15"/>
      <c r="QRX187" s="15"/>
      <c r="QRY187" s="15"/>
      <c r="QRZ187" s="15"/>
      <c r="QSA187" s="15"/>
      <c r="QSB187" s="15"/>
      <c r="QSC187" s="15"/>
      <c r="QSD187" s="15"/>
      <c r="QSE187" s="15"/>
      <c r="QSF187" s="15"/>
      <c r="QSG187" s="15"/>
      <c r="QSH187" s="15"/>
      <c r="QSI187" s="15"/>
      <c r="QSJ187" s="15"/>
      <c r="QSK187" s="15"/>
      <c r="QSL187" s="15"/>
      <c r="QSM187" s="15"/>
      <c r="QSN187" s="15"/>
      <c r="QSO187" s="15"/>
      <c r="QSP187" s="15"/>
      <c r="QSQ187" s="15"/>
      <c r="QSR187" s="15"/>
      <c r="QSS187" s="15"/>
      <c r="QST187" s="15"/>
      <c r="QSU187" s="15"/>
      <c r="QSV187" s="15"/>
      <c r="QSW187" s="15"/>
      <c r="QSX187" s="15"/>
      <c r="QSY187" s="15"/>
      <c r="QSZ187" s="15"/>
      <c r="QTA187" s="15"/>
      <c r="QTB187" s="15"/>
      <c r="QTC187" s="15"/>
      <c r="QTD187" s="15"/>
      <c r="QTE187" s="15"/>
      <c r="QTF187" s="15"/>
      <c r="QTG187" s="15"/>
      <c r="QTH187" s="15"/>
      <c r="QTI187" s="15"/>
      <c r="QTJ187" s="15"/>
      <c r="QTK187" s="15"/>
      <c r="QTL187" s="15"/>
      <c r="QTM187" s="15"/>
      <c r="QTN187" s="15"/>
      <c r="QTO187" s="15"/>
      <c r="QTP187" s="15"/>
      <c r="QTQ187" s="15"/>
      <c r="QTR187" s="15"/>
      <c r="QTS187" s="15"/>
      <c r="QTT187" s="15"/>
      <c r="QTU187" s="15"/>
      <c r="QTV187" s="15"/>
      <c r="QTW187" s="15"/>
      <c r="QTX187" s="15"/>
      <c r="QTY187" s="15"/>
      <c r="QTZ187" s="15"/>
      <c r="QUA187" s="15"/>
      <c r="QUB187" s="15"/>
      <c r="QUC187" s="15"/>
      <c r="QUD187" s="15"/>
      <c r="QUE187" s="15"/>
      <c r="QUF187" s="15"/>
      <c r="QUG187" s="15"/>
      <c r="QUH187" s="15"/>
      <c r="QUI187" s="15"/>
      <c r="QUJ187" s="15"/>
      <c r="QUK187" s="15"/>
      <c r="QUL187" s="15"/>
      <c r="QUM187" s="15"/>
      <c r="QUN187" s="15"/>
      <c r="QUO187" s="15"/>
      <c r="QUP187" s="15"/>
      <c r="QUQ187" s="15"/>
      <c r="QUR187" s="15"/>
      <c r="QUS187" s="15"/>
      <c r="QUT187" s="15"/>
      <c r="QUU187" s="15"/>
      <c r="QUV187" s="15"/>
      <c r="QUW187" s="15"/>
      <c r="QUX187" s="15"/>
      <c r="QUY187" s="15"/>
      <c r="QUZ187" s="15"/>
      <c r="QVA187" s="15"/>
      <c r="QVB187" s="15"/>
      <c r="QVC187" s="15"/>
      <c r="QVD187" s="15"/>
      <c r="QVE187" s="15"/>
      <c r="QVF187" s="15"/>
      <c r="QVG187" s="15"/>
      <c r="QVH187" s="15"/>
      <c r="QVI187" s="15"/>
      <c r="QVJ187" s="15"/>
      <c r="QVK187" s="15"/>
      <c r="QVL187" s="15"/>
      <c r="QVM187" s="15"/>
      <c r="QVN187" s="15"/>
      <c r="QVO187" s="15"/>
      <c r="QVP187" s="15"/>
      <c r="QVQ187" s="15"/>
      <c r="QVR187" s="15"/>
      <c r="QVS187" s="15"/>
      <c r="QVT187" s="15"/>
      <c r="QVU187" s="15"/>
      <c r="QVV187" s="15"/>
      <c r="QVW187" s="15"/>
      <c r="QVX187" s="15"/>
      <c r="QVY187" s="15"/>
      <c r="QVZ187" s="15"/>
      <c r="QWA187" s="15"/>
      <c r="QWB187" s="15"/>
      <c r="QWC187" s="15"/>
      <c r="QWD187" s="15"/>
      <c r="QWE187" s="15"/>
      <c r="QWF187" s="15"/>
      <c r="QWG187" s="15"/>
      <c r="QWH187" s="15"/>
      <c r="QWI187" s="15"/>
      <c r="QWJ187" s="15"/>
      <c r="QWK187" s="15"/>
      <c r="QWL187" s="15"/>
      <c r="QWM187" s="15"/>
      <c r="QWN187" s="15"/>
      <c r="QWO187" s="15"/>
      <c r="QWP187" s="15"/>
      <c r="QWQ187" s="15"/>
      <c r="QWR187" s="15"/>
      <c r="QWS187" s="15"/>
      <c r="QWT187" s="15"/>
      <c r="QWU187" s="15"/>
      <c r="QWV187" s="15"/>
      <c r="QWW187" s="15"/>
      <c r="QWX187" s="15"/>
      <c r="QWY187" s="15"/>
      <c r="QWZ187" s="15"/>
      <c r="QXA187" s="15"/>
      <c r="QXB187" s="15"/>
      <c r="QXC187" s="15"/>
      <c r="QXD187" s="15"/>
      <c r="QXE187" s="15"/>
      <c r="QXF187" s="15"/>
      <c r="QXG187" s="15"/>
      <c r="QXH187" s="15"/>
      <c r="QXI187" s="15"/>
      <c r="QXJ187" s="15"/>
      <c r="QXK187" s="15"/>
      <c r="QXL187" s="15"/>
      <c r="QXM187" s="15"/>
      <c r="QXN187" s="15"/>
      <c r="QXO187" s="15"/>
      <c r="QXP187" s="15"/>
      <c r="QXQ187" s="15"/>
      <c r="QXR187" s="15"/>
      <c r="QXS187" s="15"/>
      <c r="QXT187" s="15"/>
      <c r="QXU187" s="15"/>
      <c r="QXV187" s="15"/>
      <c r="QXW187" s="15"/>
      <c r="QXX187" s="15"/>
      <c r="QXY187" s="15"/>
      <c r="QXZ187" s="15"/>
      <c r="QYA187" s="15"/>
      <c r="QYB187" s="15"/>
      <c r="QYC187" s="15"/>
      <c r="QYD187" s="15"/>
      <c r="QYE187" s="15"/>
      <c r="QYF187" s="15"/>
      <c r="QYG187" s="15"/>
      <c r="QYH187" s="15"/>
      <c r="QYI187" s="15"/>
      <c r="QYJ187" s="15"/>
      <c r="QYK187" s="15"/>
      <c r="QYL187" s="15"/>
      <c r="QYM187" s="15"/>
      <c r="QYN187" s="15"/>
      <c r="QYO187" s="15"/>
      <c r="QYP187" s="15"/>
      <c r="QYQ187" s="15"/>
      <c r="QYR187" s="15"/>
      <c r="QYS187" s="15"/>
      <c r="QYT187" s="15"/>
      <c r="QYU187" s="15"/>
      <c r="QYV187" s="15"/>
      <c r="QYW187" s="15"/>
      <c r="QYX187" s="15"/>
      <c r="QYY187" s="15"/>
      <c r="QYZ187" s="15"/>
      <c r="QZA187" s="15"/>
      <c r="QZB187" s="15"/>
      <c r="QZC187" s="15"/>
      <c r="QZD187" s="15"/>
      <c r="QZE187" s="15"/>
      <c r="QZF187" s="15"/>
      <c r="QZG187" s="15"/>
      <c r="QZH187" s="15"/>
      <c r="QZI187" s="15"/>
      <c r="QZJ187" s="15"/>
      <c r="QZK187" s="15"/>
      <c r="QZL187" s="15"/>
      <c r="QZM187" s="15"/>
      <c r="QZN187" s="15"/>
      <c r="QZO187" s="15"/>
      <c r="QZP187" s="15"/>
      <c r="QZQ187" s="15"/>
      <c r="QZR187" s="15"/>
      <c r="QZS187" s="15"/>
      <c r="QZT187" s="15"/>
      <c r="QZU187" s="15"/>
      <c r="QZV187" s="15"/>
      <c r="QZW187" s="15"/>
      <c r="QZX187" s="15"/>
      <c r="QZY187" s="15"/>
      <c r="QZZ187" s="15"/>
      <c r="RAA187" s="15"/>
      <c r="RAB187" s="15"/>
      <c r="RAC187" s="15"/>
      <c r="RAD187" s="15"/>
      <c r="RAE187" s="15"/>
      <c r="RAF187" s="15"/>
      <c r="RAG187" s="15"/>
      <c r="RAH187" s="15"/>
      <c r="RAI187" s="15"/>
      <c r="RAJ187" s="15"/>
      <c r="RAK187" s="15"/>
      <c r="RAL187" s="15"/>
      <c r="RAM187" s="15"/>
      <c r="RAN187" s="15"/>
      <c r="RAO187" s="15"/>
      <c r="RAP187" s="15"/>
      <c r="RAQ187" s="15"/>
      <c r="RAR187" s="15"/>
      <c r="RAS187" s="15"/>
      <c r="RAT187" s="15"/>
      <c r="RAU187" s="15"/>
      <c r="RAV187" s="15"/>
      <c r="RAW187" s="15"/>
      <c r="RAX187" s="15"/>
      <c r="RAY187" s="15"/>
      <c r="RAZ187" s="15"/>
      <c r="RBA187" s="15"/>
      <c r="RBB187" s="15"/>
      <c r="RBC187" s="15"/>
      <c r="RBD187" s="15"/>
      <c r="RBE187" s="15"/>
      <c r="RBF187" s="15"/>
      <c r="RBG187" s="15"/>
      <c r="RBH187" s="15"/>
      <c r="RBI187" s="15"/>
      <c r="RBJ187" s="15"/>
      <c r="RBK187" s="15"/>
      <c r="RBL187" s="15"/>
      <c r="RBM187" s="15"/>
      <c r="RBN187" s="15"/>
      <c r="RBO187" s="15"/>
      <c r="RBP187" s="15"/>
      <c r="RBQ187" s="15"/>
      <c r="RBR187" s="15"/>
      <c r="RBS187" s="15"/>
      <c r="RBT187" s="15"/>
      <c r="RBU187" s="15"/>
      <c r="RBV187" s="15"/>
      <c r="RBW187" s="15"/>
      <c r="RBX187" s="15"/>
      <c r="RBY187" s="15"/>
      <c r="RBZ187" s="15"/>
      <c r="RCA187" s="15"/>
      <c r="RCB187" s="15"/>
      <c r="RCC187" s="15"/>
      <c r="RCD187" s="15"/>
      <c r="RCE187" s="15"/>
      <c r="RCF187" s="15"/>
      <c r="RCG187" s="15"/>
      <c r="RCH187" s="15"/>
      <c r="RCI187" s="15"/>
      <c r="RCJ187" s="15"/>
      <c r="RCK187" s="15"/>
      <c r="RCL187" s="15"/>
      <c r="RCM187" s="15"/>
      <c r="RCN187" s="15"/>
      <c r="RCO187" s="15"/>
      <c r="RCP187" s="15"/>
      <c r="RCQ187" s="15"/>
      <c r="RCR187" s="15"/>
      <c r="RCS187" s="15"/>
      <c r="RCT187" s="15"/>
      <c r="RCU187" s="15"/>
      <c r="RCV187" s="15"/>
      <c r="RCW187" s="15"/>
      <c r="RCX187" s="15"/>
      <c r="RCY187" s="15"/>
      <c r="RCZ187" s="15"/>
      <c r="RDA187" s="15"/>
      <c r="RDB187" s="15"/>
      <c r="RDC187" s="15"/>
      <c r="RDD187" s="15"/>
      <c r="RDE187" s="15"/>
      <c r="RDF187" s="15"/>
      <c r="RDG187" s="15"/>
      <c r="RDH187" s="15"/>
      <c r="RDI187" s="15"/>
      <c r="RDJ187" s="15"/>
      <c r="RDK187" s="15"/>
      <c r="RDL187" s="15"/>
      <c r="RDM187" s="15"/>
      <c r="RDN187" s="15"/>
      <c r="RDO187" s="15"/>
      <c r="RDP187" s="15"/>
      <c r="RDQ187" s="15"/>
      <c r="RDR187" s="15"/>
      <c r="RDS187" s="15"/>
      <c r="RDT187" s="15"/>
      <c r="RDU187" s="15"/>
      <c r="RDV187" s="15"/>
      <c r="RDW187" s="15"/>
      <c r="RDX187" s="15"/>
      <c r="RDY187" s="15"/>
      <c r="RDZ187" s="15"/>
      <c r="REA187" s="15"/>
      <c r="REB187" s="15"/>
      <c r="REC187" s="15"/>
      <c r="RED187" s="15"/>
      <c r="REE187" s="15"/>
      <c r="REF187" s="15"/>
      <c r="REG187" s="15"/>
      <c r="REH187" s="15"/>
      <c r="REI187" s="15"/>
      <c r="REJ187" s="15"/>
      <c r="REK187" s="15"/>
      <c r="REL187" s="15"/>
      <c r="REM187" s="15"/>
      <c r="REN187" s="15"/>
      <c r="REO187" s="15"/>
      <c r="REP187" s="15"/>
      <c r="REQ187" s="15"/>
      <c r="RER187" s="15"/>
      <c r="RES187" s="15"/>
      <c r="RET187" s="15"/>
      <c r="REU187" s="15"/>
      <c r="REV187" s="15"/>
      <c r="REW187" s="15"/>
      <c r="REX187" s="15"/>
      <c r="REY187" s="15"/>
      <c r="REZ187" s="15"/>
      <c r="RFA187" s="15"/>
      <c r="RFB187" s="15"/>
      <c r="RFC187" s="15"/>
      <c r="RFD187" s="15"/>
      <c r="RFE187" s="15"/>
      <c r="RFF187" s="15"/>
      <c r="RFG187" s="15"/>
      <c r="RFH187" s="15"/>
      <c r="RFI187" s="15"/>
      <c r="RFJ187" s="15"/>
      <c r="RFK187" s="15"/>
      <c r="RFL187" s="15"/>
      <c r="RFM187" s="15"/>
      <c r="RFN187" s="15"/>
      <c r="RFO187" s="15"/>
      <c r="RFP187" s="15"/>
      <c r="RFQ187" s="15"/>
      <c r="RFR187" s="15"/>
      <c r="RFS187" s="15"/>
      <c r="RFT187" s="15"/>
      <c r="RFU187" s="15"/>
      <c r="RFV187" s="15"/>
      <c r="RFW187" s="15"/>
      <c r="RFX187" s="15"/>
      <c r="RFY187" s="15"/>
      <c r="RFZ187" s="15"/>
      <c r="RGA187" s="15"/>
      <c r="RGB187" s="15"/>
      <c r="RGC187" s="15"/>
      <c r="RGD187" s="15"/>
      <c r="RGE187" s="15"/>
      <c r="RGF187" s="15"/>
      <c r="RGG187" s="15"/>
      <c r="RGH187" s="15"/>
      <c r="RGI187" s="15"/>
      <c r="RGJ187" s="15"/>
      <c r="RGK187" s="15"/>
      <c r="RGL187" s="15"/>
      <c r="RGM187" s="15"/>
      <c r="RGN187" s="15"/>
      <c r="RGO187" s="15"/>
      <c r="RGP187" s="15"/>
      <c r="RGQ187" s="15"/>
      <c r="RGR187" s="15"/>
      <c r="RGS187" s="15"/>
      <c r="RGT187" s="15"/>
      <c r="RGU187" s="15"/>
      <c r="RGV187" s="15"/>
      <c r="RGW187" s="15"/>
      <c r="RGX187" s="15"/>
      <c r="RGY187" s="15"/>
      <c r="RGZ187" s="15"/>
      <c r="RHA187" s="15"/>
      <c r="RHB187" s="15"/>
      <c r="RHC187" s="15"/>
      <c r="RHD187" s="15"/>
      <c r="RHE187" s="15"/>
      <c r="RHF187" s="15"/>
      <c r="RHG187" s="15"/>
      <c r="RHH187" s="15"/>
      <c r="RHI187" s="15"/>
      <c r="RHJ187" s="15"/>
      <c r="RHK187" s="15"/>
      <c r="RHL187" s="15"/>
      <c r="RHM187" s="15"/>
      <c r="RHN187" s="15"/>
      <c r="RHO187" s="15"/>
      <c r="RHP187" s="15"/>
      <c r="RHQ187" s="15"/>
      <c r="RHR187" s="15"/>
      <c r="RHS187" s="15"/>
      <c r="RHT187" s="15"/>
      <c r="RHU187" s="15"/>
      <c r="RHV187" s="15"/>
      <c r="RHW187" s="15"/>
      <c r="RHX187" s="15"/>
      <c r="RHY187" s="15"/>
      <c r="RHZ187" s="15"/>
      <c r="RIA187" s="15"/>
      <c r="RIB187" s="15"/>
      <c r="RIC187" s="15"/>
      <c r="RID187" s="15"/>
      <c r="RIE187" s="15"/>
      <c r="RIF187" s="15"/>
      <c r="RIG187" s="15"/>
      <c r="RIH187" s="15"/>
      <c r="RII187" s="15"/>
      <c r="RIJ187" s="15"/>
      <c r="RIK187" s="15"/>
      <c r="RIL187" s="15"/>
      <c r="RIM187" s="15"/>
      <c r="RIN187" s="15"/>
      <c r="RIO187" s="15"/>
      <c r="RIP187" s="15"/>
      <c r="RIQ187" s="15"/>
      <c r="RIR187" s="15"/>
      <c r="RIS187" s="15"/>
      <c r="RIT187" s="15"/>
      <c r="RIU187" s="15"/>
      <c r="RIV187" s="15"/>
      <c r="RIW187" s="15"/>
      <c r="RIX187" s="15"/>
      <c r="RIY187" s="15"/>
      <c r="RIZ187" s="15"/>
      <c r="RJA187" s="15"/>
      <c r="RJB187" s="15"/>
      <c r="RJC187" s="15"/>
      <c r="RJD187" s="15"/>
      <c r="RJE187" s="15"/>
      <c r="RJF187" s="15"/>
      <c r="RJG187" s="15"/>
      <c r="RJH187" s="15"/>
      <c r="RJI187" s="15"/>
      <c r="RJJ187" s="15"/>
      <c r="RJK187" s="15"/>
      <c r="RJL187" s="15"/>
      <c r="RJM187" s="15"/>
      <c r="RJN187" s="15"/>
      <c r="RJO187" s="15"/>
      <c r="RJP187" s="15"/>
      <c r="RJQ187" s="15"/>
      <c r="RJR187" s="15"/>
      <c r="RJS187" s="15"/>
      <c r="RJT187" s="15"/>
      <c r="RJU187" s="15"/>
      <c r="RJV187" s="15"/>
      <c r="RJW187" s="15"/>
      <c r="RJX187" s="15"/>
      <c r="RJY187" s="15"/>
      <c r="RJZ187" s="15"/>
      <c r="RKA187" s="15"/>
      <c r="RKB187" s="15"/>
      <c r="RKC187" s="15"/>
      <c r="RKD187" s="15"/>
      <c r="RKE187" s="15"/>
      <c r="RKF187" s="15"/>
      <c r="RKG187" s="15"/>
      <c r="RKH187" s="15"/>
      <c r="RKI187" s="15"/>
      <c r="RKJ187" s="15"/>
      <c r="RKK187" s="15"/>
      <c r="RKL187" s="15"/>
      <c r="RKM187" s="15"/>
      <c r="RKN187" s="15"/>
      <c r="RKO187" s="15"/>
      <c r="RKP187" s="15"/>
      <c r="RKQ187" s="15"/>
      <c r="RKR187" s="15"/>
      <c r="RKS187" s="15"/>
      <c r="RKT187" s="15"/>
      <c r="RKU187" s="15"/>
      <c r="RKV187" s="15"/>
      <c r="RKW187" s="15"/>
      <c r="RKX187" s="15"/>
      <c r="RKY187" s="15"/>
      <c r="RKZ187" s="15"/>
      <c r="RLA187" s="15"/>
      <c r="RLB187" s="15"/>
      <c r="RLC187" s="15"/>
      <c r="RLD187" s="15"/>
      <c r="RLE187" s="15"/>
      <c r="RLF187" s="15"/>
      <c r="RLG187" s="15"/>
      <c r="RLH187" s="15"/>
      <c r="RLI187" s="15"/>
      <c r="RLJ187" s="15"/>
      <c r="RLK187" s="15"/>
      <c r="RLL187" s="15"/>
      <c r="RLM187" s="15"/>
      <c r="RLN187" s="15"/>
      <c r="RLO187" s="15"/>
      <c r="RLP187" s="15"/>
      <c r="RLQ187" s="15"/>
      <c r="RLR187" s="15"/>
      <c r="RLS187" s="15"/>
      <c r="RLT187" s="15"/>
      <c r="RLU187" s="15"/>
      <c r="RLV187" s="15"/>
      <c r="RLW187" s="15"/>
      <c r="RLX187" s="15"/>
      <c r="RLY187" s="15"/>
      <c r="RLZ187" s="15"/>
      <c r="RMA187" s="15"/>
      <c r="RMB187" s="15"/>
      <c r="RMC187" s="15"/>
      <c r="RMD187" s="15"/>
      <c r="RME187" s="15"/>
      <c r="RMF187" s="15"/>
      <c r="RMG187" s="15"/>
      <c r="RMH187" s="15"/>
      <c r="RMI187" s="15"/>
      <c r="RMJ187" s="15"/>
      <c r="RMK187" s="15"/>
      <c r="RML187" s="15"/>
      <c r="RMM187" s="15"/>
      <c r="RMN187" s="15"/>
      <c r="RMO187" s="15"/>
      <c r="RMP187" s="15"/>
      <c r="RMQ187" s="15"/>
      <c r="RMR187" s="15"/>
      <c r="RMS187" s="15"/>
      <c r="RMT187" s="15"/>
      <c r="RMU187" s="15"/>
      <c r="RMV187" s="15"/>
      <c r="RMW187" s="15"/>
      <c r="RMX187" s="15"/>
      <c r="RMY187" s="15"/>
      <c r="RMZ187" s="15"/>
      <c r="RNA187" s="15"/>
      <c r="RNB187" s="15"/>
      <c r="RNC187" s="15"/>
      <c r="RND187" s="15"/>
      <c r="RNE187" s="15"/>
      <c r="RNF187" s="15"/>
      <c r="RNG187" s="15"/>
      <c r="RNH187" s="15"/>
      <c r="RNI187" s="15"/>
      <c r="RNJ187" s="15"/>
      <c r="RNK187" s="15"/>
      <c r="RNL187" s="15"/>
      <c r="RNM187" s="15"/>
      <c r="RNN187" s="15"/>
      <c r="RNO187" s="15"/>
      <c r="RNP187" s="15"/>
      <c r="RNQ187" s="15"/>
      <c r="RNR187" s="15"/>
      <c r="RNS187" s="15"/>
      <c r="RNT187" s="15"/>
      <c r="RNU187" s="15"/>
      <c r="RNV187" s="15"/>
      <c r="RNW187" s="15"/>
      <c r="RNX187" s="15"/>
      <c r="RNY187" s="15"/>
      <c r="RNZ187" s="15"/>
      <c r="ROA187" s="15"/>
      <c r="ROB187" s="15"/>
      <c r="ROC187" s="15"/>
      <c r="ROD187" s="15"/>
      <c r="ROE187" s="15"/>
      <c r="ROF187" s="15"/>
      <c r="ROG187" s="15"/>
      <c r="ROH187" s="15"/>
      <c r="ROI187" s="15"/>
      <c r="ROJ187" s="15"/>
      <c r="ROK187" s="15"/>
      <c r="ROL187" s="15"/>
      <c r="ROM187" s="15"/>
      <c r="RON187" s="15"/>
      <c r="ROO187" s="15"/>
      <c r="ROP187" s="15"/>
      <c r="ROQ187" s="15"/>
      <c r="ROR187" s="15"/>
      <c r="ROS187" s="15"/>
      <c r="ROT187" s="15"/>
      <c r="ROU187" s="15"/>
      <c r="ROV187" s="15"/>
      <c r="ROW187" s="15"/>
      <c r="ROX187" s="15"/>
      <c r="ROY187" s="15"/>
      <c r="ROZ187" s="15"/>
      <c r="RPA187" s="15"/>
      <c r="RPB187" s="15"/>
      <c r="RPC187" s="15"/>
      <c r="RPD187" s="15"/>
      <c r="RPE187" s="15"/>
      <c r="RPF187" s="15"/>
      <c r="RPG187" s="15"/>
      <c r="RPH187" s="15"/>
      <c r="RPI187" s="15"/>
      <c r="RPJ187" s="15"/>
      <c r="RPK187" s="15"/>
      <c r="RPL187" s="15"/>
      <c r="RPM187" s="15"/>
      <c r="RPN187" s="15"/>
      <c r="RPO187" s="15"/>
      <c r="RPP187" s="15"/>
      <c r="RPQ187" s="15"/>
      <c r="RPR187" s="15"/>
      <c r="RPS187" s="15"/>
      <c r="RPT187" s="15"/>
      <c r="RPU187" s="15"/>
      <c r="RPV187" s="15"/>
      <c r="RPW187" s="15"/>
      <c r="RPX187" s="15"/>
      <c r="RPY187" s="15"/>
      <c r="RPZ187" s="15"/>
      <c r="RQA187" s="15"/>
      <c r="RQB187" s="15"/>
      <c r="RQC187" s="15"/>
      <c r="RQD187" s="15"/>
      <c r="RQE187" s="15"/>
      <c r="RQF187" s="15"/>
      <c r="RQG187" s="15"/>
      <c r="RQH187" s="15"/>
      <c r="RQI187" s="15"/>
      <c r="RQJ187" s="15"/>
      <c r="RQK187" s="15"/>
      <c r="RQL187" s="15"/>
      <c r="RQM187" s="15"/>
      <c r="RQN187" s="15"/>
      <c r="RQO187" s="15"/>
      <c r="RQP187" s="15"/>
      <c r="RQQ187" s="15"/>
      <c r="RQR187" s="15"/>
      <c r="RQS187" s="15"/>
      <c r="RQT187" s="15"/>
      <c r="RQU187" s="15"/>
      <c r="RQV187" s="15"/>
      <c r="RQW187" s="15"/>
      <c r="RQX187" s="15"/>
      <c r="RQY187" s="15"/>
      <c r="RQZ187" s="15"/>
      <c r="RRA187" s="15"/>
      <c r="RRB187" s="15"/>
      <c r="RRC187" s="15"/>
      <c r="RRD187" s="15"/>
      <c r="RRE187" s="15"/>
      <c r="RRF187" s="15"/>
      <c r="RRG187" s="15"/>
      <c r="RRH187" s="15"/>
      <c r="RRI187" s="15"/>
      <c r="RRJ187" s="15"/>
      <c r="RRK187" s="15"/>
      <c r="RRL187" s="15"/>
      <c r="RRM187" s="15"/>
      <c r="RRN187" s="15"/>
      <c r="RRO187" s="15"/>
      <c r="RRP187" s="15"/>
      <c r="RRQ187" s="15"/>
      <c r="RRR187" s="15"/>
      <c r="RRS187" s="15"/>
      <c r="RRT187" s="15"/>
      <c r="RRU187" s="15"/>
      <c r="RRV187" s="15"/>
      <c r="RRW187" s="15"/>
      <c r="RRX187" s="15"/>
      <c r="RRY187" s="15"/>
      <c r="RRZ187" s="15"/>
      <c r="RSA187" s="15"/>
      <c r="RSB187" s="15"/>
      <c r="RSC187" s="15"/>
      <c r="RSD187" s="15"/>
      <c r="RSE187" s="15"/>
      <c r="RSF187" s="15"/>
      <c r="RSG187" s="15"/>
      <c r="RSH187" s="15"/>
      <c r="RSI187" s="15"/>
      <c r="RSJ187" s="15"/>
      <c r="RSK187" s="15"/>
      <c r="RSL187" s="15"/>
      <c r="RSM187" s="15"/>
      <c r="RSN187" s="15"/>
      <c r="RSO187" s="15"/>
      <c r="RSP187" s="15"/>
      <c r="RSQ187" s="15"/>
      <c r="RSR187" s="15"/>
      <c r="RSS187" s="15"/>
      <c r="RST187" s="15"/>
      <c r="RSU187" s="15"/>
      <c r="RSV187" s="15"/>
      <c r="RSW187" s="15"/>
      <c r="RSX187" s="15"/>
      <c r="RSY187" s="15"/>
      <c r="RSZ187" s="15"/>
      <c r="RTA187" s="15"/>
      <c r="RTB187" s="15"/>
      <c r="RTC187" s="15"/>
      <c r="RTD187" s="15"/>
      <c r="RTE187" s="15"/>
      <c r="RTF187" s="15"/>
      <c r="RTG187" s="15"/>
      <c r="RTH187" s="15"/>
      <c r="RTI187" s="15"/>
      <c r="RTJ187" s="15"/>
      <c r="RTK187" s="15"/>
      <c r="RTL187" s="15"/>
      <c r="RTM187" s="15"/>
      <c r="RTN187" s="15"/>
      <c r="RTO187" s="15"/>
      <c r="RTP187" s="15"/>
      <c r="RTQ187" s="15"/>
      <c r="RTR187" s="15"/>
      <c r="RTS187" s="15"/>
      <c r="RTT187" s="15"/>
      <c r="RTU187" s="15"/>
      <c r="RTV187" s="15"/>
      <c r="RTW187" s="15"/>
      <c r="RTX187" s="15"/>
      <c r="RTY187" s="15"/>
      <c r="RTZ187" s="15"/>
      <c r="RUA187" s="15"/>
      <c r="RUB187" s="15"/>
      <c r="RUC187" s="15"/>
      <c r="RUD187" s="15"/>
      <c r="RUE187" s="15"/>
      <c r="RUF187" s="15"/>
      <c r="RUG187" s="15"/>
      <c r="RUH187" s="15"/>
      <c r="RUI187" s="15"/>
      <c r="RUJ187" s="15"/>
      <c r="RUK187" s="15"/>
      <c r="RUL187" s="15"/>
      <c r="RUM187" s="15"/>
      <c r="RUN187" s="15"/>
      <c r="RUO187" s="15"/>
      <c r="RUP187" s="15"/>
      <c r="RUQ187" s="15"/>
      <c r="RUR187" s="15"/>
      <c r="RUS187" s="15"/>
      <c r="RUT187" s="15"/>
      <c r="RUU187" s="15"/>
      <c r="RUV187" s="15"/>
      <c r="RUW187" s="15"/>
      <c r="RUX187" s="15"/>
      <c r="RUY187" s="15"/>
      <c r="RUZ187" s="15"/>
      <c r="RVA187" s="15"/>
      <c r="RVB187" s="15"/>
      <c r="RVC187" s="15"/>
      <c r="RVD187" s="15"/>
      <c r="RVE187" s="15"/>
      <c r="RVF187" s="15"/>
      <c r="RVG187" s="15"/>
      <c r="RVH187" s="15"/>
      <c r="RVI187" s="15"/>
      <c r="RVJ187" s="15"/>
      <c r="RVK187" s="15"/>
      <c r="RVL187" s="15"/>
      <c r="RVM187" s="15"/>
      <c r="RVN187" s="15"/>
      <c r="RVO187" s="15"/>
      <c r="RVP187" s="15"/>
      <c r="RVQ187" s="15"/>
      <c r="RVR187" s="15"/>
      <c r="RVS187" s="15"/>
      <c r="RVT187" s="15"/>
      <c r="RVU187" s="15"/>
      <c r="RVV187" s="15"/>
      <c r="RVW187" s="15"/>
      <c r="RVX187" s="15"/>
      <c r="RVY187" s="15"/>
      <c r="RVZ187" s="15"/>
      <c r="RWA187" s="15"/>
      <c r="RWB187" s="15"/>
      <c r="RWC187" s="15"/>
      <c r="RWD187" s="15"/>
      <c r="RWE187" s="15"/>
      <c r="RWF187" s="15"/>
      <c r="RWG187" s="15"/>
      <c r="RWH187" s="15"/>
      <c r="RWI187" s="15"/>
      <c r="RWJ187" s="15"/>
      <c r="RWK187" s="15"/>
      <c r="RWL187" s="15"/>
      <c r="RWM187" s="15"/>
      <c r="RWN187" s="15"/>
      <c r="RWO187" s="15"/>
      <c r="RWP187" s="15"/>
      <c r="RWQ187" s="15"/>
      <c r="RWR187" s="15"/>
      <c r="RWS187" s="15"/>
      <c r="RWT187" s="15"/>
      <c r="RWU187" s="15"/>
      <c r="RWV187" s="15"/>
      <c r="RWW187" s="15"/>
      <c r="RWX187" s="15"/>
      <c r="RWY187" s="15"/>
      <c r="RWZ187" s="15"/>
      <c r="RXA187" s="15"/>
      <c r="RXB187" s="15"/>
      <c r="RXC187" s="15"/>
      <c r="RXD187" s="15"/>
      <c r="RXE187" s="15"/>
      <c r="RXF187" s="15"/>
      <c r="RXG187" s="15"/>
      <c r="RXH187" s="15"/>
      <c r="RXI187" s="15"/>
      <c r="RXJ187" s="15"/>
      <c r="RXK187" s="15"/>
      <c r="RXL187" s="15"/>
      <c r="RXM187" s="15"/>
      <c r="RXN187" s="15"/>
      <c r="RXO187" s="15"/>
      <c r="RXP187" s="15"/>
      <c r="RXQ187" s="15"/>
      <c r="RXR187" s="15"/>
      <c r="RXS187" s="15"/>
      <c r="RXT187" s="15"/>
      <c r="RXU187" s="15"/>
      <c r="RXV187" s="15"/>
      <c r="RXW187" s="15"/>
      <c r="RXX187" s="15"/>
      <c r="RXY187" s="15"/>
      <c r="RXZ187" s="15"/>
      <c r="RYA187" s="15"/>
      <c r="RYB187" s="15"/>
      <c r="RYC187" s="15"/>
      <c r="RYD187" s="15"/>
      <c r="RYE187" s="15"/>
      <c r="RYF187" s="15"/>
      <c r="RYG187" s="15"/>
      <c r="RYH187" s="15"/>
      <c r="RYI187" s="15"/>
      <c r="RYJ187" s="15"/>
      <c r="RYK187" s="15"/>
      <c r="RYL187" s="15"/>
      <c r="RYM187" s="15"/>
      <c r="RYN187" s="15"/>
      <c r="RYO187" s="15"/>
      <c r="RYP187" s="15"/>
      <c r="RYQ187" s="15"/>
      <c r="RYR187" s="15"/>
      <c r="RYS187" s="15"/>
      <c r="RYT187" s="15"/>
      <c r="RYU187" s="15"/>
      <c r="RYV187" s="15"/>
      <c r="RYW187" s="15"/>
      <c r="RYX187" s="15"/>
      <c r="RYY187" s="15"/>
      <c r="RYZ187" s="15"/>
      <c r="RZA187" s="15"/>
      <c r="RZB187" s="15"/>
      <c r="RZC187" s="15"/>
      <c r="RZD187" s="15"/>
      <c r="RZE187" s="15"/>
      <c r="RZF187" s="15"/>
      <c r="RZG187" s="15"/>
      <c r="RZH187" s="15"/>
      <c r="RZI187" s="15"/>
      <c r="RZJ187" s="15"/>
      <c r="RZK187" s="15"/>
      <c r="RZL187" s="15"/>
      <c r="RZM187" s="15"/>
      <c r="RZN187" s="15"/>
      <c r="RZO187" s="15"/>
      <c r="RZP187" s="15"/>
      <c r="RZQ187" s="15"/>
      <c r="RZR187" s="15"/>
      <c r="RZS187" s="15"/>
      <c r="RZT187" s="15"/>
      <c r="RZU187" s="15"/>
      <c r="RZV187" s="15"/>
      <c r="RZW187" s="15"/>
      <c r="RZX187" s="15"/>
      <c r="RZY187" s="15"/>
      <c r="RZZ187" s="15"/>
      <c r="SAA187" s="15"/>
      <c r="SAB187" s="15"/>
      <c r="SAC187" s="15"/>
      <c r="SAD187" s="15"/>
      <c r="SAE187" s="15"/>
      <c r="SAF187" s="15"/>
      <c r="SAG187" s="15"/>
      <c r="SAH187" s="15"/>
      <c r="SAI187" s="15"/>
      <c r="SAJ187" s="15"/>
      <c r="SAK187" s="15"/>
      <c r="SAL187" s="15"/>
      <c r="SAM187" s="15"/>
      <c r="SAN187" s="15"/>
      <c r="SAO187" s="15"/>
      <c r="SAP187" s="15"/>
      <c r="SAQ187" s="15"/>
      <c r="SAR187" s="15"/>
      <c r="SAS187" s="15"/>
      <c r="SAT187" s="15"/>
      <c r="SAU187" s="15"/>
      <c r="SAV187" s="15"/>
      <c r="SAW187" s="15"/>
      <c r="SAX187" s="15"/>
      <c r="SAY187" s="15"/>
      <c r="SAZ187" s="15"/>
      <c r="SBA187" s="15"/>
      <c r="SBB187" s="15"/>
      <c r="SBC187" s="15"/>
      <c r="SBD187" s="15"/>
      <c r="SBE187" s="15"/>
      <c r="SBF187" s="15"/>
      <c r="SBG187" s="15"/>
      <c r="SBH187" s="15"/>
      <c r="SBI187" s="15"/>
      <c r="SBJ187" s="15"/>
      <c r="SBK187" s="15"/>
      <c r="SBL187" s="15"/>
      <c r="SBM187" s="15"/>
      <c r="SBN187" s="15"/>
      <c r="SBO187" s="15"/>
      <c r="SBP187" s="15"/>
      <c r="SBQ187" s="15"/>
      <c r="SBR187" s="15"/>
      <c r="SBS187" s="15"/>
      <c r="SBT187" s="15"/>
      <c r="SBU187" s="15"/>
      <c r="SBV187" s="15"/>
      <c r="SBW187" s="15"/>
      <c r="SBX187" s="15"/>
      <c r="SBY187" s="15"/>
      <c r="SBZ187" s="15"/>
      <c r="SCA187" s="15"/>
      <c r="SCB187" s="15"/>
      <c r="SCC187" s="15"/>
      <c r="SCD187" s="15"/>
      <c r="SCE187" s="15"/>
      <c r="SCF187" s="15"/>
      <c r="SCG187" s="15"/>
      <c r="SCH187" s="15"/>
      <c r="SCI187" s="15"/>
      <c r="SCJ187" s="15"/>
      <c r="SCK187" s="15"/>
      <c r="SCL187" s="15"/>
      <c r="SCM187" s="15"/>
      <c r="SCN187" s="15"/>
      <c r="SCO187" s="15"/>
      <c r="SCP187" s="15"/>
      <c r="SCQ187" s="15"/>
      <c r="SCR187" s="15"/>
      <c r="SCS187" s="15"/>
      <c r="SCT187" s="15"/>
      <c r="SCU187" s="15"/>
      <c r="SCV187" s="15"/>
      <c r="SCW187" s="15"/>
      <c r="SCX187" s="15"/>
      <c r="SCY187" s="15"/>
      <c r="SCZ187" s="15"/>
      <c r="SDA187" s="15"/>
      <c r="SDB187" s="15"/>
      <c r="SDC187" s="15"/>
      <c r="SDD187" s="15"/>
      <c r="SDE187" s="15"/>
      <c r="SDF187" s="15"/>
      <c r="SDG187" s="15"/>
      <c r="SDH187" s="15"/>
      <c r="SDI187" s="15"/>
      <c r="SDJ187" s="15"/>
      <c r="SDK187" s="15"/>
      <c r="SDL187" s="15"/>
      <c r="SDM187" s="15"/>
      <c r="SDN187" s="15"/>
      <c r="SDO187" s="15"/>
      <c r="SDP187" s="15"/>
      <c r="SDQ187" s="15"/>
      <c r="SDR187" s="15"/>
      <c r="SDS187" s="15"/>
      <c r="SDT187" s="15"/>
      <c r="SDU187" s="15"/>
      <c r="SDV187" s="15"/>
      <c r="SDW187" s="15"/>
      <c r="SDX187" s="15"/>
      <c r="SDY187" s="15"/>
      <c r="SDZ187" s="15"/>
      <c r="SEA187" s="15"/>
      <c r="SEB187" s="15"/>
      <c r="SEC187" s="15"/>
      <c r="SED187" s="15"/>
      <c r="SEE187" s="15"/>
      <c r="SEF187" s="15"/>
      <c r="SEG187" s="15"/>
      <c r="SEH187" s="15"/>
      <c r="SEI187" s="15"/>
      <c r="SEJ187" s="15"/>
      <c r="SEK187" s="15"/>
      <c r="SEL187" s="15"/>
      <c r="SEM187" s="15"/>
      <c r="SEN187" s="15"/>
      <c r="SEO187" s="15"/>
      <c r="SEP187" s="15"/>
      <c r="SEQ187" s="15"/>
      <c r="SER187" s="15"/>
      <c r="SES187" s="15"/>
      <c r="SET187" s="15"/>
      <c r="SEU187" s="15"/>
      <c r="SEV187" s="15"/>
      <c r="SEW187" s="15"/>
      <c r="SEX187" s="15"/>
      <c r="SEY187" s="15"/>
      <c r="SEZ187" s="15"/>
      <c r="SFA187" s="15"/>
      <c r="SFB187" s="15"/>
      <c r="SFC187" s="15"/>
      <c r="SFD187" s="15"/>
      <c r="SFE187" s="15"/>
      <c r="SFF187" s="15"/>
      <c r="SFG187" s="15"/>
      <c r="SFH187" s="15"/>
      <c r="SFI187" s="15"/>
      <c r="SFJ187" s="15"/>
      <c r="SFK187" s="15"/>
      <c r="SFL187" s="15"/>
      <c r="SFM187" s="15"/>
      <c r="SFN187" s="15"/>
      <c r="SFO187" s="15"/>
      <c r="SFP187" s="15"/>
      <c r="SFQ187" s="15"/>
      <c r="SFR187" s="15"/>
      <c r="SFS187" s="15"/>
      <c r="SFT187" s="15"/>
      <c r="SFU187" s="15"/>
      <c r="SFV187" s="15"/>
      <c r="SFW187" s="15"/>
      <c r="SFX187" s="15"/>
      <c r="SFY187" s="15"/>
      <c r="SFZ187" s="15"/>
      <c r="SGA187" s="15"/>
      <c r="SGB187" s="15"/>
      <c r="SGC187" s="15"/>
      <c r="SGD187" s="15"/>
      <c r="SGE187" s="15"/>
      <c r="SGF187" s="15"/>
      <c r="SGG187" s="15"/>
      <c r="SGH187" s="15"/>
      <c r="SGI187" s="15"/>
      <c r="SGJ187" s="15"/>
      <c r="SGK187" s="15"/>
      <c r="SGL187" s="15"/>
      <c r="SGM187" s="15"/>
      <c r="SGN187" s="15"/>
      <c r="SGO187" s="15"/>
      <c r="SGP187" s="15"/>
      <c r="SGQ187" s="15"/>
      <c r="SGR187" s="15"/>
      <c r="SGS187" s="15"/>
      <c r="SGT187" s="15"/>
      <c r="SGU187" s="15"/>
      <c r="SGV187" s="15"/>
      <c r="SGW187" s="15"/>
      <c r="SGX187" s="15"/>
      <c r="SGY187" s="15"/>
      <c r="SGZ187" s="15"/>
      <c r="SHA187" s="15"/>
      <c r="SHB187" s="15"/>
      <c r="SHC187" s="15"/>
      <c r="SHD187" s="15"/>
      <c r="SHE187" s="15"/>
      <c r="SHF187" s="15"/>
      <c r="SHG187" s="15"/>
      <c r="SHH187" s="15"/>
      <c r="SHI187" s="15"/>
      <c r="SHJ187" s="15"/>
      <c r="SHK187" s="15"/>
      <c r="SHL187" s="15"/>
      <c r="SHM187" s="15"/>
      <c r="SHN187" s="15"/>
      <c r="SHO187" s="15"/>
      <c r="SHP187" s="15"/>
      <c r="SHQ187" s="15"/>
      <c r="SHR187" s="15"/>
      <c r="SHS187" s="15"/>
      <c r="SHT187" s="15"/>
      <c r="SHU187" s="15"/>
      <c r="SHV187" s="15"/>
      <c r="SHW187" s="15"/>
      <c r="SHX187" s="15"/>
      <c r="SHY187" s="15"/>
      <c r="SHZ187" s="15"/>
      <c r="SIA187" s="15"/>
      <c r="SIB187" s="15"/>
      <c r="SIC187" s="15"/>
      <c r="SID187" s="15"/>
      <c r="SIE187" s="15"/>
      <c r="SIF187" s="15"/>
      <c r="SIG187" s="15"/>
      <c r="SIH187" s="15"/>
      <c r="SII187" s="15"/>
      <c r="SIJ187" s="15"/>
      <c r="SIK187" s="15"/>
      <c r="SIL187" s="15"/>
      <c r="SIM187" s="15"/>
      <c r="SIN187" s="15"/>
      <c r="SIO187" s="15"/>
      <c r="SIP187" s="15"/>
      <c r="SIQ187" s="15"/>
      <c r="SIR187" s="15"/>
      <c r="SIS187" s="15"/>
      <c r="SIT187" s="15"/>
      <c r="SIU187" s="15"/>
      <c r="SIV187" s="15"/>
      <c r="SIW187" s="15"/>
      <c r="SIX187" s="15"/>
      <c r="SIY187" s="15"/>
      <c r="SIZ187" s="15"/>
      <c r="SJA187" s="15"/>
      <c r="SJB187" s="15"/>
      <c r="SJC187" s="15"/>
      <c r="SJD187" s="15"/>
      <c r="SJE187" s="15"/>
      <c r="SJF187" s="15"/>
      <c r="SJG187" s="15"/>
      <c r="SJH187" s="15"/>
      <c r="SJI187" s="15"/>
      <c r="SJJ187" s="15"/>
      <c r="SJK187" s="15"/>
      <c r="SJL187" s="15"/>
      <c r="SJM187" s="15"/>
      <c r="SJN187" s="15"/>
      <c r="SJO187" s="15"/>
      <c r="SJP187" s="15"/>
      <c r="SJQ187" s="15"/>
      <c r="SJR187" s="15"/>
      <c r="SJS187" s="15"/>
      <c r="SJT187" s="15"/>
      <c r="SJU187" s="15"/>
      <c r="SJV187" s="15"/>
      <c r="SJW187" s="15"/>
      <c r="SJX187" s="15"/>
      <c r="SJY187" s="15"/>
      <c r="SJZ187" s="15"/>
      <c r="SKA187" s="15"/>
      <c r="SKB187" s="15"/>
      <c r="SKC187" s="15"/>
      <c r="SKD187" s="15"/>
      <c r="SKE187" s="15"/>
      <c r="SKF187" s="15"/>
      <c r="SKG187" s="15"/>
      <c r="SKH187" s="15"/>
      <c r="SKI187" s="15"/>
      <c r="SKJ187" s="15"/>
      <c r="SKK187" s="15"/>
      <c r="SKL187" s="15"/>
      <c r="SKM187" s="15"/>
      <c r="SKN187" s="15"/>
      <c r="SKO187" s="15"/>
      <c r="SKP187" s="15"/>
      <c r="SKQ187" s="15"/>
      <c r="SKR187" s="15"/>
      <c r="SKS187" s="15"/>
      <c r="SKT187" s="15"/>
      <c r="SKU187" s="15"/>
      <c r="SKV187" s="15"/>
      <c r="SKW187" s="15"/>
      <c r="SKX187" s="15"/>
      <c r="SKY187" s="15"/>
      <c r="SKZ187" s="15"/>
      <c r="SLA187" s="15"/>
      <c r="SLB187" s="15"/>
      <c r="SLC187" s="15"/>
      <c r="SLD187" s="15"/>
      <c r="SLE187" s="15"/>
      <c r="SLF187" s="15"/>
      <c r="SLG187" s="15"/>
      <c r="SLH187" s="15"/>
      <c r="SLI187" s="15"/>
      <c r="SLJ187" s="15"/>
      <c r="SLK187" s="15"/>
      <c r="SLL187" s="15"/>
      <c r="SLM187" s="15"/>
      <c r="SLN187" s="15"/>
      <c r="SLO187" s="15"/>
      <c r="SLP187" s="15"/>
      <c r="SLQ187" s="15"/>
      <c r="SLR187" s="15"/>
      <c r="SLS187" s="15"/>
      <c r="SLT187" s="15"/>
      <c r="SLU187" s="15"/>
      <c r="SLV187" s="15"/>
      <c r="SLW187" s="15"/>
      <c r="SLX187" s="15"/>
      <c r="SLY187" s="15"/>
      <c r="SLZ187" s="15"/>
      <c r="SMA187" s="15"/>
      <c r="SMB187" s="15"/>
      <c r="SMC187" s="15"/>
      <c r="SMD187" s="15"/>
      <c r="SME187" s="15"/>
      <c r="SMF187" s="15"/>
      <c r="SMG187" s="15"/>
      <c r="SMH187" s="15"/>
      <c r="SMI187" s="15"/>
      <c r="SMJ187" s="15"/>
      <c r="SMK187" s="15"/>
      <c r="SML187" s="15"/>
      <c r="SMM187" s="15"/>
      <c r="SMN187" s="15"/>
      <c r="SMO187" s="15"/>
      <c r="SMP187" s="15"/>
      <c r="SMQ187" s="15"/>
      <c r="SMR187" s="15"/>
      <c r="SMS187" s="15"/>
      <c r="SMT187" s="15"/>
      <c r="SMU187" s="15"/>
      <c r="SMV187" s="15"/>
      <c r="SMW187" s="15"/>
      <c r="SMX187" s="15"/>
      <c r="SMY187" s="15"/>
      <c r="SMZ187" s="15"/>
      <c r="SNA187" s="15"/>
      <c r="SNB187" s="15"/>
      <c r="SNC187" s="15"/>
      <c r="SND187" s="15"/>
      <c r="SNE187" s="15"/>
      <c r="SNF187" s="15"/>
      <c r="SNG187" s="15"/>
      <c r="SNH187" s="15"/>
      <c r="SNI187" s="15"/>
      <c r="SNJ187" s="15"/>
      <c r="SNK187" s="15"/>
      <c r="SNL187" s="15"/>
      <c r="SNM187" s="15"/>
      <c r="SNN187" s="15"/>
      <c r="SNO187" s="15"/>
      <c r="SNP187" s="15"/>
      <c r="SNQ187" s="15"/>
      <c r="SNR187" s="15"/>
      <c r="SNS187" s="15"/>
      <c r="SNT187" s="15"/>
      <c r="SNU187" s="15"/>
      <c r="SNV187" s="15"/>
      <c r="SNW187" s="15"/>
      <c r="SNX187" s="15"/>
      <c r="SNY187" s="15"/>
      <c r="SNZ187" s="15"/>
      <c r="SOA187" s="15"/>
      <c r="SOB187" s="15"/>
      <c r="SOC187" s="15"/>
      <c r="SOD187" s="15"/>
      <c r="SOE187" s="15"/>
      <c r="SOF187" s="15"/>
      <c r="SOG187" s="15"/>
      <c r="SOH187" s="15"/>
      <c r="SOI187" s="15"/>
      <c r="SOJ187" s="15"/>
      <c r="SOK187" s="15"/>
      <c r="SOL187" s="15"/>
      <c r="SOM187" s="15"/>
      <c r="SON187" s="15"/>
      <c r="SOO187" s="15"/>
      <c r="SOP187" s="15"/>
      <c r="SOQ187" s="15"/>
      <c r="SOR187" s="15"/>
      <c r="SOS187" s="15"/>
      <c r="SOT187" s="15"/>
      <c r="SOU187" s="15"/>
      <c r="SOV187" s="15"/>
      <c r="SOW187" s="15"/>
      <c r="SOX187" s="15"/>
      <c r="SOY187" s="15"/>
      <c r="SOZ187" s="15"/>
      <c r="SPA187" s="15"/>
      <c r="SPB187" s="15"/>
      <c r="SPC187" s="15"/>
      <c r="SPD187" s="15"/>
      <c r="SPE187" s="15"/>
      <c r="SPF187" s="15"/>
      <c r="SPG187" s="15"/>
      <c r="SPH187" s="15"/>
      <c r="SPI187" s="15"/>
      <c r="SPJ187" s="15"/>
      <c r="SPK187" s="15"/>
      <c r="SPL187" s="15"/>
      <c r="SPM187" s="15"/>
      <c r="SPN187" s="15"/>
      <c r="SPO187" s="15"/>
      <c r="SPP187" s="15"/>
      <c r="SPQ187" s="15"/>
      <c r="SPR187" s="15"/>
      <c r="SPS187" s="15"/>
      <c r="SPT187" s="15"/>
      <c r="SPU187" s="15"/>
      <c r="SPV187" s="15"/>
      <c r="SPW187" s="15"/>
      <c r="SPX187" s="15"/>
      <c r="SPY187" s="15"/>
      <c r="SPZ187" s="15"/>
      <c r="SQA187" s="15"/>
      <c r="SQB187" s="15"/>
      <c r="SQC187" s="15"/>
      <c r="SQD187" s="15"/>
      <c r="SQE187" s="15"/>
      <c r="SQF187" s="15"/>
      <c r="SQG187" s="15"/>
      <c r="SQH187" s="15"/>
      <c r="SQI187" s="15"/>
      <c r="SQJ187" s="15"/>
      <c r="SQK187" s="15"/>
      <c r="SQL187" s="15"/>
      <c r="SQM187" s="15"/>
      <c r="SQN187" s="15"/>
      <c r="SQO187" s="15"/>
      <c r="SQP187" s="15"/>
      <c r="SQQ187" s="15"/>
      <c r="SQR187" s="15"/>
      <c r="SQS187" s="15"/>
      <c r="SQT187" s="15"/>
      <c r="SQU187" s="15"/>
      <c r="SQV187" s="15"/>
      <c r="SQW187" s="15"/>
      <c r="SQX187" s="15"/>
      <c r="SQY187" s="15"/>
      <c r="SQZ187" s="15"/>
      <c r="SRA187" s="15"/>
      <c r="SRB187" s="15"/>
      <c r="SRC187" s="15"/>
      <c r="SRD187" s="15"/>
      <c r="SRE187" s="15"/>
      <c r="SRF187" s="15"/>
      <c r="SRG187" s="15"/>
      <c r="SRH187" s="15"/>
      <c r="SRI187" s="15"/>
      <c r="SRJ187" s="15"/>
      <c r="SRK187" s="15"/>
      <c r="SRL187" s="15"/>
      <c r="SRM187" s="15"/>
      <c r="SRN187" s="15"/>
      <c r="SRO187" s="15"/>
      <c r="SRP187" s="15"/>
      <c r="SRQ187" s="15"/>
      <c r="SRR187" s="15"/>
      <c r="SRS187" s="15"/>
      <c r="SRT187" s="15"/>
      <c r="SRU187" s="15"/>
      <c r="SRV187" s="15"/>
      <c r="SRW187" s="15"/>
      <c r="SRX187" s="15"/>
      <c r="SRY187" s="15"/>
      <c r="SRZ187" s="15"/>
      <c r="SSA187" s="15"/>
      <c r="SSB187" s="15"/>
      <c r="SSC187" s="15"/>
      <c r="SSD187" s="15"/>
      <c r="SSE187" s="15"/>
      <c r="SSF187" s="15"/>
      <c r="SSG187" s="15"/>
      <c r="SSH187" s="15"/>
      <c r="SSI187" s="15"/>
      <c r="SSJ187" s="15"/>
      <c r="SSK187" s="15"/>
      <c r="SSL187" s="15"/>
      <c r="SSM187" s="15"/>
      <c r="SSN187" s="15"/>
      <c r="SSO187" s="15"/>
      <c r="SSP187" s="15"/>
      <c r="SSQ187" s="15"/>
      <c r="SSR187" s="15"/>
      <c r="SSS187" s="15"/>
      <c r="SST187" s="15"/>
      <c r="SSU187" s="15"/>
      <c r="SSV187" s="15"/>
      <c r="SSW187" s="15"/>
      <c r="SSX187" s="15"/>
      <c r="SSY187" s="15"/>
      <c r="SSZ187" s="15"/>
      <c r="STA187" s="15"/>
      <c r="STB187" s="15"/>
      <c r="STC187" s="15"/>
      <c r="STD187" s="15"/>
      <c r="STE187" s="15"/>
      <c r="STF187" s="15"/>
      <c r="STG187" s="15"/>
      <c r="STH187" s="15"/>
      <c r="STI187" s="15"/>
      <c r="STJ187" s="15"/>
      <c r="STK187" s="15"/>
      <c r="STL187" s="15"/>
      <c r="STM187" s="15"/>
      <c r="STN187" s="15"/>
      <c r="STO187" s="15"/>
      <c r="STP187" s="15"/>
      <c r="STQ187" s="15"/>
      <c r="STR187" s="15"/>
      <c r="STS187" s="15"/>
      <c r="STT187" s="15"/>
      <c r="STU187" s="15"/>
      <c r="STV187" s="15"/>
      <c r="STW187" s="15"/>
      <c r="STX187" s="15"/>
      <c r="STY187" s="15"/>
      <c r="STZ187" s="15"/>
      <c r="SUA187" s="15"/>
      <c r="SUB187" s="15"/>
      <c r="SUC187" s="15"/>
      <c r="SUD187" s="15"/>
      <c r="SUE187" s="15"/>
      <c r="SUF187" s="15"/>
      <c r="SUG187" s="15"/>
      <c r="SUH187" s="15"/>
      <c r="SUI187" s="15"/>
      <c r="SUJ187" s="15"/>
      <c r="SUK187" s="15"/>
      <c r="SUL187" s="15"/>
      <c r="SUM187" s="15"/>
      <c r="SUN187" s="15"/>
      <c r="SUO187" s="15"/>
      <c r="SUP187" s="15"/>
      <c r="SUQ187" s="15"/>
      <c r="SUR187" s="15"/>
      <c r="SUS187" s="15"/>
      <c r="SUT187" s="15"/>
      <c r="SUU187" s="15"/>
      <c r="SUV187" s="15"/>
      <c r="SUW187" s="15"/>
      <c r="SUX187" s="15"/>
      <c r="SUY187" s="15"/>
      <c r="SUZ187" s="15"/>
      <c r="SVA187" s="15"/>
      <c r="SVB187" s="15"/>
      <c r="SVC187" s="15"/>
      <c r="SVD187" s="15"/>
      <c r="SVE187" s="15"/>
      <c r="SVF187" s="15"/>
      <c r="SVG187" s="15"/>
      <c r="SVH187" s="15"/>
      <c r="SVI187" s="15"/>
      <c r="SVJ187" s="15"/>
      <c r="SVK187" s="15"/>
      <c r="SVL187" s="15"/>
      <c r="SVM187" s="15"/>
      <c r="SVN187" s="15"/>
      <c r="SVO187" s="15"/>
      <c r="SVP187" s="15"/>
      <c r="SVQ187" s="15"/>
      <c r="SVR187" s="15"/>
      <c r="SVS187" s="15"/>
      <c r="SVT187" s="15"/>
      <c r="SVU187" s="15"/>
      <c r="SVV187" s="15"/>
      <c r="SVW187" s="15"/>
      <c r="SVX187" s="15"/>
      <c r="SVY187" s="15"/>
      <c r="SVZ187" s="15"/>
      <c r="SWA187" s="15"/>
      <c r="SWB187" s="15"/>
      <c r="SWC187" s="15"/>
      <c r="SWD187" s="15"/>
      <c r="SWE187" s="15"/>
      <c r="SWF187" s="15"/>
      <c r="SWG187" s="15"/>
      <c r="SWH187" s="15"/>
      <c r="SWI187" s="15"/>
      <c r="SWJ187" s="15"/>
      <c r="SWK187" s="15"/>
      <c r="SWL187" s="15"/>
      <c r="SWM187" s="15"/>
      <c r="SWN187" s="15"/>
      <c r="SWO187" s="15"/>
      <c r="SWP187" s="15"/>
      <c r="SWQ187" s="15"/>
      <c r="SWR187" s="15"/>
      <c r="SWS187" s="15"/>
      <c r="SWT187" s="15"/>
      <c r="SWU187" s="15"/>
      <c r="SWV187" s="15"/>
      <c r="SWW187" s="15"/>
      <c r="SWX187" s="15"/>
      <c r="SWY187" s="15"/>
      <c r="SWZ187" s="15"/>
      <c r="SXA187" s="15"/>
      <c r="SXB187" s="15"/>
      <c r="SXC187" s="15"/>
      <c r="SXD187" s="15"/>
      <c r="SXE187" s="15"/>
      <c r="SXF187" s="15"/>
      <c r="SXG187" s="15"/>
      <c r="SXH187" s="15"/>
      <c r="SXI187" s="15"/>
      <c r="SXJ187" s="15"/>
      <c r="SXK187" s="15"/>
      <c r="SXL187" s="15"/>
      <c r="SXM187" s="15"/>
      <c r="SXN187" s="15"/>
      <c r="SXO187" s="15"/>
      <c r="SXP187" s="15"/>
      <c r="SXQ187" s="15"/>
      <c r="SXR187" s="15"/>
      <c r="SXS187" s="15"/>
      <c r="SXT187" s="15"/>
      <c r="SXU187" s="15"/>
      <c r="SXV187" s="15"/>
      <c r="SXW187" s="15"/>
      <c r="SXX187" s="15"/>
      <c r="SXY187" s="15"/>
      <c r="SXZ187" s="15"/>
      <c r="SYA187" s="15"/>
      <c r="SYB187" s="15"/>
      <c r="SYC187" s="15"/>
      <c r="SYD187" s="15"/>
      <c r="SYE187" s="15"/>
      <c r="SYF187" s="15"/>
      <c r="SYG187" s="15"/>
      <c r="SYH187" s="15"/>
      <c r="SYI187" s="15"/>
      <c r="SYJ187" s="15"/>
      <c r="SYK187" s="15"/>
      <c r="SYL187" s="15"/>
      <c r="SYM187" s="15"/>
      <c r="SYN187" s="15"/>
      <c r="SYO187" s="15"/>
      <c r="SYP187" s="15"/>
      <c r="SYQ187" s="15"/>
      <c r="SYR187" s="15"/>
      <c r="SYS187" s="15"/>
      <c r="SYT187" s="15"/>
      <c r="SYU187" s="15"/>
      <c r="SYV187" s="15"/>
      <c r="SYW187" s="15"/>
      <c r="SYX187" s="15"/>
      <c r="SYY187" s="15"/>
      <c r="SYZ187" s="15"/>
      <c r="SZA187" s="15"/>
      <c r="SZB187" s="15"/>
      <c r="SZC187" s="15"/>
      <c r="SZD187" s="15"/>
      <c r="SZE187" s="15"/>
      <c r="SZF187" s="15"/>
      <c r="SZG187" s="15"/>
      <c r="SZH187" s="15"/>
      <c r="SZI187" s="15"/>
      <c r="SZJ187" s="15"/>
      <c r="SZK187" s="15"/>
      <c r="SZL187" s="15"/>
      <c r="SZM187" s="15"/>
      <c r="SZN187" s="15"/>
      <c r="SZO187" s="15"/>
      <c r="SZP187" s="15"/>
      <c r="SZQ187" s="15"/>
      <c r="SZR187" s="15"/>
      <c r="SZS187" s="15"/>
      <c r="SZT187" s="15"/>
      <c r="SZU187" s="15"/>
      <c r="SZV187" s="15"/>
      <c r="SZW187" s="15"/>
      <c r="SZX187" s="15"/>
      <c r="SZY187" s="15"/>
      <c r="SZZ187" s="15"/>
      <c r="TAA187" s="15"/>
      <c r="TAB187" s="15"/>
      <c r="TAC187" s="15"/>
      <c r="TAD187" s="15"/>
      <c r="TAE187" s="15"/>
      <c r="TAF187" s="15"/>
      <c r="TAG187" s="15"/>
      <c r="TAH187" s="15"/>
      <c r="TAI187" s="15"/>
      <c r="TAJ187" s="15"/>
      <c r="TAK187" s="15"/>
      <c r="TAL187" s="15"/>
      <c r="TAM187" s="15"/>
      <c r="TAN187" s="15"/>
      <c r="TAO187" s="15"/>
      <c r="TAP187" s="15"/>
      <c r="TAQ187" s="15"/>
      <c r="TAR187" s="15"/>
      <c r="TAS187" s="15"/>
      <c r="TAT187" s="15"/>
      <c r="TAU187" s="15"/>
      <c r="TAV187" s="15"/>
      <c r="TAW187" s="15"/>
      <c r="TAX187" s="15"/>
      <c r="TAY187" s="15"/>
      <c r="TAZ187" s="15"/>
      <c r="TBA187" s="15"/>
      <c r="TBB187" s="15"/>
      <c r="TBC187" s="15"/>
      <c r="TBD187" s="15"/>
      <c r="TBE187" s="15"/>
      <c r="TBF187" s="15"/>
      <c r="TBG187" s="15"/>
      <c r="TBH187" s="15"/>
      <c r="TBI187" s="15"/>
      <c r="TBJ187" s="15"/>
      <c r="TBK187" s="15"/>
      <c r="TBL187" s="15"/>
      <c r="TBM187" s="15"/>
      <c r="TBN187" s="15"/>
      <c r="TBO187" s="15"/>
      <c r="TBP187" s="15"/>
      <c r="TBQ187" s="15"/>
      <c r="TBR187" s="15"/>
      <c r="TBS187" s="15"/>
      <c r="TBT187" s="15"/>
      <c r="TBU187" s="15"/>
      <c r="TBV187" s="15"/>
      <c r="TBW187" s="15"/>
      <c r="TBX187" s="15"/>
      <c r="TBY187" s="15"/>
      <c r="TBZ187" s="15"/>
      <c r="TCA187" s="15"/>
      <c r="TCB187" s="15"/>
      <c r="TCC187" s="15"/>
      <c r="TCD187" s="15"/>
      <c r="TCE187" s="15"/>
      <c r="TCF187" s="15"/>
      <c r="TCG187" s="15"/>
      <c r="TCH187" s="15"/>
      <c r="TCI187" s="15"/>
      <c r="TCJ187" s="15"/>
      <c r="TCK187" s="15"/>
      <c r="TCL187" s="15"/>
      <c r="TCM187" s="15"/>
      <c r="TCN187" s="15"/>
      <c r="TCO187" s="15"/>
      <c r="TCP187" s="15"/>
      <c r="TCQ187" s="15"/>
      <c r="TCR187" s="15"/>
      <c r="TCS187" s="15"/>
      <c r="TCT187" s="15"/>
      <c r="TCU187" s="15"/>
      <c r="TCV187" s="15"/>
      <c r="TCW187" s="15"/>
      <c r="TCX187" s="15"/>
      <c r="TCY187" s="15"/>
      <c r="TCZ187" s="15"/>
      <c r="TDA187" s="15"/>
      <c r="TDB187" s="15"/>
      <c r="TDC187" s="15"/>
      <c r="TDD187" s="15"/>
      <c r="TDE187" s="15"/>
      <c r="TDF187" s="15"/>
      <c r="TDG187" s="15"/>
      <c r="TDH187" s="15"/>
      <c r="TDI187" s="15"/>
      <c r="TDJ187" s="15"/>
      <c r="TDK187" s="15"/>
      <c r="TDL187" s="15"/>
      <c r="TDM187" s="15"/>
      <c r="TDN187" s="15"/>
      <c r="TDO187" s="15"/>
      <c r="TDP187" s="15"/>
      <c r="TDQ187" s="15"/>
      <c r="TDR187" s="15"/>
      <c r="TDS187" s="15"/>
      <c r="TDT187" s="15"/>
      <c r="TDU187" s="15"/>
      <c r="TDV187" s="15"/>
      <c r="TDW187" s="15"/>
      <c r="TDX187" s="15"/>
      <c r="TDY187" s="15"/>
      <c r="TDZ187" s="15"/>
      <c r="TEA187" s="15"/>
      <c r="TEB187" s="15"/>
      <c r="TEC187" s="15"/>
      <c r="TED187" s="15"/>
      <c r="TEE187" s="15"/>
      <c r="TEF187" s="15"/>
      <c r="TEG187" s="15"/>
      <c r="TEH187" s="15"/>
      <c r="TEI187" s="15"/>
      <c r="TEJ187" s="15"/>
      <c r="TEK187" s="15"/>
      <c r="TEL187" s="15"/>
      <c r="TEM187" s="15"/>
      <c r="TEN187" s="15"/>
      <c r="TEO187" s="15"/>
      <c r="TEP187" s="15"/>
      <c r="TEQ187" s="15"/>
      <c r="TER187" s="15"/>
      <c r="TES187" s="15"/>
      <c r="TET187" s="15"/>
      <c r="TEU187" s="15"/>
      <c r="TEV187" s="15"/>
      <c r="TEW187" s="15"/>
      <c r="TEX187" s="15"/>
      <c r="TEY187" s="15"/>
      <c r="TEZ187" s="15"/>
      <c r="TFA187" s="15"/>
      <c r="TFB187" s="15"/>
      <c r="TFC187" s="15"/>
      <c r="TFD187" s="15"/>
      <c r="TFE187" s="15"/>
      <c r="TFF187" s="15"/>
      <c r="TFG187" s="15"/>
      <c r="TFH187" s="15"/>
      <c r="TFI187" s="15"/>
      <c r="TFJ187" s="15"/>
      <c r="TFK187" s="15"/>
      <c r="TFL187" s="15"/>
      <c r="TFM187" s="15"/>
      <c r="TFN187" s="15"/>
      <c r="TFO187" s="15"/>
      <c r="TFP187" s="15"/>
      <c r="TFQ187" s="15"/>
      <c r="TFR187" s="15"/>
      <c r="TFS187" s="15"/>
      <c r="TFT187" s="15"/>
      <c r="TFU187" s="15"/>
      <c r="TFV187" s="15"/>
      <c r="TFW187" s="15"/>
      <c r="TFX187" s="15"/>
      <c r="TFY187" s="15"/>
      <c r="TFZ187" s="15"/>
      <c r="TGA187" s="15"/>
      <c r="TGB187" s="15"/>
      <c r="TGC187" s="15"/>
      <c r="TGD187" s="15"/>
      <c r="TGE187" s="15"/>
      <c r="TGF187" s="15"/>
      <c r="TGG187" s="15"/>
      <c r="TGH187" s="15"/>
      <c r="TGI187" s="15"/>
      <c r="TGJ187" s="15"/>
      <c r="TGK187" s="15"/>
      <c r="TGL187" s="15"/>
      <c r="TGM187" s="15"/>
      <c r="TGN187" s="15"/>
      <c r="TGO187" s="15"/>
      <c r="TGP187" s="15"/>
      <c r="TGQ187" s="15"/>
      <c r="TGR187" s="15"/>
      <c r="TGS187" s="15"/>
      <c r="TGT187" s="15"/>
      <c r="TGU187" s="15"/>
      <c r="TGV187" s="15"/>
      <c r="TGW187" s="15"/>
      <c r="TGX187" s="15"/>
      <c r="TGY187" s="15"/>
      <c r="TGZ187" s="15"/>
      <c r="THA187" s="15"/>
      <c r="THB187" s="15"/>
      <c r="THC187" s="15"/>
      <c r="THD187" s="15"/>
      <c r="THE187" s="15"/>
      <c r="THF187" s="15"/>
      <c r="THG187" s="15"/>
      <c r="THH187" s="15"/>
      <c r="THI187" s="15"/>
      <c r="THJ187" s="15"/>
      <c r="THK187" s="15"/>
      <c r="THL187" s="15"/>
      <c r="THM187" s="15"/>
      <c r="THN187" s="15"/>
      <c r="THO187" s="15"/>
      <c r="THP187" s="15"/>
      <c r="THQ187" s="15"/>
      <c r="THR187" s="15"/>
      <c r="THS187" s="15"/>
      <c r="THT187" s="15"/>
      <c r="THU187" s="15"/>
      <c r="THV187" s="15"/>
      <c r="THW187" s="15"/>
      <c r="THX187" s="15"/>
      <c r="THY187" s="15"/>
      <c r="THZ187" s="15"/>
      <c r="TIA187" s="15"/>
      <c r="TIB187" s="15"/>
      <c r="TIC187" s="15"/>
      <c r="TID187" s="15"/>
      <c r="TIE187" s="15"/>
      <c r="TIF187" s="15"/>
      <c r="TIG187" s="15"/>
      <c r="TIH187" s="15"/>
      <c r="TII187" s="15"/>
      <c r="TIJ187" s="15"/>
      <c r="TIK187" s="15"/>
      <c r="TIL187" s="15"/>
      <c r="TIM187" s="15"/>
      <c r="TIN187" s="15"/>
      <c r="TIO187" s="15"/>
      <c r="TIP187" s="15"/>
      <c r="TIQ187" s="15"/>
      <c r="TIR187" s="15"/>
      <c r="TIS187" s="15"/>
      <c r="TIT187" s="15"/>
      <c r="TIU187" s="15"/>
      <c r="TIV187" s="15"/>
      <c r="TIW187" s="15"/>
      <c r="TIX187" s="15"/>
      <c r="TIY187" s="15"/>
      <c r="TIZ187" s="15"/>
      <c r="TJA187" s="15"/>
      <c r="TJB187" s="15"/>
      <c r="TJC187" s="15"/>
      <c r="TJD187" s="15"/>
      <c r="TJE187" s="15"/>
      <c r="TJF187" s="15"/>
      <c r="TJG187" s="15"/>
      <c r="TJH187" s="15"/>
      <c r="TJI187" s="15"/>
      <c r="TJJ187" s="15"/>
      <c r="TJK187" s="15"/>
      <c r="TJL187" s="15"/>
      <c r="TJM187" s="15"/>
      <c r="TJN187" s="15"/>
      <c r="TJO187" s="15"/>
      <c r="TJP187" s="15"/>
      <c r="TJQ187" s="15"/>
      <c r="TJR187" s="15"/>
      <c r="TJS187" s="15"/>
      <c r="TJT187" s="15"/>
      <c r="TJU187" s="15"/>
      <c r="TJV187" s="15"/>
      <c r="TJW187" s="15"/>
      <c r="TJX187" s="15"/>
      <c r="TJY187" s="15"/>
      <c r="TJZ187" s="15"/>
      <c r="TKA187" s="15"/>
      <c r="TKB187" s="15"/>
      <c r="TKC187" s="15"/>
      <c r="TKD187" s="15"/>
      <c r="TKE187" s="15"/>
      <c r="TKF187" s="15"/>
      <c r="TKG187" s="15"/>
      <c r="TKH187" s="15"/>
      <c r="TKI187" s="15"/>
      <c r="TKJ187" s="15"/>
      <c r="TKK187" s="15"/>
      <c r="TKL187" s="15"/>
      <c r="TKM187" s="15"/>
      <c r="TKN187" s="15"/>
      <c r="TKO187" s="15"/>
      <c r="TKP187" s="15"/>
      <c r="TKQ187" s="15"/>
      <c r="TKR187" s="15"/>
      <c r="TKS187" s="15"/>
      <c r="TKT187" s="15"/>
      <c r="TKU187" s="15"/>
      <c r="TKV187" s="15"/>
      <c r="TKW187" s="15"/>
      <c r="TKX187" s="15"/>
      <c r="TKY187" s="15"/>
      <c r="TKZ187" s="15"/>
      <c r="TLA187" s="15"/>
      <c r="TLB187" s="15"/>
      <c r="TLC187" s="15"/>
      <c r="TLD187" s="15"/>
      <c r="TLE187" s="15"/>
      <c r="TLF187" s="15"/>
      <c r="TLG187" s="15"/>
      <c r="TLH187" s="15"/>
      <c r="TLI187" s="15"/>
      <c r="TLJ187" s="15"/>
      <c r="TLK187" s="15"/>
      <c r="TLL187" s="15"/>
      <c r="TLM187" s="15"/>
      <c r="TLN187" s="15"/>
      <c r="TLO187" s="15"/>
      <c r="TLP187" s="15"/>
      <c r="TLQ187" s="15"/>
      <c r="TLR187" s="15"/>
      <c r="TLS187" s="15"/>
      <c r="TLT187" s="15"/>
      <c r="TLU187" s="15"/>
      <c r="TLV187" s="15"/>
      <c r="TLW187" s="15"/>
      <c r="TLX187" s="15"/>
      <c r="TLY187" s="15"/>
      <c r="TLZ187" s="15"/>
      <c r="TMA187" s="15"/>
      <c r="TMB187" s="15"/>
      <c r="TMC187" s="15"/>
      <c r="TMD187" s="15"/>
      <c r="TME187" s="15"/>
      <c r="TMF187" s="15"/>
      <c r="TMG187" s="15"/>
      <c r="TMH187" s="15"/>
      <c r="TMI187" s="15"/>
      <c r="TMJ187" s="15"/>
      <c r="TMK187" s="15"/>
      <c r="TML187" s="15"/>
      <c r="TMM187" s="15"/>
      <c r="TMN187" s="15"/>
      <c r="TMO187" s="15"/>
      <c r="TMP187" s="15"/>
      <c r="TMQ187" s="15"/>
      <c r="TMR187" s="15"/>
      <c r="TMS187" s="15"/>
      <c r="TMT187" s="15"/>
      <c r="TMU187" s="15"/>
      <c r="TMV187" s="15"/>
      <c r="TMW187" s="15"/>
      <c r="TMX187" s="15"/>
      <c r="TMY187" s="15"/>
      <c r="TMZ187" s="15"/>
      <c r="TNA187" s="15"/>
      <c r="TNB187" s="15"/>
      <c r="TNC187" s="15"/>
      <c r="TND187" s="15"/>
      <c r="TNE187" s="15"/>
      <c r="TNF187" s="15"/>
      <c r="TNG187" s="15"/>
      <c r="TNH187" s="15"/>
      <c r="TNI187" s="15"/>
      <c r="TNJ187" s="15"/>
      <c r="TNK187" s="15"/>
      <c r="TNL187" s="15"/>
      <c r="TNM187" s="15"/>
      <c r="TNN187" s="15"/>
      <c r="TNO187" s="15"/>
      <c r="TNP187" s="15"/>
      <c r="TNQ187" s="15"/>
      <c r="TNR187" s="15"/>
      <c r="TNS187" s="15"/>
      <c r="TNT187" s="15"/>
      <c r="TNU187" s="15"/>
      <c r="TNV187" s="15"/>
      <c r="TNW187" s="15"/>
      <c r="TNX187" s="15"/>
      <c r="TNY187" s="15"/>
      <c r="TNZ187" s="15"/>
      <c r="TOA187" s="15"/>
      <c r="TOB187" s="15"/>
      <c r="TOC187" s="15"/>
      <c r="TOD187" s="15"/>
      <c r="TOE187" s="15"/>
      <c r="TOF187" s="15"/>
      <c r="TOG187" s="15"/>
      <c r="TOH187" s="15"/>
      <c r="TOI187" s="15"/>
      <c r="TOJ187" s="15"/>
      <c r="TOK187" s="15"/>
      <c r="TOL187" s="15"/>
      <c r="TOM187" s="15"/>
      <c r="TON187" s="15"/>
      <c r="TOO187" s="15"/>
      <c r="TOP187" s="15"/>
      <c r="TOQ187" s="15"/>
      <c r="TOR187" s="15"/>
      <c r="TOS187" s="15"/>
      <c r="TOT187" s="15"/>
      <c r="TOU187" s="15"/>
      <c r="TOV187" s="15"/>
      <c r="TOW187" s="15"/>
      <c r="TOX187" s="15"/>
      <c r="TOY187" s="15"/>
      <c r="TOZ187" s="15"/>
      <c r="TPA187" s="15"/>
      <c r="TPB187" s="15"/>
      <c r="TPC187" s="15"/>
      <c r="TPD187" s="15"/>
      <c r="TPE187" s="15"/>
      <c r="TPF187" s="15"/>
      <c r="TPG187" s="15"/>
      <c r="TPH187" s="15"/>
      <c r="TPI187" s="15"/>
      <c r="TPJ187" s="15"/>
      <c r="TPK187" s="15"/>
      <c r="TPL187" s="15"/>
      <c r="TPM187" s="15"/>
      <c r="TPN187" s="15"/>
      <c r="TPO187" s="15"/>
      <c r="TPP187" s="15"/>
      <c r="TPQ187" s="15"/>
      <c r="TPR187" s="15"/>
      <c r="TPS187" s="15"/>
      <c r="TPT187" s="15"/>
      <c r="TPU187" s="15"/>
      <c r="TPV187" s="15"/>
      <c r="TPW187" s="15"/>
      <c r="TPX187" s="15"/>
      <c r="TPY187" s="15"/>
      <c r="TPZ187" s="15"/>
      <c r="TQA187" s="15"/>
      <c r="TQB187" s="15"/>
      <c r="TQC187" s="15"/>
      <c r="TQD187" s="15"/>
      <c r="TQE187" s="15"/>
      <c r="TQF187" s="15"/>
      <c r="TQG187" s="15"/>
      <c r="TQH187" s="15"/>
      <c r="TQI187" s="15"/>
      <c r="TQJ187" s="15"/>
      <c r="TQK187" s="15"/>
      <c r="TQL187" s="15"/>
      <c r="TQM187" s="15"/>
      <c r="TQN187" s="15"/>
      <c r="TQO187" s="15"/>
      <c r="TQP187" s="15"/>
      <c r="TQQ187" s="15"/>
      <c r="TQR187" s="15"/>
      <c r="TQS187" s="15"/>
      <c r="TQT187" s="15"/>
      <c r="TQU187" s="15"/>
      <c r="TQV187" s="15"/>
      <c r="TQW187" s="15"/>
      <c r="TQX187" s="15"/>
      <c r="TQY187" s="15"/>
      <c r="TQZ187" s="15"/>
      <c r="TRA187" s="15"/>
      <c r="TRB187" s="15"/>
      <c r="TRC187" s="15"/>
      <c r="TRD187" s="15"/>
      <c r="TRE187" s="15"/>
      <c r="TRF187" s="15"/>
      <c r="TRG187" s="15"/>
      <c r="TRH187" s="15"/>
      <c r="TRI187" s="15"/>
      <c r="TRJ187" s="15"/>
      <c r="TRK187" s="15"/>
      <c r="TRL187" s="15"/>
      <c r="TRM187" s="15"/>
      <c r="TRN187" s="15"/>
      <c r="TRO187" s="15"/>
      <c r="TRP187" s="15"/>
      <c r="TRQ187" s="15"/>
      <c r="TRR187" s="15"/>
      <c r="TRS187" s="15"/>
      <c r="TRT187" s="15"/>
      <c r="TRU187" s="15"/>
      <c r="TRV187" s="15"/>
      <c r="TRW187" s="15"/>
      <c r="TRX187" s="15"/>
      <c r="TRY187" s="15"/>
      <c r="TRZ187" s="15"/>
      <c r="TSA187" s="15"/>
      <c r="TSB187" s="15"/>
      <c r="TSC187" s="15"/>
      <c r="TSD187" s="15"/>
      <c r="TSE187" s="15"/>
      <c r="TSF187" s="15"/>
      <c r="TSG187" s="15"/>
      <c r="TSH187" s="15"/>
      <c r="TSI187" s="15"/>
      <c r="TSJ187" s="15"/>
      <c r="TSK187" s="15"/>
      <c r="TSL187" s="15"/>
      <c r="TSM187" s="15"/>
      <c r="TSN187" s="15"/>
      <c r="TSO187" s="15"/>
      <c r="TSP187" s="15"/>
      <c r="TSQ187" s="15"/>
      <c r="TSR187" s="15"/>
      <c r="TSS187" s="15"/>
      <c r="TST187" s="15"/>
      <c r="TSU187" s="15"/>
      <c r="TSV187" s="15"/>
      <c r="TSW187" s="15"/>
      <c r="TSX187" s="15"/>
      <c r="TSY187" s="15"/>
      <c r="TSZ187" s="15"/>
      <c r="TTA187" s="15"/>
      <c r="TTB187" s="15"/>
      <c r="TTC187" s="15"/>
      <c r="TTD187" s="15"/>
      <c r="TTE187" s="15"/>
      <c r="TTF187" s="15"/>
      <c r="TTG187" s="15"/>
      <c r="TTH187" s="15"/>
      <c r="TTI187" s="15"/>
      <c r="TTJ187" s="15"/>
      <c r="TTK187" s="15"/>
      <c r="TTL187" s="15"/>
      <c r="TTM187" s="15"/>
      <c r="TTN187" s="15"/>
      <c r="TTO187" s="15"/>
      <c r="TTP187" s="15"/>
      <c r="TTQ187" s="15"/>
      <c r="TTR187" s="15"/>
      <c r="TTS187" s="15"/>
      <c r="TTT187" s="15"/>
      <c r="TTU187" s="15"/>
      <c r="TTV187" s="15"/>
      <c r="TTW187" s="15"/>
      <c r="TTX187" s="15"/>
      <c r="TTY187" s="15"/>
      <c r="TTZ187" s="15"/>
      <c r="TUA187" s="15"/>
      <c r="TUB187" s="15"/>
      <c r="TUC187" s="15"/>
      <c r="TUD187" s="15"/>
      <c r="TUE187" s="15"/>
      <c r="TUF187" s="15"/>
      <c r="TUG187" s="15"/>
      <c r="TUH187" s="15"/>
      <c r="TUI187" s="15"/>
      <c r="TUJ187" s="15"/>
      <c r="TUK187" s="15"/>
      <c r="TUL187" s="15"/>
      <c r="TUM187" s="15"/>
      <c r="TUN187" s="15"/>
      <c r="TUO187" s="15"/>
      <c r="TUP187" s="15"/>
      <c r="TUQ187" s="15"/>
      <c r="TUR187" s="15"/>
      <c r="TUS187" s="15"/>
      <c r="TUT187" s="15"/>
      <c r="TUU187" s="15"/>
      <c r="TUV187" s="15"/>
      <c r="TUW187" s="15"/>
      <c r="TUX187" s="15"/>
      <c r="TUY187" s="15"/>
      <c r="TUZ187" s="15"/>
      <c r="TVA187" s="15"/>
      <c r="TVB187" s="15"/>
      <c r="TVC187" s="15"/>
      <c r="TVD187" s="15"/>
      <c r="TVE187" s="15"/>
      <c r="TVF187" s="15"/>
      <c r="TVG187" s="15"/>
      <c r="TVH187" s="15"/>
      <c r="TVI187" s="15"/>
      <c r="TVJ187" s="15"/>
      <c r="TVK187" s="15"/>
      <c r="TVL187" s="15"/>
      <c r="TVM187" s="15"/>
      <c r="TVN187" s="15"/>
      <c r="TVO187" s="15"/>
      <c r="TVP187" s="15"/>
      <c r="TVQ187" s="15"/>
      <c r="TVR187" s="15"/>
      <c r="TVS187" s="15"/>
      <c r="TVT187" s="15"/>
      <c r="TVU187" s="15"/>
      <c r="TVV187" s="15"/>
      <c r="TVW187" s="15"/>
      <c r="TVX187" s="15"/>
      <c r="TVY187" s="15"/>
      <c r="TVZ187" s="15"/>
      <c r="TWA187" s="15"/>
      <c r="TWB187" s="15"/>
      <c r="TWC187" s="15"/>
      <c r="TWD187" s="15"/>
      <c r="TWE187" s="15"/>
      <c r="TWF187" s="15"/>
      <c r="TWG187" s="15"/>
      <c r="TWH187" s="15"/>
      <c r="TWI187" s="15"/>
      <c r="TWJ187" s="15"/>
      <c r="TWK187" s="15"/>
      <c r="TWL187" s="15"/>
      <c r="TWM187" s="15"/>
      <c r="TWN187" s="15"/>
      <c r="TWO187" s="15"/>
      <c r="TWP187" s="15"/>
      <c r="TWQ187" s="15"/>
      <c r="TWR187" s="15"/>
      <c r="TWS187" s="15"/>
      <c r="TWT187" s="15"/>
      <c r="TWU187" s="15"/>
      <c r="TWV187" s="15"/>
      <c r="TWW187" s="15"/>
      <c r="TWX187" s="15"/>
      <c r="TWY187" s="15"/>
      <c r="TWZ187" s="15"/>
      <c r="TXA187" s="15"/>
      <c r="TXB187" s="15"/>
      <c r="TXC187" s="15"/>
      <c r="TXD187" s="15"/>
      <c r="TXE187" s="15"/>
      <c r="TXF187" s="15"/>
      <c r="TXG187" s="15"/>
      <c r="TXH187" s="15"/>
      <c r="TXI187" s="15"/>
      <c r="TXJ187" s="15"/>
      <c r="TXK187" s="15"/>
      <c r="TXL187" s="15"/>
      <c r="TXM187" s="15"/>
      <c r="TXN187" s="15"/>
      <c r="TXO187" s="15"/>
      <c r="TXP187" s="15"/>
      <c r="TXQ187" s="15"/>
      <c r="TXR187" s="15"/>
      <c r="TXS187" s="15"/>
      <c r="TXT187" s="15"/>
      <c r="TXU187" s="15"/>
      <c r="TXV187" s="15"/>
      <c r="TXW187" s="15"/>
      <c r="TXX187" s="15"/>
      <c r="TXY187" s="15"/>
      <c r="TXZ187" s="15"/>
      <c r="TYA187" s="15"/>
      <c r="TYB187" s="15"/>
      <c r="TYC187" s="15"/>
      <c r="TYD187" s="15"/>
      <c r="TYE187" s="15"/>
      <c r="TYF187" s="15"/>
      <c r="TYG187" s="15"/>
      <c r="TYH187" s="15"/>
      <c r="TYI187" s="15"/>
      <c r="TYJ187" s="15"/>
      <c r="TYK187" s="15"/>
      <c r="TYL187" s="15"/>
      <c r="TYM187" s="15"/>
      <c r="TYN187" s="15"/>
      <c r="TYO187" s="15"/>
      <c r="TYP187" s="15"/>
      <c r="TYQ187" s="15"/>
      <c r="TYR187" s="15"/>
      <c r="TYS187" s="15"/>
      <c r="TYT187" s="15"/>
      <c r="TYU187" s="15"/>
      <c r="TYV187" s="15"/>
      <c r="TYW187" s="15"/>
      <c r="TYX187" s="15"/>
      <c r="TYY187" s="15"/>
      <c r="TYZ187" s="15"/>
      <c r="TZA187" s="15"/>
      <c r="TZB187" s="15"/>
      <c r="TZC187" s="15"/>
      <c r="TZD187" s="15"/>
      <c r="TZE187" s="15"/>
      <c r="TZF187" s="15"/>
      <c r="TZG187" s="15"/>
      <c r="TZH187" s="15"/>
      <c r="TZI187" s="15"/>
      <c r="TZJ187" s="15"/>
      <c r="TZK187" s="15"/>
      <c r="TZL187" s="15"/>
      <c r="TZM187" s="15"/>
      <c r="TZN187" s="15"/>
      <c r="TZO187" s="15"/>
      <c r="TZP187" s="15"/>
      <c r="TZQ187" s="15"/>
      <c r="TZR187" s="15"/>
      <c r="TZS187" s="15"/>
      <c r="TZT187" s="15"/>
      <c r="TZU187" s="15"/>
      <c r="TZV187" s="15"/>
      <c r="TZW187" s="15"/>
      <c r="TZX187" s="15"/>
      <c r="TZY187" s="15"/>
      <c r="TZZ187" s="15"/>
      <c r="UAA187" s="15"/>
      <c r="UAB187" s="15"/>
      <c r="UAC187" s="15"/>
      <c r="UAD187" s="15"/>
      <c r="UAE187" s="15"/>
      <c r="UAF187" s="15"/>
      <c r="UAG187" s="15"/>
      <c r="UAH187" s="15"/>
      <c r="UAI187" s="15"/>
      <c r="UAJ187" s="15"/>
      <c r="UAK187" s="15"/>
      <c r="UAL187" s="15"/>
      <c r="UAM187" s="15"/>
      <c r="UAN187" s="15"/>
      <c r="UAO187" s="15"/>
      <c r="UAP187" s="15"/>
      <c r="UAQ187" s="15"/>
      <c r="UAR187" s="15"/>
      <c r="UAS187" s="15"/>
      <c r="UAT187" s="15"/>
      <c r="UAU187" s="15"/>
      <c r="UAV187" s="15"/>
      <c r="UAW187" s="15"/>
      <c r="UAX187" s="15"/>
      <c r="UAY187" s="15"/>
      <c r="UAZ187" s="15"/>
      <c r="UBA187" s="15"/>
      <c r="UBB187" s="15"/>
      <c r="UBC187" s="15"/>
      <c r="UBD187" s="15"/>
      <c r="UBE187" s="15"/>
      <c r="UBF187" s="15"/>
      <c r="UBG187" s="15"/>
      <c r="UBH187" s="15"/>
      <c r="UBI187" s="15"/>
      <c r="UBJ187" s="15"/>
      <c r="UBK187" s="15"/>
      <c r="UBL187" s="15"/>
      <c r="UBM187" s="15"/>
      <c r="UBN187" s="15"/>
      <c r="UBO187" s="15"/>
      <c r="UBP187" s="15"/>
      <c r="UBQ187" s="15"/>
      <c r="UBR187" s="15"/>
      <c r="UBS187" s="15"/>
      <c r="UBT187" s="15"/>
      <c r="UBU187" s="15"/>
      <c r="UBV187" s="15"/>
      <c r="UBW187" s="15"/>
      <c r="UBX187" s="15"/>
      <c r="UBY187" s="15"/>
      <c r="UBZ187" s="15"/>
      <c r="UCA187" s="15"/>
      <c r="UCB187" s="15"/>
      <c r="UCC187" s="15"/>
      <c r="UCD187" s="15"/>
      <c r="UCE187" s="15"/>
      <c r="UCF187" s="15"/>
      <c r="UCG187" s="15"/>
      <c r="UCH187" s="15"/>
      <c r="UCI187" s="15"/>
      <c r="UCJ187" s="15"/>
      <c r="UCK187" s="15"/>
      <c r="UCL187" s="15"/>
      <c r="UCM187" s="15"/>
      <c r="UCN187" s="15"/>
      <c r="UCO187" s="15"/>
      <c r="UCP187" s="15"/>
      <c r="UCQ187" s="15"/>
      <c r="UCR187" s="15"/>
      <c r="UCS187" s="15"/>
      <c r="UCT187" s="15"/>
      <c r="UCU187" s="15"/>
      <c r="UCV187" s="15"/>
      <c r="UCW187" s="15"/>
      <c r="UCX187" s="15"/>
      <c r="UCY187" s="15"/>
      <c r="UCZ187" s="15"/>
      <c r="UDA187" s="15"/>
      <c r="UDB187" s="15"/>
      <c r="UDC187" s="15"/>
      <c r="UDD187" s="15"/>
      <c r="UDE187" s="15"/>
      <c r="UDF187" s="15"/>
      <c r="UDG187" s="15"/>
      <c r="UDH187" s="15"/>
      <c r="UDI187" s="15"/>
      <c r="UDJ187" s="15"/>
      <c r="UDK187" s="15"/>
      <c r="UDL187" s="15"/>
      <c r="UDM187" s="15"/>
      <c r="UDN187" s="15"/>
      <c r="UDO187" s="15"/>
      <c r="UDP187" s="15"/>
      <c r="UDQ187" s="15"/>
      <c r="UDR187" s="15"/>
      <c r="UDS187" s="15"/>
      <c r="UDT187" s="15"/>
      <c r="UDU187" s="15"/>
      <c r="UDV187" s="15"/>
      <c r="UDW187" s="15"/>
      <c r="UDX187" s="15"/>
      <c r="UDY187" s="15"/>
      <c r="UDZ187" s="15"/>
      <c r="UEA187" s="15"/>
      <c r="UEB187" s="15"/>
      <c r="UEC187" s="15"/>
      <c r="UED187" s="15"/>
      <c r="UEE187" s="15"/>
      <c r="UEF187" s="15"/>
      <c r="UEG187" s="15"/>
      <c r="UEH187" s="15"/>
      <c r="UEI187" s="15"/>
      <c r="UEJ187" s="15"/>
      <c r="UEK187" s="15"/>
      <c r="UEL187" s="15"/>
      <c r="UEM187" s="15"/>
      <c r="UEN187" s="15"/>
      <c r="UEO187" s="15"/>
      <c r="UEP187" s="15"/>
      <c r="UEQ187" s="15"/>
      <c r="UER187" s="15"/>
      <c r="UES187" s="15"/>
      <c r="UET187" s="15"/>
      <c r="UEU187" s="15"/>
      <c r="UEV187" s="15"/>
      <c r="UEW187" s="15"/>
      <c r="UEX187" s="15"/>
      <c r="UEY187" s="15"/>
      <c r="UEZ187" s="15"/>
      <c r="UFA187" s="15"/>
      <c r="UFB187" s="15"/>
      <c r="UFC187" s="15"/>
      <c r="UFD187" s="15"/>
      <c r="UFE187" s="15"/>
      <c r="UFF187" s="15"/>
      <c r="UFG187" s="15"/>
      <c r="UFH187" s="15"/>
      <c r="UFI187" s="15"/>
      <c r="UFJ187" s="15"/>
      <c r="UFK187" s="15"/>
      <c r="UFL187" s="15"/>
      <c r="UFM187" s="15"/>
      <c r="UFN187" s="15"/>
      <c r="UFO187" s="15"/>
      <c r="UFP187" s="15"/>
      <c r="UFQ187" s="15"/>
      <c r="UFR187" s="15"/>
      <c r="UFS187" s="15"/>
      <c r="UFT187" s="15"/>
      <c r="UFU187" s="15"/>
      <c r="UFV187" s="15"/>
      <c r="UFW187" s="15"/>
      <c r="UFX187" s="15"/>
      <c r="UFY187" s="15"/>
      <c r="UFZ187" s="15"/>
      <c r="UGA187" s="15"/>
      <c r="UGB187" s="15"/>
      <c r="UGC187" s="15"/>
      <c r="UGD187" s="15"/>
      <c r="UGE187" s="15"/>
      <c r="UGF187" s="15"/>
      <c r="UGG187" s="15"/>
      <c r="UGH187" s="15"/>
      <c r="UGI187" s="15"/>
      <c r="UGJ187" s="15"/>
      <c r="UGK187" s="15"/>
      <c r="UGL187" s="15"/>
      <c r="UGM187" s="15"/>
      <c r="UGN187" s="15"/>
      <c r="UGO187" s="15"/>
      <c r="UGP187" s="15"/>
      <c r="UGQ187" s="15"/>
      <c r="UGR187" s="15"/>
      <c r="UGS187" s="15"/>
      <c r="UGT187" s="15"/>
      <c r="UGU187" s="15"/>
      <c r="UGV187" s="15"/>
      <c r="UGW187" s="15"/>
      <c r="UGX187" s="15"/>
      <c r="UGY187" s="15"/>
      <c r="UGZ187" s="15"/>
      <c r="UHA187" s="15"/>
      <c r="UHB187" s="15"/>
      <c r="UHC187" s="15"/>
      <c r="UHD187" s="15"/>
      <c r="UHE187" s="15"/>
      <c r="UHF187" s="15"/>
      <c r="UHG187" s="15"/>
      <c r="UHH187" s="15"/>
      <c r="UHI187" s="15"/>
      <c r="UHJ187" s="15"/>
      <c r="UHK187" s="15"/>
      <c r="UHL187" s="15"/>
      <c r="UHM187" s="15"/>
      <c r="UHN187" s="15"/>
      <c r="UHO187" s="15"/>
      <c r="UHP187" s="15"/>
      <c r="UHQ187" s="15"/>
      <c r="UHR187" s="15"/>
      <c r="UHS187" s="15"/>
      <c r="UHT187" s="15"/>
      <c r="UHU187" s="15"/>
      <c r="UHV187" s="15"/>
      <c r="UHW187" s="15"/>
      <c r="UHX187" s="15"/>
      <c r="UHY187" s="15"/>
      <c r="UHZ187" s="15"/>
      <c r="UIA187" s="15"/>
      <c r="UIB187" s="15"/>
      <c r="UIC187" s="15"/>
      <c r="UID187" s="15"/>
      <c r="UIE187" s="15"/>
      <c r="UIF187" s="15"/>
      <c r="UIG187" s="15"/>
      <c r="UIH187" s="15"/>
      <c r="UII187" s="15"/>
      <c r="UIJ187" s="15"/>
      <c r="UIK187" s="15"/>
      <c r="UIL187" s="15"/>
      <c r="UIM187" s="15"/>
      <c r="UIN187" s="15"/>
      <c r="UIO187" s="15"/>
      <c r="UIP187" s="15"/>
      <c r="UIQ187" s="15"/>
      <c r="UIR187" s="15"/>
      <c r="UIS187" s="15"/>
      <c r="UIT187" s="15"/>
      <c r="UIU187" s="15"/>
      <c r="UIV187" s="15"/>
      <c r="UIW187" s="15"/>
      <c r="UIX187" s="15"/>
      <c r="UIY187" s="15"/>
      <c r="UIZ187" s="15"/>
      <c r="UJA187" s="15"/>
      <c r="UJB187" s="15"/>
      <c r="UJC187" s="15"/>
      <c r="UJD187" s="15"/>
      <c r="UJE187" s="15"/>
      <c r="UJF187" s="15"/>
      <c r="UJG187" s="15"/>
      <c r="UJH187" s="15"/>
      <c r="UJI187" s="15"/>
      <c r="UJJ187" s="15"/>
      <c r="UJK187" s="15"/>
      <c r="UJL187" s="15"/>
      <c r="UJM187" s="15"/>
      <c r="UJN187" s="15"/>
      <c r="UJO187" s="15"/>
      <c r="UJP187" s="15"/>
      <c r="UJQ187" s="15"/>
      <c r="UJR187" s="15"/>
      <c r="UJS187" s="15"/>
      <c r="UJT187" s="15"/>
      <c r="UJU187" s="15"/>
      <c r="UJV187" s="15"/>
      <c r="UJW187" s="15"/>
      <c r="UJX187" s="15"/>
      <c r="UJY187" s="15"/>
      <c r="UJZ187" s="15"/>
      <c r="UKA187" s="15"/>
      <c r="UKB187" s="15"/>
      <c r="UKC187" s="15"/>
      <c r="UKD187" s="15"/>
      <c r="UKE187" s="15"/>
      <c r="UKF187" s="15"/>
      <c r="UKG187" s="15"/>
      <c r="UKH187" s="15"/>
      <c r="UKI187" s="15"/>
      <c r="UKJ187" s="15"/>
      <c r="UKK187" s="15"/>
      <c r="UKL187" s="15"/>
      <c r="UKM187" s="15"/>
      <c r="UKN187" s="15"/>
      <c r="UKO187" s="15"/>
      <c r="UKP187" s="15"/>
      <c r="UKQ187" s="15"/>
      <c r="UKR187" s="15"/>
      <c r="UKS187" s="15"/>
      <c r="UKT187" s="15"/>
      <c r="UKU187" s="15"/>
      <c r="UKV187" s="15"/>
      <c r="UKW187" s="15"/>
      <c r="UKX187" s="15"/>
      <c r="UKY187" s="15"/>
      <c r="UKZ187" s="15"/>
      <c r="ULA187" s="15"/>
      <c r="ULB187" s="15"/>
      <c r="ULC187" s="15"/>
      <c r="ULD187" s="15"/>
      <c r="ULE187" s="15"/>
      <c r="ULF187" s="15"/>
      <c r="ULG187" s="15"/>
      <c r="ULH187" s="15"/>
      <c r="ULI187" s="15"/>
      <c r="ULJ187" s="15"/>
      <c r="ULK187" s="15"/>
      <c r="ULL187" s="15"/>
      <c r="ULM187" s="15"/>
      <c r="ULN187" s="15"/>
      <c r="ULO187" s="15"/>
      <c r="ULP187" s="15"/>
      <c r="ULQ187" s="15"/>
      <c r="ULR187" s="15"/>
      <c r="ULS187" s="15"/>
      <c r="ULT187" s="15"/>
      <c r="ULU187" s="15"/>
      <c r="ULV187" s="15"/>
      <c r="ULW187" s="15"/>
      <c r="ULX187" s="15"/>
      <c r="ULY187" s="15"/>
      <c r="ULZ187" s="15"/>
      <c r="UMA187" s="15"/>
      <c r="UMB187" s="15"/>
      <c r="UMC187" s="15"/>
      <c r="UMD187" s="15"/>
      <c r="UME187" s="15"/>
      <c r="UMF187" s="15"/>
      <c r="UMG187" s="15"/>
      <c r="UMH187" s="15"/>
      <c r="UMI187" s="15"/>
      <c r="UMJ187" s="15"/>
      <c r="UMK187" s="15"/>
      <c r="UML187" s="15"/>
      <c r="UMM187" s="15"/>
      <c r="UMN187" s="15"/>
      <c r="UMO187" s="15"/>
      <c r="UMP187" s="15"/>
      <c r="UMQ187" s="15"/>
      <c r="UMR187" s="15"/>
      <c r="UMS187" s="15"/>
      <c r="UMT187" s="15"/>
      <c r="UMU187" s="15"/>
      <c r="UMV187" s="15"/>
      <c r="UMW187" s="15"/>
      <c r="UMX187" s="15"/>
      <c r="UMY187" s="15"/>
      <c r="UMZ187" s="15"/>
      <c r="UNA187" s="15"/>
      <c r="UNB187" s="15"/>
      <c r="UNC187" s="15"/>
      <c r="UND187" s="15"/>
      <c r="UNE187" s="15"/>
      <c r="UNF187" s="15"/>
      <c r="UNG187" s="15"/>
      <c r="UNH187" s="15"/>
      <c r="UNI187" s="15"/>
      <c r="UNJ187" s="15"/>
      <c r="UNK187" s="15"/>
      <c r="UNL187" s="15"/>
      <c r="UNM187" s="15"/>
      <c r="UNN187" s="15"/>
      <c r="UNO187" s="15"/>
      <c r="UNP187" s="15"/>
      <c r="UNQ187" s="15"/>
      <c r="UNR187" s="15"/>
      <c r="UNS187" s="15"/>
      <c r="UNT187" s="15"/>
      <c r="UNU187" s="15"/>
      <c r="UNV187" s="15"/>
      <c r="UNW187" s="15"/>
      <c r="UNX187" s="15"/>
      <c r="UNY187" s="15"/>
      <c r="UNZ187" s="15"/>
      <c r="UOA187" s="15"/>
      <c r="UOB187" s="15"/>
      <c r="UOC187" s="15"/>
      <c r="UOD187" s="15"/>
      <c r="UOE187" s="15"/>
      <c r="UOF187" s="15"/>
      <c r="UOG187" s="15"/>
      <c r="UOH187" s="15"/>
      <c r="UOI187" s="15"/>
      <c r="UOJ187" s="15"/>
      <c r="UOK187" s="15"/>
      <c r="UOL187" s="15"/>
      <c r="UOM187" s="15"/>
      <c r="UON187" s="15"/>
      <c r="UOO187" s="15"/>
      <c r="UOP187" s="15"/>
      <c r="UOQ187" s="15"/>
      <c r="UOR187" s="15"/>
      <c r="UOS187" s="15"/>
      <c r="UOT187" s="15"/>
      <c r="UOU187" s="15"/>
      <c r="UOV187" s="15"/>
      <c r="UOW187" s="15"/>
      <c r="UOX187" s="15"/>
      <c r="UOY187" s="15"/>
      <c r="UOZ187" s="15"/>
      <c r="UPA187" s="15"/>
      <c r="UPB187" s="15"/>
      <c r="UPC187" s="15"/>
      <c r="UPD187" s="15"/>
      <c r="UPE187" s="15"/>
      <c r="UPF187" s="15"/>
      <c r="UPG187" s="15"/>
      <c r="UPH187" s="15"/>
      <c r="UPI187" s="15"/>
      <c r="UPJ187" s="15"/>
      <c r="UPK187" s="15"/>
      <c r="UPL187" s="15"/>
      <c r="UPM187" s="15"/>
      <c r="UPN187" s="15"/>
      <c r="UPO187" s="15"/>
      <c r="UPP187" s="15"/>
      <c r="UPQ187" s="15"/>
      <c r="UPR187" s="15"/>
      <c r="UPS187" s="15"/>
      <c r="UPT187" s="15"/>
      <c r="UPU187" s="15"/>
      <c r="UPV187" s="15"/>
      <c r="UPW187" s="15"/>
      <c r="UPX187" s="15"/>
      <c r="UPY187" s="15"/>
      <c r="UPZ187" s="15"/>
      <c r="UQA187" s="15"/>
      <c r="UQB187" s="15"/>
      <c r="UQC187" s="15"/>
      <c r="UQD187" s="15"/>
      <c r="UQE187" s="15"/>
      <c r="UQF187" s="15"/>
      <c r="UQG187" s="15"/>
      <c r="UQH187" s="15"/>
      <c r="UQI187" s="15"/>
      <c r="UQJ187" s="15"/>
      <c r="UQK187" s="15"/>
      <c r="UQL187" s="15"/>
      <c r="UQM187" s="15"/>
      <c r="UQN187" s="15"/>
      <c r="UQO187" s="15"/>
      <c r="UQP187" s="15"/>
      <c r="UQQ187" s="15"/>
      <c r="UQR187" s="15"/>
      <c r="UQS187" s="15"/>
      <c r="UQT187" s="15"/>
      <c r="UQU187" s="15"/>
      <c r="UQV187" s="15"/>
      <c r="UQW187" s="15"/>
      <c r="UQX187" s="15"/>
      <c r="UQY187" s="15"/>
      <c r="UQZ187" s="15"/>
      <c r="URA187" s="15"/>
      <c r="URB187" s="15"/>
      <c r="URC187" s="15"/>
      <c r="URD187" s="15"/>
      <c r="URE187" s="15"/>
      <c r="URF187" s="15"/>
      <c r="URG187" s="15"/>
      <c r="URH187" s="15"/>
      <c r="URI187" s="15"/>
      <c r="URJ187" s="15"/>
      <c r="URK187" s="15"/>
      <c r="URL187" s="15"/>
      <c r="URM187" s="15"/>
      <c r="URN187" s="15"/>
      <c r="URO187" s="15"/>
      <c r="URP187" s="15"/>
      <c r="URQ187" s="15"/>
      <c r="URR187" s="15"/>
      <c r="URS187" s="15"/>
      <c r="URT187" s="15"/>
      <c r="URU187" s="15"/>
      <c r="URV187" s="15"/>
      <c r="URW187" s="15"/>
      <c r="URX187" s="15"/>
      <c r="URY187" s="15"/>
      <c r="URZ187" s="15"/>
      <c r="USA187" s="15"/>
      <c r="USB187" s="15"/>
      <c r="USC187" s="15"/>
      <c r="USD187" s="15"/>
      <c r="USE187" s="15"/>
      <c r="USF187" s="15"/>
      <c r="USG187" s="15"/>
      <c r="USH187" s="15"/>
      <c r="USI187" s="15"/>
      <c r="USJ187" s="15"/>
      <c r="USK187" s="15"/>
      <c r="USL187" s="15"/>
      <c r="USM187" s="15"/>
      <c r="USN187" s="15"/>
      <c r="USO187" s="15"/>
      <c r="USP187" s="15"/>
      <c r="USQ187" s="15"/>
      <c r="USR187" s="15"/>
      <c r="USS187" s="15"/>
      <c r="UST187" s="15"/>
      <c r="USU187" s="15"/>
      <c r="USV187" s="15"/>
      <c r="USW187" s="15"/>
      <c r="USX187" s="15"/>
      <c r="USY187" s="15"/>
      <c r="USZ187" s="15"/>
      <c r="UTA187" s="15"/>
      <c r="UTB187" s="15"/>
      <c r="UTC187" s="15"/>
      <c r="UTD187" s="15"/>
      <c r="UTE187" s="15"/>
      <c r="UTF187" s="15"/>
      <c r="UTG187" s="15"/>
      <c r="UTH187" s="15"/>
      <c r="UTI187" s="15"/>
      <c r="UTJ187" s="15"/>
      <c r="UTK187" s="15"/>
      <c r="UTL187" s="15"/>
      <c r="UTM187" s="15"/>
      <c r="UTN187" s="15"/>
      <c r="UTO187" s="15"/>
      <c r="UTP187" s="15"/>
      <c r="UTQ187" s="15"/>
      <c r="UTR187" s="15"/>
      <c r="UTS187" s="15"/>
      <c r="UTT187" s="15"/>
      <c r="UTU187" s="15"/>
      <c r="UTV187" s="15"/>
      <c r="UTW187" s="15"/>
      <c r="UTX187" s="15"/>
      <c r="UTY187" s="15"/>
      <c r="UTZ187" s="15"/>
      <c r="UUA187" s="15"/>
      <c r="UUB187" s="15"/>
      <c r="UUC187" s="15"/>
      <c r="UUD187" s="15"/>
      <c r="UUE187" s="15"/>
      <c r="UUF187" s="15"/>
      <c r="UUG187" s="15"/>
      <c r="UUH187" s="15"/>
      <c r="UUI187" s="15"/>
      <c r="UUJ187" s="15"/>
      <c r="UUK187" s="15"/>
      <c r="UUL187" s="15"/>
      <c r="UUM187" s="15"/>
      <c r="UUN187" s="15"/>
      <c r="UUO187" s="15"/>
      <c r="UUP187" s="15"/>
      <c r="UUQ187" s="15"/>
      <c r="UUR187" s="15"/>
      <c r="UUS187" s="15"/>
      <c r="UUT187" s="15"/>
      <c r="UUU187" s="15"/>
      <c r="UUV187" s="15"/>
      <c r="UUW187" s="15"/>
      <c r="UUX187" s="15"/>
      <c r="UUY187" s="15"/>
      <c r="UUZ187" s="15"/>
      <c r="UVA187" s="15"/>
      <c r="UVB187" s="15"/>
      <c r="UVC187" s="15"/>
      <c r="UVD187" s="15"/>
      <c r="UVE187" s="15"/>
      <c r="UVF187" s="15"/>
      <c r="UVG187" s="15"/>
      <c r="UVH187" s="15"/>
      <c r="UVI187" s="15"/>
      <c r="UVJ187" s="15"/>
      <c r="UVK187" s="15"/>
      <c r="UVL187" s="15"/>
      <c r="UVM187" s="15"/>
      <c r="UVN187" s="15"/>
      <c r="UVO187" s="15"/>
      <c r="UVP187" s="15"/>
      <c r="UVQ187" s="15"/>
      <c r="UVR187" s="15"/>
      <c r="UVS187" s="15"/>
      <c r="UVT187" s="15"/>
      <c r="UVU187" s="15"/>
      <c r="UVV187" s="15"/>
      <c r="UVW187" s="15"/>
      <c r="UVX187" s="15"/>
      <c r="UVY187" s="15"/>
      <c r="UVZ187" s="15"/>
      <c r="UWA187" s="15"/>
      <c r="UWB187" s="15"/>
      <c r="UWC187" s="15"/>
      <c r="UWD187" s="15"/>
      <c r="UWE187" s="15"/>
      <c r="UWF187" s="15"/>
      <c r="UWG187" s="15"/>
      <c r="UWH187" s="15"/>
      <c r="UWI187" s="15"/>
      <c r="UWJ187" s="15"/>
      <c r="UWK187" s="15"/>
      <c r="UWL187" s="15"/>
      <c r="UWM187" s="15"/>
      <c r="UWN187" s="15"/>
      <c r="UWO187" s="15"/>
      <c r="UWP187" s="15"/>
      <c r="UWQ187" s="15"/>
      <c r="UWR187" s="15"/>
      <c r="UWS187" s="15"/>
      <c r="UWT187" s="15"/>
      <c r="UWU187" s="15"/>
      <c r="UWV187" s="15"/>
      <c r="UWW187" s="15"/>
      <c r="UWX187" s="15"/>
      <c r="UWY187" s="15"/>
      <c r="UWZ187" s="15"/>
      <c r="UXA187" s="15"/>
      <c r="UXB187" s="15"/>
      <c r="UXC187" s="15"/>
      <c r="UXD187" s="15"/>
      <c r="UXE187" s="15"/>
      <c r="UXF187" s="15"/>
      <c r="UXG187" s="15"/>
      <c r="UXH187" s="15"/>
      <c r="UXI187" s="15"/>
      <c r="UXJ187" s="15"/>
      <c r="UXK187" s="15"/>
      <c r="UXL187" s="15"/>
      <c r="UXM187" s="15"/>
      <c r="UXN187" s="15"/>
      <c r="UXO187" s="15"/>
      <c r="UXP187" s="15"/>
      <c r="UXQ187" s="15"/>
      <c r="UXR187" s="15"/>
      <c r="UXS187" s="15"/>
      <c r="UXT187" s="15"/>
      <c r="UXU187" s="15"/>
      <c r="UXV187" s="15"/>
      <c r="UXW187" s="15"/>
      <c r="UXX187" s="15"/>
      <c r="UXY187" s="15"/>
      <c r="UXZ187" s="15"/>
      <c r="UYA187" s="15"/>
      <c r="UYB187" s="15"/>
      <c r="UYC187" s="15"/>
      <c r="UYD187" s="15"/>
      <c r="UYE187" s="15"/>
      <c r="UYF187" s="15"/>
      <c r="UYG187" s="15"/>
      <c r="UYH187" s="15"/>
      <c r="UYI187" s="15"/>
      <c r="UYJ187" s="15"/>
      <c r="UYK187" s="15"/>
      <c r="UYL187" s="15"/>
      <c r="UYM187" s="15"/>
      <c r="UYN187" s="15"/>
      <c r="UYO187" s="15"/>
      <c r="UYP187" s="15"/>
      <c r="UYQ187" s="15"/>
      <c r="UYR187" s="15"/>
      <c r="UYS187" s="15"/>
      <c r="UYT187" s="15"/>
      <c r="UYU187" s="15"/>
      <c r="UYV187" s="15"/>
      <c r="UYW187" s="15"/>
      <c r="UYX187" s="15"/>
      <c r="UYY187" s="15"/>
      <c r="UYZ187" s="15"/>
      <c r="UZA187" s="15"/>
      <c r="UZB187" s="15"/>
      <c r="UZC187" s="15"/>
      <c r="UZD187" s="15"/>
      <c r="UZE187" s="15"/>
      <c r="UZF187" s="15"/>
      <c r="UZG187" s="15"/>
      <c r="UZH187" s="15"/>
      <c r="UZI187" s="15"/>
      <c r="UZJ187" s="15"/>
      <c r="UZK187" s="15"/>
      <c r="UZL187" s="15"/>
      <c r="UZM187" s="15"/>
      <c r="UZN187" s="15"/>
      <c r="UZO187" s="15"/>
      <c r="UZP187" s="15"/>
      <c r="UZQ187" s="15"/>
      <c r="UZR187" s="15"/>
      <c r="UZS187" s="15"/>
      <c r="UZT187" s="15"/>
      <c r="UZU187" s="15"/>
      <c r="UZV187" s="15"/>
      <c r="UZW187" s="15"/>
      <c r="UZX187" s="15"/>
      <c r="UZY187" s="15"/>
      <c r="UZZ187" s="15"/>
      <c r="VAA187" s="15"/>
      <c r="VAB187" s="15"/>
      <c r="VAC187" s="15"/>
      <c r="VAD187" s="15"/>
      <c r="VAE187" s="15"/>
      <c r="VAF187" s="15"/>
      <c r="VAG187" s="15"/>
      <c r="VAH187" s="15"/>
      <c r="VAI187" s="15"/>
      <c r="VAJ187" s="15"/>
      <c r="VAK187" s="15"/>
      <c r="VAL187" s="15"/>
      <c r="VAM187" s="15"/>
      <c r="VAN187" s="15"/>
      <c r="VAO187" s="15"/>
      <c r="VAP187" s="15"/>
      <c r="VAQ187" s="15"/>
      <c r="VAR187" s="15"/>
      <c r="VAS187" s="15"/>
      <c r="VAT187" s="15"/>
      <c r="VAU187" s="15"/>
      <c r="VAV187" s="15"/>
      <c r="VAW187" s="15"/>
      <c r="VAX187" s="15"/>
      <c r="VAY187" s="15"/>
      <c r="VAZ187" s="15"/>
      <c r="VBA187" s="15"/>
      <c r="VBB187" s="15"/>
      <c r="VBC187" s="15"/>
      <c r="VBD187" s="15"/>
      <c r="VBE187" s="15"/>
      <c r="VBF187" s="15"/>
      <c r="VBG187" s="15"/>
      <c r="VBH187" s="15"/>
      <c r="VBI187" s="15"/>
      <c r="VBJ187" s="15"/>
      <c r="VBK187" s="15"/>
      <c r="VBL187" s="15"/>
      <c r="VBM187" s="15"/>
      <c r="VBN187" s="15"/>
      <c r="VBO187" s="15"/>
      <c r="VBP187" s="15"/>
      <c r="VBQ187" s="15"/>
      <c r="VBR187" s="15"/>
      <c r="VBS187" s="15"/>
      <c r="VBT187" s="15"/>
      <c r="VBU187" s="15"/>
      <c r="VBV187" s="15"/>
      <c r="VBW187" s="15"/>
      <c r="VBX187" s="15"/>
      <c r="VBY187" s="15"/>
      <c r="VBZ187" s="15"/>
      <c r="VCA187" s="15"/>
      <c r="VCB187" s="15"/>
      <c r="VCC187" s="15"/>
      <c r="VCD187" s="15"/>
      <c r="VCE187" s="15"/>
      <c r="VCF187" s="15"/>
      <c r="VCG187" s="15"/>
      <c r="VCH187" s="15"/>
      <c r="VCI187" s="15"/>
      <c r="VCJ187" s="15"/>
      <c r="VCK187" s="15"/>
      <c r="VCL187" s="15"/>
      <c r="VCM187" s="15"/>
      <c r="VCN187" s="15"/>
      <c r="VCO187" s="15"/>
      <c r="VCP187" s="15"/>
      <c r="VCQ187" s="15"/>
      <c r="VCR187" s="15"/>
      <c r="VCS187" s="15"/>
      <c r="VCT187" s="15"/>
      <c r="VCU187" s="15"/>
      <c r="VCV187" s="15"/>
      <c r="VCW187" s="15"/>
      <c r="VCX187" s="15"/>
      <c r="VCY187" s="15"/>
      <c r="VCZ187" s="15"/>
      <c r="VDA187" s="15"/>
      <c r="VDB187" s="15"/>
      <c r="VDC187" s="15"/>
      <c r="VDD187" s="15"/>
      <c r="VDE187" s="15"/>
      <c r="VDF187" s="15"/>
      <c r="VDG187" s="15"/>
      <c r="VDH187" s="15"/>
      <c r="VDI187" s="15"/>
      <c r="VDJ187" s="15"/>
      <c r="VDK187" s="15"/>
      <c r="VDL187" s="15"/>
      <c r="VDM187" s="15"/>
      <c r="VDN187" s="15"/>
      <c r="VDO187" s="15"/>
      <c r="VDP187" s="15"/>
      <c r="VDQ187" s="15"/>
      <c r="VDR187" s="15"/>
      <c r="VDS187" s="15"/>
      <c r="VDT187" s="15"/>
      <c r="VDU187" s="15"/>
      <c r="VDV187" s="15"/>
      <c r="VDW187" s="15"/>
      <c r="VDX187" s="15"/>
      <c r="VDY187" s="15"/>
      <c r="VDZ187" s="15"/>
      <c r="VEA187" s="15"/>
      <c r="VEB187" s="15"/>
      <c r="VEC187" s="15"/>
      <c r="VED187" s="15"/>
      <c r="VEE187" s="15"/>
      <c r="VEF187" s="15"/>
      <c r="VEG187" s="15"/>
      <c r="VEH187" s="15"/>
      <c r="VEI187" s="15"/>
      <c r="VEJ187" s="15"/>
      <c r="VEK187" s="15"/>
      <c r="VEL187" s="15"/>
      <c r="VEM187" s="15"/>
      <c r="VEN187" s="15"/>
      <c r="VEO187" s="15"/>
      <c r="VEP187" s="15"/>
      <c r="VEQ187" s="15"/>
      <c r="VER187" s="15"/>
      <c r="VES187" s="15"/>
      <c r="VET187" s="15"/>
      <c r="VEU187" s="15"/>
      <c r="VEV187" s="15"/>
      <c r="VEW187" s="15"/>
      <c r="VEX187" s="15"/>
      <c r="VEY187" s="15"/>
      <c r="VEZ187" s="15"/>
      <c r="VFA187" s="15"/>
      <c r="VFB187" s="15"/>
      <c r="VFC187" s="15"/>
      <c r="VFD187" s="15"/>
      <c r="VFE187" s="15"/>
      <c r="VFF187" s="15"/>
      <c r="VFG187" s="15"/>
      <c r="VFH187" s="15"/>
      <c r="VFI187" s="15"/>
      <c r="VFJ187" s="15"/>
      <c r="VFK187" s="15"/>
      <c r="VFL187" s="15"/>
      <c r="VFM187" s="15"/>
      <c r="VFN187" s="15"/>
      <c r="VFO187" s="15"/>
      <c r="VFP187" s="15"/>
      <c r="VFQ187" s="15"/>
      <c r="VFR187" s="15"/>
      <c r="VFS187" s="15"/>
      <c r="VFT187" s="15"/>
      <c r="VFU187" s="15"/>
      <c r="VFV187" s="15"/>
      <c r="VFW187" s="15"/>
      <c r="VFX187" s="15"/>
      <c r="VFY187" s="15"/>
      <c r="VFZ187" s="15"/>
      <c r="VGA187" s="15"/>
      <c r="VGB187" s="15"/>
      <c r="VGC187" s="15"/>
      <c r="VGD187" s="15"/>
      <c r="VGE187" s="15"/>
      <c r="VGF187" s="15"/>
      <c r="VGG187" s="15"/>
      <c r="VGH187" s="15"/>
      <c r="VGI187" s="15"/>
      <c r="VGJ187" s="15"/>
      <c r="VGK187" s="15"/>
      <c r="VGL187" s="15"/>
      <c r="VGM187" s="15"/>
      <c r="VGN187" s="15"/>
      <c r="VGO187" s="15"/>
      <c r="VGP187" s="15"/>
      <c r="VGQ187" s="15"/>
      <c r="VGR187" s="15"/>
      <c r="VGS187" s="15"/>
      <c r="VGT187" s="15"/>
      <c r="VGU187" s="15"/>
      <c r="VGV187" s="15"/>
      <c r="VGW187" s="15"/>
      <c r="VGX187" s="15"/>
      <c r="VGY187" s="15"/>
      <c r="VGZ187" s="15"/>
      <c r="VHA187" s="15"/>
      <c r="VHB187" s="15"/>
      <c r="VHC187" s="15"/>
      <c r="VHD187" s="15"/>
      <c r="VHE187" s="15"/>
      <c r="VHF187" s="15"/>
      <c r="VHG187" s="15"/>
      <c r="VHH187" s="15"/>
      <c r="VHI187" s="15"/>
      <c r="VHJ187" s="15"/>
      <c r="VHK187" s="15"/>
      <c r="VHL187" s="15"/>
      <c r="VHM187" s="15"/>
      <c r="VHN187" s="15"/>
      <c r="VHO187" s="15"/>
      <c r="VHP187" s="15"/>
      <c r="VHQ187" s="15"/>
      <c r="VHR187" s="15"/>
      <c r="VHS187" s="15"/>
      <c r="VHT187" s="15"/>
      <c r="VHU187" s="15"/>
      <c r="VHV187" s="15"/>
      <c r="VHW187" s="15"/>
      <c r="VHX187" s="15"/>
      <c r="VHY187" s="15"/>
      <c r="VHZ187" s="15"/>
      <c r="VIA187" s="15"/>
      <c r="VIB187" s="15"/>
      <c r="VIC187" s="15"/>
      <c r="VID187" s="15"/>
      <c r="VIE187" s="15"/>
      <c r="VIF187" s="15"/>
      <c r="VIG187" s="15"/>
      <c r="VIH187" s="15"/>
      <c r="VII187" s="15"/>
      <c r="VIJ187" s="15"/>
      <c r="VIK187" s="15"/>
      <c r="VIL187" s="15"/>
      <c r="VIM187" s="15"/>
      <c r="VIN187" s="15"/>
      <c r="VIO187" s="15"/>
      <c r="VIP187" s="15"/>
      <c r="VIQ187" s="15"/>
      <c r="VIR187" s="15"/>
      <c r="VIS187" s="15"/>
      <c r="VIT187" s="15"/>
      <c r="VIU187" s="15"/>
      <c r="VIV187" s="15"/>
      <c r="VIW187" s="15"/>
      <c r="VIX187" s="15"/>
      <c r="VIY187" s="15"/>
      <c r="VIZ187" s="15"/>
      <c r="VJA187" s="15"/>
      <c r="VJB187" s="15"/>
      <c r="VJC187" s="15"/>
      <c r="VJD187" s="15"/>
      <c r="VJE187" s="15"/>
      <c r="VJF187" s="15"/>
      <c r="VJG187" s="15"/>
      <c r="VJH187" s="15"/>
      <c r="VJI187" s="15"/>
      <c r="VJJ187" s="15"/>
      <c r="VJK187" s="15"/>
      <c r="VJL187" s="15"/>
      <c r="VJM187" s="15"/>
      <c r="VJN187" s="15"/>
      <c r="VJO187" s="15"/>
      <c r="VJP187" s="15"/>
      <c r="VJQ187" s="15"/>
      <c r="VJR187" s="15"/>
      <c r="VJS187" s="15"/>
      <c r="VJT187" s="15"/>
      <c r="VJU187" s="15"/>
      <c r="VJV187" s="15"/>
      <c r="VJW187" s="15"/>
      <c r="VJX187" s="15"/>
      <c r="VJY187" s="15"/>
      <c r="VJZ187" s="15"/>
      <c r="VKA187" s="15"/>
      <c r="VKB187" s="15"/>
      <c r="VKC187" s="15"/>
      <c r="VKD187" s="15"/>
      <c r="VKE187" s="15"/>
      <c r="VKF187" s="15"/>
      <c r="VKG187" s="15"/>
      <c r="VKH187" s="15"/>
      <c r="VKI187" s="15"/>
      <c r="VKJ187" s="15"/>
      <c r="VKK187" s="15"/>
      <c r="VKL187" s="15"/>
      <c r="VKM187" s="15"/>
      <c r="VKN187" s="15"/>
      <c r="VKO187" s="15"/>
      <c r="VKP187" s="15"/>
      <c r="VKQ187" s="15"/>
      <c r="VKR187" s="15"/>
      <c r="VKS187" s="15"/>
      <c r="VKT187" s="15"/>
      <c r="VKU187" s="15"/>
      <c r="VKV187" s="15"/>
      <c r="VKW187" s="15"/>
      <c r="VKX187" s="15"/>
      <c r="VKY187" s="15"/>
      <c r="VKZ187" s="15"/>
      <c r="VLA187" s="15"/>
      <c r="VLB187" s="15"/>
      <c r="VLC187" s="15"/>
      <c r="VLD187" s="15"/>
      <c r="VLE187" s="15"/>
      <c r="VLF187" s="15"/>
      <c r="VLG187" s="15"/>
      <c r="VLH187" s="15"/>
      <c r="VLI187" s="15"/>
      <c r="VLJ187" s="15"/>
      <c r="VLK187" s="15"/>
      <c r="VLL187" s="15"/>
      <c r="VLM187" s="15"/>
      <c r="VLN187" s="15"/>
      <c r="VLO187" s="15"/>
      <c r="VLP187" s="15"/>
      <c r="VLQ187" s="15"/>
      <c r="VLR187" s="15"/>
      <c r="VLS187" s="15"/>
      <c r="VLT187" s="15"/>
      <c r="VLU187" s="15"/>
      <c r="VLV187" s="15"/>
      <c r="VLW187" s="15"/>
      <c r="VLX187" s="15"/>
      <c r="VLY187" s="15"/>
      <c r="VLZ187" s="15"/>
      <c r="VMA187" s="15"/>
      <c r="VMB187" s="15"/>
      <c r="VMC187" s="15"/>
      <c r="VMD187" s="15"/>
      <c r="VME187" s="15"/>
      <c r="VMF187" s="15"/>
      <c r="VMG187" s="15"/>
      <c r="VMH187" s="15"/>
      <c r="VMI187" s="15"/>
      <c r="VMJ187" s="15"/>
      <c r="VMK187" s="15"/>
      <c r="VML187" s="15"/>
      <c r="VMM187" s="15"/>
      <c r="VMN187" s="15"/>
      <c r="VMO187" s="15"/>
      <c r="VMP187" s="15"/>
      <c r="VMQ187" s="15"/>
      <c r="VMR187" s="15"/>
      <c r="VMS187" s="15"/>
      <c r="VMT187" s="15"/>
      <c r="VMU187" s="15"/>
      <c r="VMV187" s="15"/>
      <c r="VMW187" s="15"/>
      <c r="VMX187" s="15"/>
      <c r="VMY187" s="15"/>
      <c r="VMZ187" s="15"/>
      <c r="VNA187" s="15"/>
      <c r="VNB187" s="15"/>
      <c r="VNC187" s="15"/>
      <c r="VND187" s="15"/>
      <c r="VNE187" s="15"/>
      <c r="VNF187" s="15"/>
      <c r="VNG187" s="15"/>
      <c r="VNH187" s="15"/>
      <c r="VNI187" s="15"/>
      <c r="VNJ187" s="15"/>
      <c r="VNK187" s="15"/>
      <c r="VNL187" s="15"/>
      <c r="VNM187" s="15"/>
      <c r="VNN187" s="15"/>
      <c r="VNO187" s="15"/>
      <c r="VNP187" s="15"/>
      <c r="VNQ187" s="15"/>
      <c r="VNR187" s="15"/>
      <c r="VNS187" s="15"/>
      <c r="VNT187" s="15"/>
      <c r="VNU187" s="15"/>
      <c r="VNV187" s="15"/>
      <c r="VNW187" s="15"/>
      <c r="VNX187" s="15"/>
      <c r="VNY187" s="15"/>
      <c r="VNZ187" s="15"/>
      <c r="VOA187" s="15"/>
      <c r="VOB187" s="15"/>
      <c r="VOC187" s="15"/>
      <c r="VOD187" s="15"/>
      <c r="VOE187" s="15"/>
      <c r="VOF187" s="15"/>
      <c r="VOG187" s="15"/>
      <c r="VOH187" s="15"/>
      <c r="VOI187" s="15"/>
      <c r="VOJ187" s="15"/>
      <c r="VOK187" s="15"/>
      <c r="VOL187" s="15"/>
      <c r="VOM187" s="15"/>
      <c r="VON187" s="15"/>
      <c r="VOO187" s="15"/>
      <c r="VOP187" s="15"/>
      <c r="VOQ187" s="15"/>
      <c r="VOR187" s="15"/>
      <c r="VOS187" s="15"/>
      <c r="VOT187" s="15"/>
      <c r="VOU187" s="15"/>
      <c r="VOV187" s="15"/>
      <c r="VOW187" s="15"/>
      <c r="VOX187" s="15"/>
      <c r="VOY187" s="15"/>
      <c r="VOZ187" s="15"/>
      <c r="VPA187" s="15"/>
      <c r="VPB187" s="15"/>
      <c r="VPC187" s="15"/>
      <c r="VPD187" s="15"/>
      <c r="VPE187" s="15"/>
      <c r="VPF187" s="15"/>
      <c r="VPG187" s="15"/>
      <c r="VPH187" s="15"/>
      <c r="VPI187" s="15"/>
      <c r="VPJ187" s="15"/>
      <c r="VPK187" s="15"/>
      <c r="VPL187" s="15"/>
      <c r="VPM187" s="15"/>
      <c r="VPN187" s="15"/>
      <c r="VPO187" s="15"/>
      <c r="VPP187" s="15"/>
      <c r="VPQ187" s="15"/>
      <c r="VPR187" s="15"/>
      <c r="VPS187" s="15"/>
      <c r="VPT187" s="15"/>
      <c r="VPU187" s="15"/>
      <c r="VPV187" s="15"/>
      <c r="VPW187" s="15"/>
      <c r="VPX187" s="15"/>
      <c r="VPY187" s="15"/>
      <c r="VPZ187" s="15"/>
      <c r="VQA187" s="15"/>
      <c r="VQB187" s="15"/>
      <c r="VQC187" s="15"/>
      <c r="VQD187" s="15"/>
      <c r="VQE187" s="15"/>
      <c r="VQF187" s="15"/>
      <c r="VQG187" s="15"/>
      <c r="VQH187" s="15"/>
      <c r="VQI187" s="15"/>
      <c r="VQJ187" s="15"/>
      <c r="VQK187" s="15"/>
      <c r="VQL187" s="15"/>
      <c r="VQM187" s="15"/>
      <c r="VQN187" s="15"/>
      <c r="VQO187" s="15"/>
      <c r="VQP187" s="15"/>
      <c r="VQQ187" s="15"/>
      <c r="VQR187" s="15"/>
      <c r="VQS187" s="15"/>
      <c r="VQT187" s="15"/>
      <c r="VQU187" s="15"/>
      <c r="VQV187" s="15"/>
      <c r="VQW187" s="15"/>
      <c r="VQX187" s="15"/>
      <c r="VQY187" s="15"/>
      <c r="VQZ187" s="15"/>
      <c r="VRA187" s="15"/>
      <c r="VRB187" s="15"/>
      <c r="VRC187" s="15"/>
      <c r="VRD187" s="15"/>
      <c r="VRE187" s="15"/>
      <c r="VRF187" s="15"/>
      <c r="VRG187" s="15"/>
      <c r="VRH187" s="15"/>
      <c r="VRI187" s="15"/>
      <c r="VRJ187" s="15"/>
      <c r="VRK187" s="15"/>
      <c r="VRL187" s="15"/>
      <c r="VRM187" s="15"/>
      <c r="VRN187" s="15"/>
      <c r="VRO187" s="15"/>
      <c r="VRP187" s="15"/>
      <c r="VRQ187" s="15"/>
      <c r="VRR187" s="15"/>
      <c r="VRS187" s="15"/>
      <c r="VRT187" s="15"/>
      <c r="VRU187" s="15"/>
      <c r="VRV187" s="15"/>
      <c r="VRW187" s="15"/>
      <c r="VRX187" s="15"/>
      <c r="VRY187" s="15"/>
      <c r="VRZ187" s="15"/>
      <c r="VSA187" s="15"/>
      <c r="VSB187" s="15"/>
      <c r="VSC187" s="15"/>
      <c r="VSD187" s="15"/>
      <c r="VSE187" s="15"/>
      <c r="VSF187" s="15"/>
      <c r="VSG187" s="15"/>
      <c r="VSH187" s="15"/>
      <c r="VSI187" s="15"/>
      <c r="VSJ187" s="15"/>
      <c r="VSK187" s="15"/>
      <c r="VSL187" s="15"/>
      <c r="VSM187" s="15"/>
      <c r="VSN187" s="15"/>
      <c r="VSO187" s="15"/>
      <c r="VSP187" s="15"/>
      <c r="VSQ187" s="15"/>
      <c r="VSR187" s="15"/>
      <c r="VSS187" s="15"/>
      <c r="VST187" s="15"/>
      <c r="VSU187" s="15"/>
      <c r="VSV187" s="15"/>
      <c r="VSW187" s="15"/>
      <c r="VSX187" s="15"/>
      <c r="VSY187" s="15"/>
      <c r="VSZ187" s="15"/>
      <c r="VTA187" s="15"/>
      <c r="VTB187" s="15"/>
      <c r="VTC187" s="15"/>
      <c r="VTD187" s="15"/>
      <c r="VTE187" s="15"/>
      <c r="VTF187" s="15"/>
      <c r="VTG187" s="15"/>
      <c r="VTH187" s="15"/>
      <c r="VTI187" s="15"/>
      <c r="VTJ187" s="15"/>
      <c r="VTK187" s="15"/>
      <c r="VTL187" s="15"/>
      <c r="VTM187" s="15"/>
      <c r="VTN187" s="15"/>
      <c r="VTO187" s="15"/>
      <c r="VTP187" s="15"/>
      <c r="VTQ187" s="15"/>
      <c r="VTR187" s="15"/>
      <c r="VTS187" s="15"/>
      <c r="VTT187" s="15"/>
      <c r="VTU187" s="15"/>
      <c r="VTV187" s="15"/>
      <c r="VTW187" s="15"/>
      <c r="VTX187" s="15"/>
      <c r="VTY187" s="15"/>
      <c r="VTZ187" s="15"/>
      <c r="VUA187" s="15"/>
      <c r="VUB187" s="15"/>
      <c r="VUC187" s="15"/>
      <c r="VUD187" s="15"/>
      <c r="VUE187" s="15"/>
      <c r="VUF187" s="15"/>
      <c r="VUG187" s="15"/>
      <c r="VUH187" s="15"/>
      <c r="VUI187" s="15"/>
      <c r="VUJ187" s="15"/>
      <c r="VUK187" s="15"/>
      <c r="VUL187" s="15"/>
      <c r="VUM187" s="15"/>
      <c r="VUN187" s="15"/>
      <c r="VUO187" s="15"/>
      <c r="VUP187" s="15"/>
      <c r="VUQ187" s="15"/>
      <c r="VUR187" s="15"/>
      <c r="VUS187" s="15"/>
      <c r="VUT187" s="15"/>
      <c r="VUU187" s="15"/>
      <c r="VUV187" s="15"/>
      <c r="VUW187" s="15"/>
      <c r="VUX187" s="15"/>
      <c r="VUY187" s="15"/>
      <c r="VUZ187" s="15"/>
      <c r="VVA187" s="15"/>
      <c r="VVB187" s="15"/>
      <c r="VVC187" s="15"/>
      <c r="VVD187" s="15"/>
      <c r="VVE187" s="15"/>
      <c r="VVF187" s="15"/>
      <c r="VVG187" s="15"/>
      <c r="VVH187" s="15"/>
      <c r="VVI187" s="15"/>
      <c r="VVJ187" s="15"/>
      <c r="VVK187" s="15"/>
      <c r="VVL187" s="15"/>
      <c r="VVM187" s="15"/>
      <c r="VVN187" s="15"/>
      <c r="VVO187" s="15"/>
      <c r="VVP187" s="15"/>
      <c r="VVQ187" s="15"/>
      <c r="VVR187" s="15"/>
      <c r="VVS187" s="15"/>
      <c r="VVT187" s="15"/>
      <c r="VVU187" s="15"/>
      <c r="VVV187" s="15"/>
      <c r="VVW187" s="15"/>
      <c r="VVX187" s="15"/>
      <c r="VVY187" s="15"/>
      <c r="VVZ187" s="15"/>
      <c r="VWA187" s="15"/>
      <c r="VWB187" s="15"/>
      <c r="VWC187" s="15"/>
      <c r="VWD187" s="15"/>
      <c r="VWE187" s="15"/>
      <c r="VWF187" s="15"/>
      <c r="VWG187" s="15"/>
      <c r="VWH187" s="15"/>
      <c r="VWI187" s="15"/>
      <c r="VWJ187" s="15"/>
      <c r="VWK187" s="15"/>
      <c r="VWL187" s="15"/>
      <c r="VWM187" s="15"/>
      <c r="VWN187" s="15"/>
      <c r="VWO187" s="15"/>
      <c r="VWP187" s="15"/>
      <c r="VWQ187" s="15"/>
      <c r="VWR187" s="15"/>
      <c r="VWS187" s="15"/>
      <c r="VWT187" s="15"/>
      <c r="VWU187" s="15"/>
      <c r="VWV187" s="15"/>
      <c r="VWW187" s="15"/>
      <c r="VWX187" s="15"/>
      <c r="VWY187" s="15"/>
      <c r="VWZ187" s="15"/>
      <c r="VXA187" s="15"/>
      <c r="VXB187" s="15"/>
      <c r="VXC187" s="15"/>
      <c r="VXD187" s="15"/>
      <c r="VXE187" s="15"/>
      <c r="VXF187" s="15"/>
      <c r="VXG187" s="15"/>
      <c r="VXH187" s="15"/>
      <c r="VXI187" s="15"/>
      <c r="VXJ187" s="15"/>
      <c r="VXK187" s="15"/>
      <c r="VXL187" s="15"/>
      <c r="VXM187" s="15"/>
      <c r="VXN187" s="15"/>
      <c r="VXO187" s="15"/>
      <c r="VXP187" s="15"/>
      <c r="VXQ187" s="15"/>
      <c r="VXR187" s="15"/>
      <c r="VXS187" s="15"/>
      <c r="VXT187" s="15"/>
      <c r="VXU187" s="15"/>
      <c r="VXV187" s="15"/>
      <c r="VXW187" s="15"/>
      <c r="VXX187" s="15"/>
      <c r="VXY187" s="15"/>
      <c r="VXZ187" s="15"/>
      <c r="VYA187" s="15"/>
      <c r="VYB187" s="15"/>
      <c r="VYC187" s="15"/>
      <c r="VYD187" s="15"/>
      <c r="VYE187" s="15"/>
      <c r="VYF187" s="15"/>
      <c r="VYG187" s="15"/>
      <c r="VYH187" s="15"/>
      <c r="VYI187" s="15"/>
      <c r="VYJ187" s="15"/>
      <c r="VYK187" s="15"/>
      <c r="VYL187" s="15"/>
      <c r="VYM187" s="15"/>
      <c r="VYN187" s="15"/>
      <c r="VYO187" s="15"/>
      <c r="VYP187" s="15"/>
      <c r="VYQ187" s="15"/>
      <c r="VYR187" s="15"/>
      <c r="VYS187" s="15"/>
      <c r="VYT187" s="15"/>
      <c r="VYU187" s="15"/>
      <c r="VYV187" s="15"/>
      <c r="VYW187" s="15"/>
      <c r="VYX187" s="15"/>
      <c r="VYY187" s="15"/>
      <c r="VYZ187" s="15"/>
      <c r="VZA187" s="15"/>
      <c r="VZB187" s="15"/>
      <c r="VZC187" s="15"/>
      <c r="VZD187" s="15"/>
      <c r="VZE187" s="15"/>
      <c r="VZF187" s="15"/>
      <c r="VZG187" s="15"/>
      <c r="VZH187" s="15"/>
      <c r="VZI187" s="15"/>
      <c r="VZJ187" s="15"/>
      <c r="VZK187" s="15"/>
      <c r="VZL187" s="15"/>
      <c r="VZM187" s="15"/>
      <c r="VZN187" s="15"/>
      <c r="VZO187" s="15"/>
      <c r="VZP187" s="15"/>
      <c r="VZQ187" s="15"/>
      <c r="VZR187" s="15"/>
      <c r="VZS187" s="15"/>
      <c r="VZT187" s="15"/>
      <c r="VZU187" s="15"/>
      <c r="VZV187" s="15"/>
      <c r="VZW187" s="15"/>
      <c r="VZX187" s="15"/>
      <c r="VZY187" s="15"/>
      <c r="VZZ187" s="15"/>
      <c r="WAA187" s="15"/>
      <c r="WAB187" s="15"/>
      <c r="WAC187" s="15"/>
      <c r="WAD187" s="15"/>
      <c r="WAE187" s="15"/>
      <c r="WAF187" s="15"/>
      <c r="WAG187" s="15"/>
      <c r="WAH187" s="15"/>
      <c r="WAI187" s="15"/>
      <c r="WAJ187" s="15"/>
      <c r="WAK187" s="15"/>
      <c r="WAL187" s="15"/>
      <c r="WAM187" s="15"/>
      <c r="WAN187" s="15"/>
      <c r="WAO187" s="15"/>
      <c r="WAP187" s="15"/>
      <c r="WAQ187" s="15"/>
      <c r="WAR187" s="15"/>
      <c r="WAS187" s="15"/>
      <c r="WAT187" s="15"/>
      <c r="WAU187" s="15"/>
      <c r="WAV187" s="15"/>
      <c r="WAW187" s="15"/>
      <c r="WAX187" s="15"/>
      <c r="WAY187" s="15"/>
      <c r="WAZ187" s="15"/>
      <c r="WBA187" s="15"/>
      <c r="WBB187" s="15"/>
      <c r="WBC187" s="15"/>
      <c r="WBD187" s="15"/>
      <c r="WBE187" s="15"/>
      <c r="WBF187" s="15"/>
      <c r="WBG187" s="15"/>
      <c r="WBH187" s="15"/>
      <c r="WBI187" s="15"/>
      <c r="WBJ187" s="15"/>
      <c r="WBK187" s="15"/>
      <c r="WBL187" s="15"/>
      <c r="WBM187" s="15"/>
      <c r="WBN187" s="15"/>
      <c r="WBO187" s="15"/>
      <c r="WBP187" s="15"/>
      <c r="WBQ187" s="15"/>
      <c r="WBR187" s="15"/>
      <c r="WBS187" s="15"/>
      <c r="WBT187" s="15"/>
      <c r="WBU187" s="15"/>
      <c r="WBV187" s="15"/>
      <c r="WBW187" s="15"/>
      <c r="WBX187" s="15"/>
      <c r="WBY187" s="15"/>
      <c r="WBZ187" s="15"/>
      <c r="WCA187" s="15"/>
      <c r="WCB187" s="15"/>
      <c r="WCC187" s="15"/>
      <c r="WCD187" s="15"/>
      <c r="WCE187" s="15"/>
      <c r="WCF187" s="15"/>
      <c r="WCG187" s="15"/>
      <c r="WCH187" s="15"/>
      <c r="WCI187" s="15"/>
      <c r="WCJ187" s="15"/>
      <c r="WCK187" s="15"/>
      <c r="WCL187" s="15"/>
      <c r="WCM187" s="15"/>
      <c r="WCN187" s="15"/>
      <c r="WCO187" s="15"/>
      <c r="WCP187" s="15"/>
      <c r="WCQ187" s="15"/>
      <c r="WCR187" s="15"/>
      <c r="WCS187" s="15"/>
      <c r="WCT187" s="15"/>
      <c r="WCU187" s="15"/>
      <c r="WCV187" s="15"/>
      <c r="WCW187" s="15"/>
      <c r="WCX187" s="15"/>
      <c r="WCY187" s="15"/>
      <c r="WCZ187" s="15"/>
      <c r="WDA187" s="15"/>
      <c r="WDB187" s="15"/>
      <c r="WDC187" s="15"/>
      <c r="WDD187" s="15"/>
      <c r="WDE187" s="15"/>
      <c r="WDF187" s="15"/>
      <c r="WDG187" s="15"/>
      <c r="WDH187" s="15"/>
      <c r="WDI187" s="15"/>
      <c r="WDJ187" s="15"/>
      <c r="WDK187" s="15"/>
      <c r="WDL187" s="15"/>
      <c r="WDM187" s="15"/>
      <c r="WDN187" s="15"/>
      <c r="WDO187" s="15"/>
      <c r="WDP187" s="15"/>
      <c r="WDQ187" s="15"/>
      <c r="WDR187" s="15"/>
      <c r="WDS187" s="15"/>
      <c r="WDT187" s="15"/>
      <c r="WDU187" s="15"/>
      <c r="WDV187" s="15"/>
      <c r="WDW187" s="15"/>
      <c r="WDX187" s="15"/>
      <c r="WDY187" s="15"/>
      <c r="WDZ187" s="15"/>
      <c r="WEA187" s="15"/>
      <c r="WEB187" s="15"/>
      <c r="WEC187" s="15"/>
      <c r="WED187" s="15"/>
      <c r="WEE187" s="15"/>
      <c r="WEF187" s="15"/>
      <c r="WEG187" s="15"/>
      <c r="WEH187" s="15"/>
      <c r="WEI187" s="15"/>
      <c r="WEJ187" s="15"/>
      <c r="WEK187" s="15"/>
      <c r="WEL187" s="15"/>
      <c r="WEM187" s="15"/>
      <c r="WEN187" s="15"/>
      <c r="WEO187" s="15"/>
      <c r="WEP187" s="15"/>
      <c r="WEQ187" s="15"/>
      <c r="WER187" s="15"/>
      <c r="WES187" s="15"/>
      <c r="WET187" s="15"/>
      <c r="WEU187" s="15"/>
      <c r="WEV187" s="15"/>
      <c r="WEW187" s="15"/>
      <c r="WEX187" s="15"/>
      <c r="WEY187" s="15"/>
      <c r="WEZ187" s="15"/>
      <c r="WFA187" s="15"/>
      <c r="WFB187" s="15"/>
      <c r="WFC187" s="15"/>
      <c r="WFD187" s="15"/>
      <c r="WFE187" s="15"/>
      <c r="WFF187" s="15"/>
      <c r="WFG187" s="15"/>
      <c r="WFH187" s="15"/>
      <c r="WFI187" s="15"/>
      <c r="WFJ187" s="15"/>
      <c r="WFK187" s="15"/>
      <c r="WFL187" s="15"/>
      <c r="WFM187" s="15"/>
      <c r="WFN187" s="15"/>
      <c r="WFO187" s="15"/>
      <c r="WFP187" s="15"/>
      <c r="WFQ187" s="15"/>
      <c r="WFR187" s="15"/>
      <c r="WFS187" s="15"/>
      <c r="WFT187" s="15"/>
      <c r="WFU187" s="15"/>
      <c r="WFV187" s="15"/>
      <c r="WFW187" s="15"/>
      <c r="WFX187" s="15"/>
      <c r="WFY187" s="15"/>
      <c r="WFZ187" s="15"/>
      <c r="WGA187" s="15"/>
      <c r="WGB187" s="15"/>
      <c r="WGC187" s="15"/>
      <c r="WGD187" s="15"/>
      <c r="WGE187" s="15"/>
      <c r="WGF187" s="15"/>
      <c r="WGG187" s="15"/>
      <c r="WGH187" s="15"/>
      <c r="WGI187" s="15"/>
      <c r="WGJ187" s="15"/>
      <c r="WGK187" s="15"/>
      <c r="WGL187" s="15"/>
      <c r="WGM187" s="15"/>
      <c r="WGN187" s="15"/>
      <c r="WGO187" s="15"/>
      <c r="WGP187" s="15"/>
      <c r="WGQ187" s="15"/>
      <c r="WGR187" s="15"/>
      <c r="WGS187" s="15"/>
      <c r="WGT187" s="15"/>
      <c r="WGU187" s="15"/>
      <c r="WGV187" s="15"/>
      <c r="WGW187" s="15"/>
      <c r="WGX187" s="15"/>
      <c r="WGY187" s="15"/>
      <c r="WGZ187" s="15"/>
      <c r="WHA187" s="15"/>
      <c r="WHB187" s="15"/>
      <c r="WHC187" s="15"/>
      <c r="WHD187" s="15"/>
      <c r="WHE187" s="15"/>
      <c r="WHF187" s="15"/>
      <c r="WHG187" s="15"/>
      <c r="WHH187" s="15"/>
      <c r="WHI187" s="15"/>
      <c r="WHJ187" s="15"/>
      <c r="WHK187" s="15"/>
      <c r="WHL187" s="15"/>
      <c r="WHM187" s="15"/>
      <c r="WHN187" s="15"/>
      <c r="WHO187" s="15"/>
      <c r="WHP187" s="15"/>
      <c r="WHQ187" s="15"/>
      <c r="WHR187" s="15"/>
      <c r="WHS187" s="15"/>
      <c r="WHT187" s="15"/>
      <c r="WHU187" s="15"/>
      <c r="WHV187" s="15"/>
      <c r="WHW187" s="15"/>
      <c r="WHX187" s="15"/>
      <c r="WHY187" s="15"/>
      <c r="WHZ187" s="15"/>
      <c r="WIA187" s="15"/>
      <c r="WIB187" s="15"/>
      <c r="WIC187" s="15"/>
      <c r="WID187" s="15"/>
      <c r="WIE187" s="15"/>
      <c r="WIF187" s="15"/>
      <c r="WIG187" s="15"/>
      <c r="WIH187" s="15"/>
      <c r="WII187" s="15"/>
      <c r="WIJ187" s="15"/>
      <c r="WIK187" s="15"/>
      <c r="WIL187" s="15"/>
      <c r="WIM187" s="15"/>
      <c r="WIN187" s="15"/>
      <c r="WIO187" s="15"/>
      <c r="WIP187" s="15"/>
      <c r="WIQ187" s="15"/>
      <c r="WIR187" s="15"/>
      <c r="WIS187" s="15"/>
      <c r="WIT187" s="15"/>
      <c r="WIU187" s="15"/>
      <c r="WIV187" s="15"/>
      <c r="WIW187" s="15"/>
      <c r="WIX187" s="15"/>
      <c r="WIY187" s="15"/>
      <c r="WIZ187" s="15"/>
      <c r="WJA187" s="15"/>
      <c r="WJB187" s="15"/>
      <c r="WJC187" s="15"/>
      <c r="WJD187" s="15"/>
      <c r="WJE187" s="15"/>
      <c r="WJF187" s="15"/>
      <c r="WJG187" s="15"/>
      <c r="WJH187" s="15"/>
      <c r="WJI187" s="15"/>
      <c r="WJJ187" s="15"/>
      <c r="WJK187" s="15"/>
      <c r="WJL187" s="15"/>
      <c r="WJM187" s="15"/>
      <c r="WJN187" s="15"/>
      <c r="WJO187" s="15"/>
      <c r="WJP187" s="15"/>
      <c r="WJQ187" s="15"/>
      <c r="WJR187" s="15"/>
      <c r="WJS187" s="15"/>
      <c r="WJT187" s="15"/>
      <c r="WJU187" s="15"/>
      <c r="WJV187" s="15"/>
      <c r="WJW187" s="15"/>
      <c r="WJX187" s="15"/>
      <c r="WJY187" s="15"/>
      <c r="WJZ187" s="15"/>
      <c r="WKA187" s="15"/>
      <c r="WKB187" s="15"/>
      <c r="WKC187" s="15"/>
      <c r="WKD187" s="15"/>
      <c r="WKE187" s="15"/>
      <c r="WKF187" s="15"/>
      <c r="WKG187" s="15"/>
      <c r="WKH187" s="15"/>
      <c r="WKI187" s="15"/>
      <c r="WKJ187" s="15"/>
      <c r="WKK187" s="15"/>
      <c r="WKL187" s="15"/>
      <c r="WKM187" s="15"/>
      <c r="WKN187" s="15"/>
      <c r="WKO187" s="15"/>
      <c r="WKP187" s="15"/>
      <c r="WKQ187" s="15"/>
      <c r="WKR187" s="15"/>
      <c r="WKS187" s="15"/>
      <c r="WKT187" s="15"/>
      <c r="WKU187" s="15"/>
      <c r="WKV187" s="15"/>
      <c r="WKW187" s="15"/>
      <c r="WKX187" s="15"/>
      <c r="WKY187" s="15"/>
      <c r="WKZ187" s="15"/>
      <c r="WLA187" s="15"/>
      <c r="WLB187" s="15"/>
      <c r="WLC187" s="15"/>
      <c r="WLD187" s="15"/>
      <c r="WLE187" s="15"/>
      <c r="WLF187" s="15"/>
      <c r="WLG187" s="15"/>
      <c r="WLH187" s="15"/>
      <c r="WLI187" s="15"/>
      <c r="WLJ187" s="15"/>
      <c r="WLK187" s="15"/>
      <c r="WLL187" s="15"/>
      <c r="WLM187" s="15"/>
      <c r="WLN187" s="15"/>
      <c r="WLO187" s="15"/>
      <c r="WLP187" s="15"/>
      <c r="WLQ187" s="15"/>
      <c r="WLR187" s="15"/>
      <c r="WLS187" s="15"/>
      <c r="WLT187" s="15"/>
      <c r="WLU187" s="15"/>
      <c r="WLV187" s="15"/>
      <c r="WLW187" s="15"/>
      <c r="WLX187" s="15"/>
      <c r="WLY187" s="15"/>
      <c r="WLZ187" s="15"/>
      <c r="WMA187" s="15"/>
      <c r="WMB187" s="15"/>
      <c r="WMC187" s="15"/>
      <c r="WMD187" s="15"/>
      <c r="WME187" s="15"/>
      <c r="WMF187" s="15"/>
      <c r="WMG187" s="15"/>
      <c r="WMH187" s="15"/>
      <c r="WMI187" s="15"/>
      <c r="WMJ187" s="15"/>
      <c r="WMK187" s="15"/>
      <c r="WML187" s="15"/>
      <c r="WMM187" s="15"/>
      <c r="WMN187" s="15"/>
      <c r="WMO187" s="15"/>
      <c r="WMP187" s="15"/>
      <c r="WMQ187" s="15"/>
      <c r="WMR187" s="15"/>
      <c r="WMS187" s="15"/>
      <c r="WMT187" s="15"/>
      <c r="WMU187" s="15"/>
      <c r="WMV187" s="15"/>
      <c r="WMW187" s="15"/>
      <c r="WMX187" s="15"/>
      <c r="WMY187" s="15"/>
      <c r="WMZ187" s="15"/>
      <c r="WNA187" s="15"/>
      <c r="WNB187" s="15"/>
      <c r="WNC187" s="15"/>
      <c r="WND187" s="15"/>
      <c r="WNE187" s="15"/>
      <c r="WNF187" s="15"/>
      <c r="WNG187" s="15"/>
      <c r="WNH187" s="15"/>
      <c r="WNI187" s="15"/>
      <c r="WNJ187" s="15"/>
      <c r="WNK187" s="15"/>
      <c r="WNL187" s="15"/>
      <c r="WNM187" s="15"/>
      <c r="WNN187" s="15"/>
      <c r="WNO187" s="15"/>
      <c r="WNP187" s="15"/>
      <c r="WNQ187" s="15"/>
      <c r="WNR187" s="15"/>
      <c r="WNS187" s="15"/>
      <c r="WNT187" s="15"/>
      <c r="WNU187" s="15"/>
      <c r="WNV187" s="15"/>
      <c r="WNW187" s="15"/>
      <c r="WNX187" s="15"/>
      <c r="WNY187" s="15"/>
      <c r="WNZ187" s="15"/>
      <c r="WOA187" s="15"/>
      <c r="WOB187" s="15"/>
      <c r="WOC187" s="15"/>
      <c r="WOD187" s="15"/>
      <c r="WOE187" s="15"/>
      <c r="WOF187" s="15"/>
      <c r="WOG187" s="15"/>
      <c r="WOH187" s="15"/>
      <c r="WOI187" s="15"/>
      <c r="WOJ187" s="15"/>
      <c r="WOK187" s="15"/>
      <c r="WOL187" s="15"/>
      <c r="WOM187" s="15"/>
      <c r="WON187" s="15"/>
      <c r="WOO187" s="15"/>
      <c r="WOP187" s="15"/>
      <c r="WOQ187" s="15"/>
      <c r="WOR187" s="15"/>
      <c r="WOS187" s="15"/>
      <c r="WOT187" s="15"/>
      <c r="WOU187" s="15"/>
      <c r="WOV187" s="15"/>
      <c r="WOW187" s="15"/>
      <c r="WOX187" s="15"/>
      <c r="WOY187" s="15"/>
      <c r="WOZ187" s="15"/>
      <c r="WPA187" s="15"/>
      <c r="WPB187" s="15"/>
      <c r="WPC187" s="15"/>
      <c r="WPD187" s="15"/>
      <c r="WPE187" s="15"/>
      <c r="WPF187" s="15"/>
      <c r="WPG187" s="15"/>
      <c r="WPH187" s="15"/>
      <c r="WPI187" s="15"/>
      <c r="WPJ187" s="15"/>
      <c r="WPK187" s="15"/>
      <c r="WPL187" s="15"/>
      <c r="WPM187" s="15"/>
      <c r="WPN187" s="15"/>
      <c r="WPO187" s="15"/>
      <c r="WPP187" s="15"/>
      <c r="WPQ187" s="15"/>
      <c r="WPR187" s="15"/>
      <c r="WPS187" s="15"/>
      <c r="WPT187" s="15"/>
      <c r="WPU187" s="15"/>
      <c r="WPV187" s="15"/>
      <c r="WPW187" s="15"/>
      <c r="WPX187" s="15"/>
      <c r="WPY187" s="15"/>
      <c r="WPZ187" s="15"/>
      <c r="WQA187" s="15"/>
      <c r="WQB187" s="15"/>
      <c r="WQC187" s="15"/>
      <c r="WQD187" s="15"/>
      <c r="WQE187" s="15"/>
      <c r="WQF187" s="15"/>
      <c r="WQG187" s="15"/>
      <c r="WQH187" s="15"/>
      <c r="WQI187" s="15"/>
      <c r="WQJ187" s="15"/>
      <c r="WQK187" s="15"/>
      <c r="WQL187" s="15"/>
      <c r="WQM187" s="15"/>
      <c r="WQN187" s="15"/>
      <c r="WQO187" s="15"/>
      <c r="WQP187" s="15"/>
      <c r="WQQ187" s="15"/>
      <c r="WQR187" s="15"/>
      <c r="WQS187" s="15"/>
      <c r="WQT187" s="15"/>
      <c r="WQU187" s="15"/>
      <c r="WQV187" s="15"/>
      <c r="WQW187" s="15"/>
      <c r="WQX187" s="15"/>
      <c r="WQY187" s="15"/>
      <c r="WQZ187" s="15"/>
      <c r="WRA187" s="15"/>
      <c r="WRB187" s="15"/>
      <c r="WRC187" s="15"/>
      <c r="WRD187" s="15"/>
      <c r="WRE187" s="15"/>
      <c r="WRF187" s="15"/>
      <c r="WRG187" s="15"/>
      <c r="WRH187" s="15"/>
      <c r="WRI187" s="15"/>
      <c r="WRJ187" s="15"/>
      <c r="WRK187" s="15"/>
      <c r="WRL187" s="15"/>
      <c r="WRM187" s="15"/>
      <c r="WRN187" s="15"/>
      <c r="WRO187" s="15"/>
      <c r="WRP187" s="15"/>
      <c r="WRQ187" s="15"/>
      <c r="WRR187" s="15"/>
      <c r="WRS187" s="15"/>
      <c r="WRT187" s="15"/>
      <c r="WRU187" s="15"/>
      <c r="WRV187" s="15"/>
      <c r="WRW187" s="15"/>
      <c r="WRX187" s="15"/>
      <c r="WRY187" s="15"/>
      <c r="WRZ187" s="15"/>
      <c r="WSA187" s="15"/>
      <c r="WSB187" s="15"/>
      <c r="WSC187" s="15"/>
      <c r="WSD187" s="15"/>
      <c r="WSE187" s="15"/>
      <c r="WSF187" s="15"/>
      <c r="WSG187" s="15"/>
      <c r="WSH187" s="15"/>
      <c r="WSI187" s="15"/>
      <c r="WSJ187" s="15"/>
      <c r="WSK187" s="15"/>
      <c r="WSL187" s="15"/>
      <c r="WSM187" s="15"/>
      <c r="WSN187" s="15"/>
      <c r="WSO187" s="15"/>
      <c r="WSP187" s="15"/>
      <c r="WSQ187" s="15"/>
      <c r="WSR187" s="15"/>
      <c r="WSS187" s="15"/>
      <c r="WST187" s="15"/>
      <c r="WSU187" s="15"/>
      <c r="WSV187" s="15"/>
      <c r="WSW187" s="15"/>
      <c r="WSX187" s="15"/>
      <c r="WSY187" s="15"/>
      <c r="WSZ187" s="15"/>
      <c r="WTA187" s="15"/>
      <c r="WTB187" s="15"/>
      <c r="WTC187" s="15"/>
      <c r="WTD187" s="15"/>
      <c r="WTE187" s="15"/>
      <c r="WTF187" s="15"/>
      <c r="WTG187" s="15"/>
      <c r="WTH187" s="15"/>
      <c r="WTI187" s="15"/>
      <c r="WTJ187" s="15"/>
      <c r="WTK187" s="15"/>
      <c r="WTL187" s="15"/>
      <c r="WTM187" s="15"/>
      <c r="WTN187" s="15"/>
      <c r="WTO187" s="15"/>
      <c r="WTP187" s="15"/>
      <c r="WTQ187" s="15"/>
      <c r="WTR187" s="15"/>
      <c r="WTS187" s="15"/>
      <c r="WTT187" s="15"/>
      <c r="WTU187" s="15"/>
      <c r="WTV187" s="15"/>
      <c r="WTW187" s="15"/>
      <c r="WTX187" s="15"/>
      <c r="WTY187" s="15"/>
      <c r="WTZ187" s="15"/>
      <c r="WUA187" s="15"/>
      <c r="WUB187" s="15"/>
      <c r="WUC187" s="15"/>
      <c r="WUD187" s="15"/>
      <c r="WUE187" s="15"/>
      <c r="WUF187" s="15"/>
      <c r="WUG187" s="15"/>
      <c r="WUH187" s="15"/>
      <c r="WUI187" s="15"/>
      <c r="WUJ187" s="15"/>
      <c r="WUK187" s="15"/>
      <c r="WUL187" s="15"/>
      <c r="WUM187" s="15"/>
      <c r="WUN187" s="15"/>
      <c r="WUO187" s="15"/>
      <c r="WUP187" s="15"/>
      <c r="WUQ187" s="15"/>
      <c r="WUR187" s="15"/>
      <c r="WUS187" s="15"/>
      <c r="WUT187" s="15"/>
      <c r="WUU187" s="15"/>
      <c r="WUV187" s="15"/>
      <c r="WUW187" s="15"/>
      <c r="WUX187" s="15"/>
      <c r="WUY187" s="15"/>
      <c r="WUZ187" s="15"/>
      <c r="WVA187" s="15"/>
      <c r="WVB187" s="15"/>
      <c r="WVC187" s="15"/>
      <c r="WVD187" s="15"/>
      <c r="WVE187" s="15"/>
      <c r="WVF187" s="15"/>
      <c r="WVG187" s="15"/>
      <c r="WVH187" s="15"/>
      <c r="WVI187" s="15"/>
      <c r="WVJ187" s="15"/>
      <c r="WVK187" s="15"/>
      <c r="WVL187" s="15"/>
      <c r="WVM187" s="15"/>
      <c r="WVN187" s="15"/>
      <c r="WVO187" s="15"/>
      <c r="WVP187" s="15"/>
      <c r="WVQ187" s="15"/>
      <c r="WVR187" s="15"/>
      <c r="WVS187" s="15"/>
      <c r="WVT187" s="15"/>
      <c r="WVU187" s="15"/>
      <c r="WVV187" s="15"/>
      <c r="WVW187" s="15"/>
      <c r="WVX187" s="15"/>
      <c r="WVY187" s="15"/>
      <c r="WVZ187" s="15"/>
      <c r="WWA187" s="15"/>
      <c r="WWB187" s="15"/>
      <c r="WWC187" s="15"/>
      <c r="WWD187" s="15"/>
      <c r="WWE187" s="15"/>
      <c r="WWF187" s="15"/>
      <c r="WWG187" s="15"/>
      <c r="WWH187" s="15"/>
      <c r="WWI187" s="15"/>
      <c r="WWJ187" s="15"/>
      <c r="WWK187" s="15"/>
      <c r="WWL187" s="15"/>
      <c r="WWM187" s="15"/>
      <c r="WWN187" s="15"/>
      <c r="WWO187" s="15"/>
      <c r="WWP187" s="15"/>
      <c r="WWQ187" s="15"/>
      <c r="WWR187" s="15"/>
      <c r="WWS187" s="15"/>
      <c r="WWT187" s="15"/>
      <c r="WWU187" s="15"/>
      <c r="WWV187" s="15"/>
      <c r="WWW187" s="15"/>
      <c r="WWX187" s="15"/>
      <c r="WWY187" s="15"/>
      <c r="WWZ187" s="15"/>
      <c r="WXA187" s="15"/>
      <c r="WXB187" s="15"/>
      <c r="WXC187" s="15"/>
      <c r="WXD187" s="15"/>
      <c r="WXE187" s="15"/>
      <c r="WXF187" s="15"/>
      <c r="WXG187" s="15"/>
      <c r="WXH187" s="15"/>
      <c r="WXI187" s="15"/>
      <c r="WXJ187" s="15"/>
      <c r="WXK187" s="15"/>
      <c r="WXL187" s="15"/>
      <c r="WXM187" s="15"/>
      <c r="WXN187" s="15"/>
      <c r="WXO187" s="15"/>
      <c r="WXP187" s="15"/>
      <c r="WXQ187" s="15"/>
      <c r="WXR187" s="15"/>
      <c r="WXS187" s="15"/>
      <c r="WXT187" s="15"/>
      <c r="WXU187" s="15"/>
      <c r="WXV187" s="15"/>
      <c r="WXW187" s="15"/>
      <c r="WXX187" s="15"/>
      <c r="WXY187" s="15"/>
      <c r="WXZ187" s="15"/>
      <c r="WYA187" s="15"/>
      <c r="WYB187" s="15"/>
      <c r="WYC187" s="15"/>
      <c r="WYD187" s="15"/>
      <c r="WYE187" s="15"/>
      <c r="WYF187" s="15"/>
      <c r="WYG187" s="15"/>
      <c r="WYH187" s="15"/>
      <c r="WYI187" s="15"/>
      <c r="WYJ187" s="15"/>
      <c r="WYK187" s="15"/>
      <c r="WYL187" s="15"/>
      <c r="WYM187" s="15"/>
      <c r="WYN187" s="15"/>
      <c r="WYO187" s="15"/>
      <c r="WYP187" s="15"/>
      <c r="WYQ187" s="15"/>
      <c r="WYR187" s="15"/>
      <c r="WYS187" s="15"/>
      <c r="WYT187" s="15"/>
      <c r="WYU187" s="15"/>
      <c r="WYV187" s="15"/>
      <c r="WYW187" s="15"/>
      <c r="WYX187" s="15"/>
      <c r="WYY187" s="15"/>
      <c r="WYZ187" s="15"/>
      <c r="WZA187" s="15"/>
      <c r="WZB187" s="15"/>
      <c r="WZC187" s="15"/>
      <c r="WZD187" s="15"/>
      <c r="WZE187" s="15"/>
      <c r="WZF187" s="15"/>
      <c r="WZG187" s="15"/>
      <c r="WZH187" s="15"/>
      <c r="WZI187" s="15"/>
      <c r="WZJ187" s="15"/>
      <c r="WZK187" s="15"/>
      <c r="WZL187" s="15"/>
      <c r="WZM187" s="15"/>
      <c r="WZN187" s="15"/>
      <c r="WZO187" s="15"/>
      <c r="WZP187" s="15"/>
      <c r="WZQ187" s="15"/>
      <c r="WZR187" s="15"/>
      <c r="WZS187" s="15"/>
      <c r="WZT187" s="15"/>
      <c r="WZU187" s="15"/>
      <c r="WZV187" s="15"/>
      <c r="WZW187" s="15"/>
      <c r="WZX187" s="15"/>
      <c r="WZY187" s="15"/>
      <c r="WZZ187" s="15"/>
      <c r="XAA187" s="15"/>
      <c r="XAB187" s="15"/>
      <c r="XAC187" s="15"/>
      <c r="XAD187" s="15"/>
      <c r="XAE187" s="15"/>
      <c r="XAF187" s="15"/>
      <c r="XAG187" s="15"/>
      <c r="XAH187" s="15"/>
      <c r="XAI187" s="15"/>
      <c r="XAJ187" s="15"/>
      <c r="XAK187" s="15"/>
      <c r="XAL187" s="15"/>
      <c r="XAM187" s="15"/>
      <c r="XAN187" s="15"/>
      <c r="XAO187" s="15"/>
      <c r="XAP187" s="15"/>
      <c r="XAQ187" s="15"/>
      <c r="XAR187" s="15"/>
      <c r="XAS187" s="15"/>
      <c r="XAT187" s="15"/>
      <c r="XAU187" s="15"/>
      <c r="XAV187" s="15"/>
      <c r="XAW187" s="15"/>
      <c r="XAX187" s="15"/>
      <c r="XAY187" s="15"/>
      <c r="XAZ187" s="15"/>
      <c r="XBA187" s="15"/>
      <c r="XBB187" s="15"/>
      <c r="XBC187" s="15"/>
      <c r="XBD187" s="15"/>
      <c r="XBE187" s="15"/>
      <c r="XBF187" s="15"/>
      <c r="XBG187" s="15"/>
      <c r="XBH187" s="15"/>
      <c r="XBI187" s="15"/>
      <c r="XBJ187" s="15"/>
      <c r="XBK187" s="15"/>
      <c r="XBL187" s="15"/>
      <c r="XBM187" s="15"/>
      <c r="XBN187" s="15"/>
      <c r="XBO187" s="15"/>
      <c r="XBP187" s="15"/>
      <c r="XBQ187" s="15"/>
      <c r="XBR187" s="15"/>
      <c r="XBS187" s="15"/>
      <c r="XBT187" s="15"/>
      <c r="XBU187" s="15"/>
      <c r="XBV187" s="15"/>
      <c r="XBW187" s="15"/>
      <c r="XBX187" s="15"/>
      <c r="XBY187" s="15"/>
      <c r="XBZ187" s="15"/>
      <c r="XCA187" s="15"/>
      <c r="XCB187" s="15"/>
      <c r="XCC187" s="15"/>
      <c r="XCD187" s="15"/>
      <c r="XCE187" s="15"/>
      <c r="XCF187" s="15"/>
      <c r="XCG187" s="15"/>
      <c r="XCH187" s="15"/>
      <c r="XCI187" s="15"/>
      <c r="XCJ187" s="15"/>
      <c r="XCK187" s="15"/>
      <c r="XCL187" s="15"/>
      <c r="XCM187" s="15"/>
      <c r="XCN187" s="15"/>
      <c r="XCO187" s="15"/>
      <c r="XCP187" s="15"/>
      <c r="XCQ187" s="15"/>
      <c r="XCR187" s="15"/>
      <c r="XCS187" s="15"/>
      <c r="XCT187" s="15"/>
      <c r="XCU187" s="15"/>
      <c r="XCV187" s="15"/>
      <c r="XCW187" s="15"/>
      <c r="XCX187" s="15"/>
      <c r="XCY187" s="15"/>
      <c r="XCZ187" s="15"/>
      <c r="XDA187" s="15"/>
      <c r="XDB187" s="15"/>
      <c r="XDC187" s="15"/>
      <c r="XDD187" s="15"/>
      <c r="XDE187" s="15"/>
      <c r="XDF187" s="15"/>
      <c r="XDG187" s="15"/>
      <c r="XDH187" s="15"/>
      <c r="XDI187" s="15"/>
      <c r="XDJ187" s="15"/>
      <c r="XDK187" s="15"/>
      <c r="XDL187" s="15"/>
      <c r="XDM187" s="15"/>
      <c r="XDN187" s="15"/>
      <c r="XDO187" s="15"/>
      <c r="XDP187" s="15"/>
      <c r="XDQ187" s="15"/>
      <c r="XDR187" s="15"/>
      <c r="XDS187" s="15"/>
      <c r="XDT187" s="15"/>
      <c r="XDU187" s="15"/>
      <c r="XDV187" s="15"/>
      <c r="XDW187" s="15"/>
      <c r="XDX187" s="15"/>
      <c r="XDY187" s="15"/>
      <c r="XDZ187" s="15"/>
      <c r="XEA187" s="15"/>
      <c r="XEB187" s="15"/>
      <c r="XEC187" s="15"/>
      <c r="XED187" s="15"/>
      <c r="XEE187" s="15"/>
      <c r="XEF187" s="15"/>
      <c r="XEG187" s="15"/>
      <c r="XEH187" s="15"/>
      <c r="XEI187" s="15"/>
      <c r="XEJ187" s="15"/>
      <c r="XEK187" s="15"/>
      <c r="XEL187" s="15"/>
      <c r="XEM187" s="15"/>
      <c r="XEN187" s="15"/>
      <c r="XEO187" s="15"/>
      <c r="XEP187" s="15"/>
      <c r="XEQ187" s="15"/>
      <c r="XER187" s="15"/>
      <c r="XES187" s="15"/>
      <c r="XET187" s="15"/>
      <c r="XEU187" s="15"/>
      <c r="XEV187" s="15"/>
      <c r="XEW187" s="15"/>
      <c r="XEX187" s="15"/>
      <c r="XEY187" s="15"/>
      <c r="XEZ187" s="15"/>
      <c r="XFA187" s="15"/>
      <c r="XFB187" s="15"/>
    </row>
    <row r="188" spans="1:16382" ht="15" customHeight="1">
      <c r="A188" t="s">
        <v>496</v>
      </c>
      <c r="B188" s="17">
        <v>14</v>
      </c>
      <c r="C188" s="17">
        <v>15</v>
      </c>
      <c r="D188" s="55">
        <f>SUM(B188:C188)</f>
        <v>29</v>
      </c>
      <c r="F188" s="35">
        <f t="shared" ref="F188:F189" si="18">B188/$B$189</f>
        <v>0.22950819672131148</v>
      </c>
      <c r="G188" s="35">
        <f t="shared" ref="G188:G189" si="19">C188/$C$189</f>
        <v>0.25423728813559321</v>
      </c>
    </row>
    <row r="189" spans="1:16382" ht="15" customHeight="1">
      <c r="B189" s="17">
        <f t="shared" ref="B189:C189" si="20">SUM(B187:B188)</f>
        <v>61</v>
      </c>
      <c r="C189" s="17">
        <f t="shared" si="20"/>
        <v>59</v>
      </c>
      <c r="D189" s="17">
        <f>SUM(D187:D188)</f>
        <v>120</v>
      </c>
      <c r="F189" s="35">
        <f t="shared" si="18"/>
        <v>1</v>
      </c>
      <c r="G189" s="35">
        <f t="shared" si="19"/>
        <v>1</v>
      </c>
    </row>
    <row r="190" spans="1:16382" ht="15" customHeight="1">
      <c r="L190" s="54"/>
    </row>
    <row r="191" spans="1:16382" ht="15" customHeight="1">
      <c r="L191" s="54"/>
    </row>
    <row r="192" spans="1:16382" ht="15" customHeight="1">
      <c r="L192" s="54"/>
      <c r="O192" s="133"/>
      <c r="P192" s="129" t="s">
        <v>556</v>
      </c>
      <c r="Q192" s="135" t="s">
        <v>557</v>
      </c>
      <c r="R192" s="136"/>
      <c r="S192" s="135" t="s">
        <v>558</v>
      </c>
      <c r="T192" s="136"/>
    </row>
    <row r="193" spans="1:20" ht="15" customHeight="1">
      <c r="L193" s="54"/>
      <c r="O193" s="134"/>
      <c r="P193" s="130"/>
      <c r="Q193" s="17" t="s">
        <v>452</v>
      </c>
      <c r="R193" s="17" t="s">
        <v>448</v>
      </c>
      <c r="S193" s="84" t="s">
        <v>559</v>
      </c>
      <c r="T193" s="84" t="s">
        <v>560</v>
      </c>
    </row>
    <row r="194" spans="1:20" ht="15" customHeight="1">
      <c r="B194" s="17" t="s">
        <v>561</v>
      </c>
      <c r="C194" s="17" t="s">
        <v>562</v>
      </c>
      <c r="G194" s="17" t="s">
        <v>561</v>
      </c>
      <c r="H194" s="17" t="s">
        <v>562</v>
      </c>
      <c r="L194" s="54"/>
      <c r="O194" s="85" t="s">
        <v>563</v>
      </c>
      <c r="P194" s="86" t="s">
        <v>564</v>
      </c>
      <c r="Q194" s="87" t="s">
        <v>565</v>
      </c>
      <c r="R194" s="87" t="s">
        <v>565</v>
      </c>
      <c r="S194" s="87" t="s">
        <v>566</v>
      </c>
      <c r="T194" s="87" t="s">
        <v>566</v>
      </c>
    </row>
    <row r="195" spans="1:20" ht="15" customHeight="1">
      <c r="A195" t="s">
        <v>498</v>
      </c>
      <c r="B195" s="17">
        <v>44</v>
      </c>
      <c r="C195" s="17">
        <v>47</v>
      </c>
      <c r="D195" s="17">
        <f>SUM(B195:C195)</f>
        <v>91</v>
      </c>
      <c r="F195" s="17" t="s">
        <v>498</v>
      </c>
      <c r="G195" s="35">
        <f>B195/$D$195</f>
        <v>0.48351648351648352</v>
      </c>
      <c r="H195" s="35">
        <f t="shared" ref="H195:I195" si="21">C195/$D$195</f>
        <v>0.51648351648351654</v>
      </c>
      <c r="I195" s="35">
        <f t="shared" si="21"/>
        <v>1</v>
      </c>
      <c r="L195" s="54"/>
      <c r="O195" s="88" t="s">
        <v>567</v>
      </c>
      <c r="P195" s="89"/>
      <c r="Q195" s="102"/>
      <c r="R195" s="104"/>
      <c r="S195" s="89"/>
      <c r="T195" s="90"/>
    </row>
    <row r="196" spans="1:20" ht="15" customHeight="1">
      <c r="A196" t="s">
        <v>496</v>
      </c>
      <c r="B196" s="17">
        <v>15</v>
      </c>
      <c r="C196" s="17">
        <v>14</v>
      </c>
      <c r="D196" s="17">
        <f>SUM(B196:C196)</f>
        <v>29</v>
      </c>
      <c r="F196" s="17" t="s">
        <v>496</v>
      </c>
      <c r="G196" s="35">
        <f>B196/$D$196</f>
        <v>0.51724137931034486</v>
      </c>
      <c r="H196" s="35">
        <f t="shared" ref="H196:I196" si="22">C196/$D$196</f>
        <v>0.48275862068965519</v>
      </c>
      <c r="I196" s="35">
        <f t="shared" si="22"/>
        <v>1</v>
      </c>
      <c r="L196" s="54"/>
      <c r="O196" s="91" t="s">
        <v>568</v>
      </c>
      <c r="P196" s="78" t="s">
        <v>348</v>
      </c>
      <c r="Q196" s="17" t="s">
        <v>569</v>
      </c>
      <c r="R196" s="92" t="s">
        <v>570</v>
      </c>
      <c r="S196" s="78" t="s">
        <v>349</v>
      </c>
      <c r="T196" s="92" t="s">
        <v>571</v>
      </c>
    </row>
    <row r="197" spans="1:20" ht="15" customHeight="1">
      <c r="B197" s="17">
        <f>SUM(B195:B196)</f>
        <v>59</v>
      </c>
      <c r="C197" s="17">
        <f>SUM(C195:C196)</f>
        <v>61</v>
      </c>
      <c r="D197" s="17">
        <f>SUM(D195:D196)</f>
        <v>120</v>
      </c>
      <c r="F197" t="s">
        <v>576</v>
      </c>
      <c r="G197" s="35"/>
      <c r="H197" s="35"/>
      <c r="I197" s="35"/>
      <c r="L197" s="54"/>
      <c r="O197" s="91" t="s">
        <v>572</v>
      </c>
      <c r="P197" s="78" t="s">
        <v>573</v>
      </c>
      <c r="Q197" s="17" t="s">
        <v>355</v>
      </c>
      <c r="R197" s="92" t="s">
        <v>574</v>
      </c>
      <c r="S197" s="78" t="s">
        <v>401</v>
      </c>
      <c r="T197" s="92" t="s">
        <v>575</v>
      </c>
    </row>
    <row r="198" spans="1:20" ht="15" customHeight="1">
      <c r="C198" s="21"/>
      <c r="F198" s="24" t="s">
        <v>579</v>
      </c>
      <c r="L198" s="54"/>
      <c r="O198" s="91" t="s">
        <v>577</v>
      </c>
      <c r="P198" s="78" t="s">
        <v>403</v>
      </c>
      <c r="Q198" s="17" t="s">
        <v>578</v>
      </c>
      <c r="R198" s="92" t="s">
        <v>578</v>
      </c>
      <c r="S198" s="78" t="s">
        <v>404</v>
      </c>
      <c r="T198" s="92" t="s">
        <v>404</v>
      </c>
    </row>
    <row r="199" spans="1:20" ht="15" customHeight="1">
      <c r="F199" s="24" t="s">
        <v>586</v>
      </c>
      <c r="G199" t="s">
        <v>580</v>
      </c>
      <c r="O199" s="91" t="s">
        <v>581</v>
      </c>
      <c r="P199" s="78" t="s">
        <v>582</v>
      </c>
      <c r="Q199" s="17" t="s">
        <v>382</v>
      </c>
      <c r="R199" s="92" t="s">
        <v>382</v>
      </c>
      <c r="S199" s="78" t="s">
        <v>583</v>
      </c>
      <c r="T199" s="92" t="s">
        <v>584</v>
      </c>
    </row>
    <row r="200" spans="1:20" ht="15" customHeight="1">
      <c r="A200" s="15" t="s">
        <v>585</v>
      </c>
      <c r="F200" s="24" t="s">
        <v>589</v>
      </c>
      <c r="G200" s="24"/>
      <c r="H200" s="24"/>
      <c r="I200" s="24"/>
      <c r="J200" s="24"/>
      <c r="O200" s="91" t="s">
        <v>440</v>
      </c>
      <c r="P200" s="78" t="s">
        <v>587</v>
      </c>
      <c r="Q200" s="78" t="s">
        <v>458</v>
      </c>
      <c r="R200" s="78" t="s">
        <v>458</v>
      </c>
      <c r="S200" s="78" t="s">
        <v>588</v>
      </c>
      <c r="T200" s="78" t="s">
        <v>588</v>
      </c>
    </row>
    <row r="201" spans="1:20" ht="15" customHeight="1">
      <c r="A201" t="s">
        <v>496</v>
      </c>
      <c r="B201" s="17">
        <v>102</v>
      </c>
      <c r="C201" s="21">
        <f>B201/B$204</f>
        <v>0.85</v>
      </c>
      <c r="F201" s="24" t="s">
        <v>592</v>
      </c>
      <c r="G201" s="24"/>
      <c r="H201" s="24"/>
      <c r="I201" s="24"/>
      <c r="J201" s="24"/>
      <c r="K201" t="s">
        <v>590</v>
      </c>
      <c r="O201" s="93" t="s">
        <v>591</v>
      </c>
      <c r="P201" s="85"/>
      <c r="Q201" s="103"/>
      <c r="R201" s="105"/>
      <c r="S201" s="85"/>
      <c r="T201" s="94"/>
    </row>
    <row r="202" spans="1:20" ht="15" customHeight="1">
      <c r="A202" t="s">
        <v>498</v>
      </c>
      <c r="B202" s="17">
        <v>16</v>
      </c>
      <c r="C202" s="21">
        <f>B202/B$204</f>
        <v>0.13333333333333333</v>
      </c>
      <c r="F202" s="24" t="s">
        <v>596</v>
      </c>
      <c r="G202" s="24"/>
      <c r="H202" s="24"/>
      <c r="I202" s="24"/>
      <c r="J202" s="24"/>
      <c r="K202" t="s">
        <v>593</v>
      </c>
      <c r="O202" s="107" t="s">
        <v>594</v>
      </c>
      <c r="P202" s="109" t="s">
        <v>564</v>
      </c>
      <c r="Q202" s="110" t="s">
        <v>565</v>
      </c>
      <c r="R202" s="110" t="s">
        <v>565</v>
      </c>
      <c r="S202" s="95"/>
      <c r="T202" s="79"/>
    </row>
    <row r="203" spans="1:20" ht="15" customHeight="1">
      <c r="A203" t="s">
        <v>595</v>
      </c>
      <c r="B203" s="17">
        <v>2</v>
      </c>
      <c r="C203" s="21">
        <f>B203/B$204</f>
        <v>1.6666666666666666E-2</v>
      </c>
      <c r="F203" s="24" t="s">
        <v>600</v>
      </c>
      <c r="G203" s="24"/>
      <c r="H203" s="24"/>
      <c r="I203" s="24"/>
      <c r="J203" s="24"/>
      <c r="K203" t="s">
        <v>597</v>
      </c>
      <c r="O203" s="91" t="s">
        <v>598</v>
      </c>
      <c r="P203" s="78" t="s">
        <v>599</v>
      </c>
      <c r="Q203" s="17" t="s">
        <v>387</v>
      </c>
      <c r="R203" s="17" t="s">
        <v>387</v>
      </c>
      <c r="S203" s="78"/>
      <c r="T203" s="92"/>
    </row>
    <row r="204" spans="1:20" ht="15" customHeight="1">
      <c r="B204" s="17">
        <f>SUM(B201:B203)</f>
        <v>120</v>
      </c>
      <c r="C204" s="21">
        <f>B204/B$204</f>
        <v>1</v>
      </c>
      <c r="F204" s="25" t="s">
        <v>604</v>
      </c>
      <c r="G204" s="24"/>
      <c r="H204" s="24"/>
      <c r="I204" s="24"/>
      <c r="J204" s="24"/>
      <c r="K204" t="s">
        <v>601</v>
      </c>
      <c r="O204" s="91" t="s">
        <v>602</v>
      </c>
      <c r="P204" s="88"/>
      <c r="R204" s="92"/>
      <c r="S204" s="88"/>
      <c r="T204" s="79"/>
    </row>
    <row r="205" spans="1:20" ht="15" customHeight="1">
      <c r="A205" s="23" t="s">
        <v>603</v>
      </c>
      <c r="C205" s="21"/>
      <c r="F205" s="25" t="s">
        <v>609</v>
      </c>
      <c r="G205" s="24"/>
      <c r="H205" s="24"/>
      <c r="I205" s="24"/>
      <c r="J205" s="24"/>
      <c r="K205" t="s">
        <v>605</v>
      </c>
      <c r="O205" s="96" t="s">
        <v>606</v>
      </c>
      <c r="P205" s="78" t="s">
        <v>607</v>
      </c>
      <c r="Q205" s="17" t="s">
        <v>608</v>
      </c>
      <c r="R205" s="92" t="s">
        <v>450</v>
      </c>
      <c r="S205" s="78"/>
      <c r="T205" s="92"/>
    </row>
    <row r="206" spans="1:20" ht="15" customHeight="1">
      <c r="C206" s="21"/>
      <c r="F206" t="s">
        <v>984</v>
      </c>
      <c r="G206" s="24"/>
      <c r="H206" s="24"/>
      <c r="I206" s="24"/>
      <c r="J206" s="24"/>
      <c r="O206" s="96" t="s">
        <v>610</v>
      </c>
      <c r="P206" s="78" t="s">
        <v>611</v>
      </c>
      <c r="Q206" s="17" t="s">
        <v>382</v>
      </c>
      <c r="R206" s="92" t="s">
        <v>612</v>
      </c>
      <c r="S206" s="78"/>
      <c r="T206" s="92"/>
    </row>
    <row r="207" spans="1:20" ht="15" customHeight="1">
      <c r="O207" s="108" t="s">
        <v>567</v>
      </c>
      <c r="P207" s="109" t="s">
        <v>613</v>
      </c>
      <c r="Q207" s="110" t="s">
        <v>614</v>
      </c>
      <c r="R207" s="110" t="s">
        <v>614</v>
      </c>
      <c r="S207" s="88"/>
      <c r="T207" s="79"/>
    </row>
    <row r="208" spans="1:20" ht="15" customHeight="1">
      <c r="A208" s="15" t="s">
        <v>585</v>
      </c>
      <c r="B208" s="57" t="s">
        <v>615</v>
      </c>
      <c r="C208" s="66" t="s">
        <v>616</v>
      </c>
      <c r="F208" s="57" t="s">
        <v>615</v>
      </c>
      <c r="G208" s="66" t="s">
        <v>616</v>
      </c>
      <c r="O208" s="91" t="s">
        <v>568</v>
      </c>
      <c r="P208" s="78" t="s">
        <v>617</v>
      </c>
      <c r="Q208" s="17" t="s">
        <v>618</v>
      </c>
      <c r="R208" s="92" t="s">
        <v>619</v>
      </c>
      <c r="S208" s="78"/>
      <c r="T208" s="92"/>
    </row>
    <row r="209" spans="1:20" ht="15" customHeight="1">
      <c r="A209" t="s">
        <v>496</v>
      </c>
      <c r="B209" s="17">
        <v>53</v>
      </c>
      <c r="C209" s="17">
        <v>49</v>
      </c>
      <c r="D209" s="17">
        <f>SUM(B209:C209)</f>
        <v>102</v>
      </c>
      <c r="E209" s="17" t="s">
        <v>496</v>
      </c>
      <c r="F209" s="35">
        <f>B209/$B$211</f>
        <v>0.92982456140350878</v>
      </c>
      <c r="G209" s="35">
        <f>C209/$C$211</f>
        <v>0.77777777777777779</v>
      </c>
      <c r="H209" t="s">
        <v>620</v>
      </c>
      <c r="O209" s="91" t="s">
        <v>621</v>
      </c>
      <c r="P209" s="78" t="s">
        <v>622</v>
      </c>
      <c r="Q209" s="17" t="s">
        <v>623</v>
      </c>
      <c r="R209" s="92" t="s">
        <v>624</v>
      </c>
      <c r="S209" s="78"/>
      <c r="T209" s="92"/>
    </row>
    <row r="210" spans="1:20" ht="15" customHeight="1">
      <c r="A210" t="s">
        <v>625</v>
      </c>
      <c r="B210" s="17">
        <v>4</v>
      </c>
      <c r="C210" s="17">
        <v>14</v>
      </c>
      <c r="D210" s="17">
        <v>18</v>
      </c>
      <c r="E210" s="17" t="s">
        <v>625</v>
      </c>
      <c r="F210" s="35">
        <f t="shared" ref="F210:F211" si="23">B210/$B$211</f>
        <v>7.0175438596491224E-2</v>
      </c>
      <c r="G210" s="35">
        <f t="shared" ref="G210:G211" si="24">C210/$C$211</f>
        <v>0.22222222222222221</v>
      </c>
      <c r="H210" s="17"/>
      <c r="O210" s="97" t="s">
        <v>626</v>
      </c>
      <c r="P210" s="81" t="s">
        <v>627</v>
      </c>
      <c r="Q210" s="98" t="s">
        <v>387</v>
      </c>
      <c r="R210" s="99" t="s">
        <v>628</v>
      </c>
      <c r="S210" s="81"/>
      <c r="T210" s="99"/>
    </row>
    <row r="211" spans="1:20" ht="15" customHeight="1">
      <c r="B211" s="17">
        <f t="shared" ref="B211:C211" si="25">SUM(B209:B210)</f>
        <v>57</v>
      </c>
      <c r="C211" s="17">
        <f t="shared" si="25"/>
        <v>63</v>
      </c>
      <c r="D211" s="17">
        <f>SUM(D209:D210)</f>
        <v>120</v>
      </c>
      <c r="F211" s="35">
        <f t="shared" si="23"/>
        <v>1</v>
      </c>
      <c r="G211" s="35">
        <f t="shared" si="24"/>
        <v>1</v>
      </c>
      <c r="H211" s="17"/>
      <c r="O211" s="100" t="s">
        <v>629</v>
      </c>
    </row>
    <row r="212" spans="1:20" ht="15" customHeight="1">
      <c r="C212" s="21"/>
    </row>
    <row r="213" spans="1:20" ht="15" customHeight="1">
      <c r="A213" s="15" t="s">
        <v>585</v>
      </c>
      <c r="B213" s="57" t="s">
        <v>630</v>
      </c>
      <c r="C213" s="66" t="s">
        <v>631</v>
      </c>
      <c r="F213" s="57" t="s">
        <v>630</v>
      </c>
      <c r="G213" s="66" t="s">
        <v>631</v>
      </c>
      <c r="P213" s="101"/>
      <c r="Q213" s="102"/>
      <c r="R213" s="102"/>
      <c r="S213" s="101"/>
      <c r="T213" s="101"/>
    </row>
    <row r="214" spans="1:20" ht="15" customHeight="1">
      <c r="A214" t="s">
        <v>496</v>
      </c>
      <c r="B214" s="17">
        <v>30</v>
      </c>
      <c r="C214" s="17">
        <v>72</v>
      </c>
      <c r="D214" s="17">
        <v>102</v>
      </c>
      <c r="E214" s="17" t="s">
        <v>496</v>
      </c>
      <c r="F214" s="35">
        <f>B214/$B$216</f>
        <v>0.78947368421052633</v>
      </c>
      <c r="G214" s="35">
        <f>C214/$C$216</f>
        <v>0.87804878048780488</v>
      </c>
      <c r="H214" t="s">
        <v>632</v>
      </c>
      <c r="P214" s="101"/>
      <c r="Q214" s="21"/>
    </row>
    <row r="215" spans="1:20" ht="15" customHeight="1">
      <c r="A215" t="s">
        <v>625</v>
      </c>
      <c r="B215" s="17">
        <v>8</v>
      </c>
      <c r="C215" s="17">
        <v>10</v>
      </c>
      <c r="D215" s="17">
        <v>18</v>
      </c>
      <c r="E215" s="17" t="s">
        <v>625</v>
      </c>
      <c r="F215" s="35">
        <f t="shared" ref="F215:F216" si="26">B215/$B$216</f>
        <v>0.21052631578947367</v>
      </c>
      <c r="G215" s="35">
        <f t="shared" ref="G215:G216" si="27">C215/$C$216</f>
        <v>0.12195121951219512</v>
      </c>
      <c r="P215" s="101"/>
      <c r="Q215" s="21"/>
      <c r="R215" s="106"/>
      <c r="S215" s="17"/>
    </row>
    <row r="216" spans="1:20" ht="15" customHeight="1">
      <c r="B216" s="17">
        <v>38</v>
      </c>
      <c r="C216" s="17">
        <v>82</v>
      </c>
      <c r="D216" s="17">
        <v>120</v>
      </c>
      <c r="F216" s="35">
        <f t="shared" si="26"/>
        <v>1</v>
      </c>
      <c r="G216" s="35">
        <f t="shared" si="27"/>
        <v>1</v>
      </c>
      <c r="P216" s="17"/>
      <c r="Q216" s="21"/>
      <c r="R216" s="35"/>
      <c r="S216" s="17"/>
    </row>
    <row r="217" spans="1:20" ht="15" customHeight="1">
      <c r="C217" s="21"/>
      <c r="P217" s="17"/>
      <c r="Q217" s="21"/>
      <c r="R217" s="35"/>
      <c r="S217" s="17"/>
    </row>
    <row r="218" spans="1:20" ht="15" customHeight="1">
      <c r="C218" s="21"/>
      <c r="P218" s="17"/>
      <c r="Q218" s="35"/>
      <c r="R218" s="35"/>
      <c r="S218" s="17"/>
    </row>
    <row r="219" spans="1:20" ht="15" customHeight="1">
      <c r="A219" s="15" t="s">
        <v>633</v>
      </c>
      <c r="C219" s="21"/>
      <c r="P219" s="17"/>
      <c r="Q219" s="35"/>
      <c r="R219" s="35"/>
      <c r="S219" s="17"/>
    </row>
    <row r="220" spans="1:20" ht="15" customHeight="1">
      <c r="A220" s="22" t="s">
        <v>634</v>
      </c>
      <c r="C220" s="21"/>
      <c r="P220" s="17"/>
      <c r="R220" s="35"/>
      <c r="S220" s="17"/>
    </row>
    <row r="221" spans="1:20" ht="15" customHeight="1">
      <c r="A221" t="s">
        <v>635</v>
      </c>
      <c r="B221" s="17">
        <v>67</v>
      </c>
      <c r="C221" s="21">
        <f>B221/$B$224</f>
        <v>0.55833333333333335</v>
      </c>
      <c r="D221" s="21">
        <f>B221/SUM($B$221:$B$222)</f>
        <v>0.69791666666666663</v>
      </c>
      <c r="G221" s="38"/>
      <c r="H221" s="25" t="s">
        <v>636</v>
      </c>
      <c r="I221" s="38"/>
      <c r="O221" s="22"/>
      <c r="P221" s="17"/>
      <c r="Q221" s="35"/>
      <c r="R221" s="35"/>
      <c r="S221" s="17"/>
    </row>
    <row r="222" spans="1:20" ht="15" customHeight="1">
      <c r="A222" t="s">
        <v>637</v>
      </c>
      <c r="B222" s="17">
        <v>29</v>
      </c>
      <c r="C222" s="21">
        <f>B222/$B$224</f>
        <v>0.24166666666666667</v>
      </c>
      <c r="D222" s="21">
        <f>B222/SUM($B$221:$B$222)</f>
        <v>0.30208333333333331</v>
      </c>
      <c r="P222" s="17"/>
      <c r="Q222" s="35"/>
      <c r="R222" s="35"/>
      <c r="S222" s="17"/>
    </row>
    <row r="223" spans="1:20" ht="15" customHeight="1">
      <c r="A223" t="s">
        <v>638</v>
      </c>
      <c r="B223" s="17">
        <v>24</v>
      </c>
      <c r="C223" s="21">
        <f t="shared" ref="C223:C224" si="28">B223/$B$224</f>
        <v>0.2</v>
      </c>
      <c r="D223" s="21">
        <f>SUM(D221:D222)</f>
        <v>1</v>
      </c>
      <c r="G223" t="s">
        <v>639</v>
      </c>
      <c r="P223" s="17"/>
      <c r="Q223" s="35"/>
      <c r="R223" s="35"/>
      <c r="S223" s="17"/>
    </row>
    <row r="224" spans="1:20" ht="15" customHeight="1">
      <c r="A224" t="s">
        <v>456</v>
      </c>
      <c r="B224" s="17">
        <f>SUM(B221:B223)</f>
        <v>120</v>
      </c>
      <c r="C224" s="21">
        <f t="shared" si="28"/>
        <v>1</v>
      </c>
      <c r="G224" t="s">
        <v>640</v>
      </c>
      <c r="H224" s="25" t="s">
        <v>641</v>
      </c>
      <c r="P224" s="17"/>
      <c r="Q224" s="35"/>
      <c r="R224" s="35"/>
      <c r="S224" s="17"/>
    </row>
    <row r="225" spans="1:19" ht="15" customHeight="1">
      <c r="C225" s="21"/>
      <c r="G225" t="s">
        <v>642</v>
      </c>
      <c r="H225" s="25" t="s">
        <v>643</v>
      </c>
      <c r="P225" s="17"/>
      <c r="Q225" s="35"/>
      <c r="R225" s="35"/>
      <c r="S225" s="17"/>
    </row>
    <row r="226" spans="1:19" ht="15" customHeight="1">
      <c r="A226" s="22" t="s">
        <v>644</v>
      </c>
      <c r="C226" s="21"/>
      <c r="R226" s="35"/>
      <c r="S226" s="17"/>
    </row>
    <row r="227" spans="1:19" ht="15" customHeight="1">
      <c r="A227" s="62" t="s">
        <v>645</v>
      </c>
      <c r="B227" s="17">
        <v>75</v>
      </c>
      <c r="C227" s="21">
        <f>B227/$B$233</f>
        <v>0.625</v>
      </c>
      <c r="R227" s="35"/>
      <c r="S227" s="17"/>
    </row>
    <row r="228" spans="1:19" ht="15" customHeight="1">
      <c r="A228" s="62">
        <v>16</v>
      </c>
      <c r="B228" s="17">
        <v>8</v>
      </c>
      <c r="C228" s="21">
        <f t="shared" ref="C228:C233" si="29">B228/$B$233</f>
        <v>6.6666666666666666E-2</v>
      </c>
      <c r="G228" t="s">
        <v>646</v>
      </c>
      <c r="H228" t="s">
        <v>635</v>
      </c>
      <c r="P228" s="17"/>
      <c r="R228" s="35"/>
      <c r="S228" s="17"/>
    </row>
    <row r="229" spans="1:19" ht="15" customHeight="1">
      <c r="A229" s="62">
        <v>18</v>
      </c>
      <c r="B229" s="17">
        <v>0</v>
      </c>
      <c r="C229" s="21">
        <f t="shared" si="29"/>
        <v>0</v>
      </c>
      <c r="F229" t="s">
        <v>647</v>
      </c>
      <c r="G229">
        <v>29</v>
      </c>
      <c r="H229">
        <v>67</v>
      </c>
      <c r="I229" t="s">
        <v>648</v>
      </c>
      <c r="P229" s="17"/>
      <c r="R229" s="35"/>
      <c r="S229" s="17"/>
    </row>
    <row r="230" spans="1:19" ht="15" customHeight="1">
      <c r="A230" s="62" t="s">
        <v>649</v>
      </c>
      <c r="B230" s="17">
        <v>3</v>
      </c>
      <c r="C230" s="21">
        <f t="shared" si="29"/>
        <v>2.5000000000000001E-2</v>
      </c>
      <c r="F230" t="s">
        <v>650</v>
      </c>
      <c r="G230">
        <v>43</v>
      </c>
      <c r="H230">
        <v>15</v>
      </c>
      <c r="I230" t="s">
        <v>651</v>
      </c>
      <c r="P230" s="17"/>
      <c r="R230" s="35"/>
      <c r="S230" s="17"/>
    </row>
    <row r="231" spans="1:19" ht="15" customHeight="1">
      <c r="A231" s="62" t="s">
        <v>652</v>
      </c>
      <c r="B231" s="17">
        <v>4</v>
      </c>
      <c r="C231" s="21">
        <f t="shared" si="29"/>
        <v>3.3333333333333333E-2</v>
      </c>
      <c r="I231" t="s">
        <v>653</v>
      </c>
      <c r="R231" s="35"/>
      <c r="S231" s="17"/>
    </row>
    <row r="232" spans="1:19" ht="15" customHeight="1">
      <c r="A232" s="62" t="s">
        <v>416</v>
      </c>
      <c r="B232" s="17">
        <v>30</v>
      </c>
      <c r="C232" s="21">
        <f t="shared" si="29"/>
        <v>0.25</v>
      </c>
      <c r="I232" t="s">
        <v>654</v>
      </c>
      <c r="R232" s="35"/>
      <c r="S232" s="17"/>
    </row>
    <row r="233" spans="1:19" ht="15" customHeight="1">
      <c r="A233" s="62" t="s">
        <v>456</v>
      </c>
      <c r="B233" s="17">
        <f>SUM(B227:B232)</f>
        <v>120</v>
      </c>
      <c r="C233" s="21">
        <f t="shared" si="29"/>
        <v>1</v>
      </c>
      <c r="R233" s="35"/>
      <c r="S233" s="17"/>
    </row>
    <row r="234" spans="1:19" ht="15" customHeight="1">
      <c r="C234" s="21"/>
      <c r="R234" s="35"/>
      <c r="S234" s="17"/>
    </row>
    <row r="235" spans="1:19" ht="15" customHeight="1">
      <c r="A235" s="22" t="s">
        <v>655</v>
      </c>
      <c r="C235" s="21"/>
      <c r="R235" s="35"/>
      <c r="S235" s="17"/>
    </row>
    <row r="236" spans="1:19" ht="15" customHeight="1">
      <c r="A236" t="s">
        <v>645</v>
      </c>
      <c r="B236" s="17">
        <v>57</v>
      </c>
      <c r="C236" s="21">
        <f>B236/$B$239</f>
        <v>0.59375</v>
      </c>
      <c r="R236" s="35"/>
      <c r="S236" s="17"/>
    </row>
    <row r="237" spans="1:19" ht="15" customHeight="1">
      <c r="A237" t="s">
        <v>656</v>
      </c>
      <c r="B237" s="17">
        <v>32</v>
      </c>
      <c r="C237" s="21">
        <f t="shared" ref="C237:C239" si="30">B237/$B$239</f>
        <v>0.33333333333333331</v>
      </c>
      <c r="D237" s="16"/>
      <c r="E237" s="17"/>
      <c r="R237" s="35"/>
      <c r="S237" s="17"/>
    </row>
    <row r="238" spans="1:19" ht="15" customHeight="1">
      <c r="A238" t="s">
        <v>657</v>
      </c>
      <c r="B238" s="17">
        <v>7</v>
      </c>
      <c r="C238" s="21">
        <f t="shared" si="30"/>
        <v>7.2916666666666671E-2</v>
      </c>
      <c r="D238" s="16"/>
      <c r="E238" s="17"/>
      <c r="R238" s="35"/>
      <c r="S238" s="17"/>
    </row>
    <row r="239" spans="1:19" ht="15" customHeight="1">
      <c r="B239" s="17">
        <f>SUM(B236:B238)</f>
        <v>96</v>
      </c>
      <c r="C239" s="21">
        <f t="shared" si="30"/>
        <v>1</v>
      </c>
      <c r="D239" s="16"/>
      <c r="E239" s="17"/>
      <c r="R239" s="35"/>
      <c r="S239" s="17"/>
    </row>
    <row r="240" spans="1:19" ht="15" customHeight="1">
      <c r="C240" s="21"/>
      <c r="D240" s="16"/>
      <c r="E240" s="17"/>
      <c r="R240" s="35"/>
      <c r="S240" s="17"/>
    </row>
    <row r="241" spans="1:19" ht="15" customHeight="1">
      <c r="A241" s="22" t="s">
        <v>658</v>
      </c>
      <c r="C241" s="21"/>
      <c r="D241" s="63"/>
      <c r="E241" s="17"/>
      <c r="R241" s="35"/>
      <c r="S241" s="17"/>
    </row>
    <row r="242" spans="1:19" ht="15" customHeight="1">
      <c r="A242" t="s">
        <v>635</v>
      </c>
      <c r="B242" s="17">
        <v>15</v>
      </c>
      <c r="C242" s="21">
        <f>B242/$B$245</f>
        <v>0.25423728813559321</v>
      </c>
      <c r="D242" s="21">
        <f>B242/SUM($B$242:$B$243)</f>
        <v>0.25862068965517243</v>
      </c>
      <c r="E242" s="17"/>
      <c r="R242" s="35"/>
      <c r="S242" s="17"/>
    </row>
    <row r="243" spans="1:19" ht="15" customHeight="1">
      <c r="A243" t="s">
        <v>637</v>
      </c>
      <c r="B243" s="17">
        <v>43</v>
      </c>
      <c r="C243" s="21">
        <f t="shared" ref="C243:C245" si="31">B243/$B$245</f>
        <v>0.72881355932203384</v>
      </c>
      <c r="D243" s="21">
        <f>B243/SUM($B$242:$B$243)</f>
        <v>0.74137931034482762</v>
      </c>
      <c r="E243" s="17"/>
      <c r="R243" s="35"/>
      <c r="S243" s="17"/>
    </row>
    <row r="244" spans="1:19" ht="15" customHeight="1">
      <c r="A244" t="s">
        <v>638</v>
      </c>
      <c r="B244" s="17">
        <v>1</v>
      </c>
      <c r="C244" s="21">
        <f t="shared" si="31"/>
        <v>1.6949152542372881E-2</v>
      </c>
      <c r="D244" s="21">
        <f>SUM(D242:D243)</f>
        <v>1</v>
      </c>
      <c r="E244" s="17"/>
      <c r="R244" s="35"/>
      <c r="S244" s="17"/>
    </row>
    <row r="245" spans="1:19" ht="15" customHeight="1">
      <c r="A245" t="s">
        <v>456</v>
      </c>
      <c r="B245" s="17">
        <f>SUM(B242:B244)</f>
        <v>59</v>
      </c>
      <c r="C245" s="21">
        <f t="shared" si="31"/>
        <v>1</v>
      </c>
      <c r="E245" s="17"/>
      <c r="R245" s="35"/>
      <c r="S245" s="17"/>
    </row>
    <row r="246" spans="1:19" ht="15" customHeight="1">
      <c r="D246" s="17"/>
      <c r="E246" s="17"/>
      <c r="R246" s="35"/>
      <c r="S246" s="17"/>
    </row>
    <row r="247" spans="1:19" ht="15" customHeight="1">
      <c r="A247" s="22" t="s">
        <v>659</v>
      </c>
      <c r="C247" s="21"/>
      <c r="D247" s="17"/>
      <c r="E247" s="17"/>
      <c r="R247" s="35"/>
      <c r="S247" s="17"/>
    </row>
    <row r="248" spans="1:19" ht="15" customHeight="1">
      <c r="A248" t="s">
        <v>635</v>
      </c>
      <c r="B248" s="17">
        <v>13</v>
      </c>
      <c r="C248" s="21">
        <f>B248/$B$251</f>
        <v>0.22033898305084745</v>
      </c>
      <c r="D248" s="21">
        <f>B248/SUM($B$248:$B$249)</f>
        <v>0.22413793103448276</v>
      </c>
      <c r="E248" s="17"/>
      <c r="F248" s="17"/>
      <c r="G248" s="17" t="s">
        <v>660</v>
      </c>
      <c r="H248" s="17" t="s">
        <v>427</v>
      </c>
      <c r="I248" s="17" t="s">
        <v>661</v>
      </c>
      <c r="K248" s="17"/>
      <c r="L248" s="17"/>
      <c r="M248" s="17"/>
      <c r="N248" s="17"/>
      <c r="R248" s="35"/>
      <c r="S248" s="17"/>
    </row>
    <row r="249" spans="1:19" ht="15" customHeight="1">
      <c r="A249" t="s">
        <v>637</v>
      </c>
      <c r="B249" s="17">
        <v>45</v>
      </c>
      <c r="C249" s="21">
        <f t="shared" ref="C249:C251" si="32">B249/$B$251</f>
        <v>0.76271186440677963</v>
      </c>
      <c r="D249" s="21">
        <f>B249/SUM($B$248:$B$249)</f>
        <v>0.77586206896551724</v>
      </c>
      <c r="E249" s="17"/>
      <c r="F249" s="17" t="s">
        <v>662</v>
      </c>
      <c r="G249" s="17">
        <v>96</v>
      </c>
      <c r="H249" s="17">
        <v>58</v>
      </c>
      <c r="I249" s="17">
        <v>58</v>
      </c>
      <c r="K249" s="17"/>
      <c r="L249" s="17"/>
      <c r="M249" s="17"/>
      <c r="N249" s="17"/>
      <c r="R249" s="35"/>
      <c r="S249" s="17"/>
    </row>
    <row r="250" spans="1:19" ht="15" customHeight="1">
      <c r="A250" t="s">
        <v>638</v>
      </c>
      <c r="B250" s="17">
        <v>1</v>
      </c>
      <c r="C250" s="21">
        <f t="shared" si="32"/>
        <v>1.6949152542372881E-2</v>
      </c>
      <c r="D250" s="21">
        <f>SUM(D248:D249)</f>
        <v>1</v>
      </c>
      <c r="E250" s="17"/>
      <c r="F250" s="17" t="s">
        <v>638</v>
      </c>
      <c r="G250" s="17">
        <v>24</v>
      </c>
      <c r="H250" s="17">
        <v>1</v>
      </c>
      <c r="I250" s="17">
        <v>1</v>
      </c>
      <c r="K250" s="17"/>
      <c r="L250" s="17"/>
      <c r="M250" s="17"/>
      <c r="N250" s="17"/>
      <c r="R250" s="35"/>
      <c r="S250" s="17"/>
    </row>
    <row r="251" spans="1:19" ht="15" customHeight="1">
      <c r="A251" t="s">
        <v>456</v>
      </c>
      <c r="B251" s="17">
        <f>SUM(B248:B250)</f>
        <v>59</v>
      </c>
      <c r="C251" s="21">
        <f t="shared" si="32"/>
        <v>1</v>
      </c>
      <c r="D251" s="17"/>
      <c r="E251" s="17"/>
      <c r="R251" s="35"/>
      <c r="S251" s="17"/>
    </row>
    <row r="252" spans="1:19" ht="15" customHeight="1">
      <c r="C252" s="21"/>
      <c r="D252" s="17"/>
      <c r="E252" s="17"/>
      <c r="H252" s="131" t="s">
        <v>650</v>
      </c>
      <c r="I252" s="131"/>
      <c r="R252" s="35"/>
      <c r="S252" s="17"/>
    </row>
    <row r="253" spans="1:19" ht="15" customHeight="1">
      <c r="A253" s="22" t="s">
        <v>663</v>
      </c>
      <c r="C253" s="21"/>
      <c r="D253" s="17"/>
      <c r="E253" s="17"/>
      <c r="G253" s="17"/>
      <c r="H253" s="17" t="s">
        <v>662</v>
      </c>
      <c r="I253" s="17" t="s">
        <v>638</v>
      </c>
      <c r="R253" s="35"/>
      <c r="S253" s="17"/>
    </row>
    <row r="254" spans="1:19" ht="15" customHeight="1">
      <c r="A254" t="s">
        <v>635</v>
      </c>
      <c r="B254" s="121">
        <f>SUM(B242,B248)</f>
        <v>28</v>
      </c>
      <c r="C254" s="21">
        <f>B254/$B$257</f>
        <v>0.23728813559322035</v>
      </c>
      <c r="D254" s="21">
        <f>B254/SUM($B$254:$B$255)</f>
        <v>0.2413793103448276</v>
      </c>
      <c r="E254" s="17"/>
      <c r="F254" s="132" t="s">
        <v>660</v>
      </c>
      <c r="G254" s="17" t="s">
        <v>662</v>
      </c>
      <c r="H254" s="17">
        <v>92</v>
      </c>
      <c r="I254" s="17">
        <v>0</v>
      </c>
      <c r="R254" s="35"/>
      <c r="S254" s="17"/>
    </row>
    <row r="255" spans="1:19" ht="15" customHeight="1">
      <c r="A255" t="s">
        <v>637</v>
      </c>
      <c r="B255" s="121">
        <f t="shared" ref="B255:B256" si="33">SUM(B243,B249)</f>
        <v>88</v>
      </c>
      <c r="C255" s="21">
        <f>B255/$B$257</f>
        <v>0.74576271186440679</v>
      </c>
      <c r="D255" s="21">
        <f>B255/SUM($B$254:$B$255)</f>
        <v>0.75862068965517238</v>
      </c>
      <c r="E255" s="17"/>
      <c r="F255" s="132"/>
      <c r="G255" s="17" t="s">
        <v>638</v>
      </c>
      <c r="H255" s="17">
        <v>24</v>
      </c>
      <c r="I255" s="17">
        <v>2</v>
      </c>
      <c r="R255" s="35"/>
      <c r="S255" s="17"/>
    </row>
    <row r="256" spans="1:19" ht="15" customHeight="1">
      <c r="A256" t="s">
        <v>638</v>
      </c>
      <c r="B256" s="121">
        <f t="shared" si="33"/>
        <v>2</v>
      </c>
      <c r="C256" s="21">
        <f t="shared" ref="C256:C257" si="34">B256/$B$257</f>
        <v>1.6949152542372881E-2</v>
      </c>
      <c r="D256" s="21">
        <f>SUM(D254:D255)</f>
        <v>1</v>
      </c>
      <c r="E256" s="17"/>
      <c r="H256" s="17">
        <f>SUM(H254:H255)</f>
        <v>116</v>
      </c>
      <c r="I256" s="17">
        <f>SUM(I254:I255)</f>
        <v>2</v>
      </c>
      <c r="R256" s="35"/>
      <c r="S256" s="17"/>
    </row>
    <row r="257" spans="1:19" ht="15" customHeight="1">
      <c r="A257" t="s">
        <v>456</v>
      </c>
      <c r="B257" s="121">
        <f>SUM(B254:B256)</f>
        <v>118</v>
      </c>
      <c r="C257" s="21">
        <f t="shared" si="34"/>
        <v>1</v>
      </c>
      <c r="D257" s="17"/>
      <c r="E257" s="17"/>
      <c r="R257" s="35"/>
      <c r="S257" s="17"/>
    </row>
    <row r="258" spans="1:19" ht="15" customHeight="1">
      <c r="C258" s="21"/>
      <c r="D258" s="17"/>
      <c r="E258" s="17"/>
      <c r="R258" s="35"/>
      <c r="S258" s="17"/>
    </row>
    <row r="259" spans="1:19" ht="15" customHeight="1">
      <c r="A259" s="15" t="s">
        <v>664</v>
      </c>
      <c r="D259" s="17"/>
      <c r="E259" s="17"/>
      <c r="R259" s="35"/>
      <c r="S259" s="17"/>
    </row>
    <row r="260" spans="1:19" ht="15" customHeight="1">
      <c r="B260" s="17" t="s">
        <v>427</v>
      </c>
      <c r="G260" t="s">
        <v>665</v>
      </c>
      <c r="N260" s="17"/>
      <c r="R260" s="35"/>
      <c r="S260" s="17"/>
    </row>
    <row r="261" spans="1:19" ht="15" customHeight="1">
      <c r="A261" t="s">
        <v>666</v>
      </c>
      <c r="B261" s="17" t="s">
        <v>667</v>
      </c>
      <c r="C261" s="17" t="s">
        <v>668</v>
      </c>
      <c r="D261" s="17" t="s">
        <v>669</v>
      </c>
      <c r="G261" t="s">
        <v>670</v>
      </c>
      <c r="R261" s="35"/>
      <c r="S261" s="17"/>
    </row>
    <row r="262" spans="1:19" ht="15" customHeight="1">
      <c r="A262" t="s">
        <v>667</v>
      </c>
      <c r="B262" s="16">
        <v>11</v>
      </c>
      <c r="C262" s="16">
        <v>22</v>
      </c>
      <c r="D262" s="17">
        <v>0</v>
      </c>
      <c r="E262" s="17">
        <f>SUM(B262:D262)</f>
        <v>33</v>
      </c>
      <c r="G262" t="s">
        <v>671</v>
      </c>
      <c r="N262" s="16"/>
      <c r="O262" s="16"/>
      <c r="R262" s="35"/>
      <c r="S262" s="17"/>
    </row>
    <row r="263" spans="1:19" ht="15" customHeight="1">
      <c r="A263" t="s">
        <v>668</v>
      </c>
      <c r="B263" s="120">
        <v>1</v>
      </c>
      <c r="C263" s="120">
        <v>12</v>
      </c>
      <c r="D263" s="17">
        <v>0</v>
      </c>
      <c r="E263" s="17">
        <f t="shared" ref="E263:E265" si="35">SUM(B263:D263)</f>
        <v>13</v>
      </c>
      <c r="G263" t="s">
        <v>672</v>
      </c>
      <c r="N263" s="16"/>
      <c r="O263" s="16"/>
      <c r="R263" s="35"/>
      <c r="S263" s="17"/>
    </row>
    <row r="264" spans="1:19" ht="15" customHeight="1">
      <c r="A264" t="s">
        <v>669</v>
      </c>
      <c r="B264" s="26">
        <v>3</v>
      </c>
      <c r="C264" s="26">
        <v>9</v>
      </c>
      <c r="D264" s="17">
        <v>1</v>
      </c>
      <c r="E264" s="17">
        <f t="shared" si="35"/>
        <v>13</v>
      </c>
      <c r="G264" t="s">
        <v>673</v>
      </c>
      <c r="N264" s="26"/>
      <c r="O264" s="26"/>
      <c r="R264" s="35"/>
      <c r="S264" s="17"/>
    </row>
    <row r="265" spans="1:19" ht="15" customHeight="1">
      <c r="B265" s="17">
        <f>SUM(B262:B264)</f>
        <v>15</v>
      </c>
      <c r="C265" s="17">
        <f>SUM(C262:C264)</f>
        <v>43</v>
      </c>
      <c r="D265" s="17">
        <v>1</v>
      </c>
      <c r="E265" s="17">
        <f t="shared" si="35"/>
        <v>59</v>
      </c>
      <c r="G265" t="s">
        <v>674</v>
      </c>
      <c r="N265" s="17"/>
      <c r="O265" s="17"/>
      <c r="R265" s="35"/>
      <c r="S265" s="17"/>
    </row>
    <row r="266" spans="1:19" ht="15" customHeight="1">
      <c r="C266" s="17"/>
      <c r="D266" s="17"/>
      <c r="E266" s="17"/>
      <c r="N266" s="17"/>
      <c r="O266" s="17"/>
      <c r="R266" s="35"/>
      <c r="S266" s="17"/>
    </row>
    <row r="267" spans="1:19" ht="15" customHeight="1">
      <c r="B267" s="17" t="s">
        <v>427</v>
      </c>
      <c r="N267" s="17"/>
      <c r="O267" s="17"/>
      <c r="R267" s="35"/>
      <c r="S267" s="17"/>
    </row>
    <row r="268" spans="1:19" ht="15" customHeight="1">
      <c r="A268" t="s">
        <v>666</v>
      </c>
      <c r="B268" s="17" t="s">
        <v>667</v>
      </c>
      <c r="C268" s="17" t="s">
        <v>668</v>
      </c>
      <c r="D268" s="17"/>
      <c r="G268" t="s">
        <v>675</v>
      </c>
      <c r="N268" s="17"/>
      <c r="O268" s="17"/>
      <c r="R268" s="35"/>
      <c r="S268" s="17"/>
    </row>
    <row r="269" spans="1:19" ht="15" customHeight="1">
      <c r="A269" t="s">
        <v>667</v>
      </c>
      <c r="B269" s="16">
        <v>11</v>
      </c>
      <c r="C269" s="16">
        <v>22</v>
      </c>
      <c r="D269" s="17">
        <f>SUM(B269:C269)</f>
        <v>33</v>
      </c>
      <c r="E269" s="17"/>
      <c r="G269" t="s">
        <v>676</v>
      </c>
      <c r="N269" s="17"/>
      <c r="O269" s="17"/>
      <c r="R269" s="35"/>
      <c r="S269" s="17"/>
    </row>
    <row r="270" spans="1:19" ht="15" customHeight="1">
      <c r="A270" t="s">
        <v>668</v>
      </c>
      <c r="B270" s="120">
        <v>1</v>
      </c>
      <c r="C270" s="120">
        <v>12</v>
      </c>
      <c r="D270" s="17">
        <f>SUM(B270:C270)</f>
        <v>13</v>
      </c>
      <c r="E270" s="17"/>
      <c r="G270" t="s">
        <v>677</v>
      </c>
      <c r="N270" s="17"/>
      <c r="O270" s="17"/>
    </row>
    <row r="271" spans="1:19" ht="15" customHeight="1">
      <c r="B271" s="17">
        <f>SUM(B269:B270)</f>
        <v>12</v>
      </c>
      <c r="C271" s="17">
        <f>SUM(C269:C270)</f>
        <v>34</v>
      </c>
      <c r="D271" s="17">
        <f>SUM(D269:D270)</f>
        <v>46</v>
      </c>
      <c r="E271" s="17"/>
      <c r="N271" s="17"/>
      <c r="O271" s="17"/>
    </row>
    <row r="272" spans="1:19" ht="15" customHeight="1">
      <c r="D272" s="17"/>
      <c r="E272" s="17"/>
      <c r="N272" s="17"/>
      <c r="O272" s="17"/>
    </row>
    <row r="273" spans="1:15" ht="15" customHeight="1">
      <c r="C273" s="17"/>
    </row>
    <row r="274" spans="1:15" ht="15" customHeight="1">
      <c r="B274" s="17" t="s">
        <v>427</v>
      </c>
      <c r="G274" t="s">
        <v>678</v>
      </c>
      <c r="K274" s="15" t="s">
        <v>679</v>
      </c>
    </row>
    <row r="275" spans="1:15" ht="15" customHeight="1">
      <c r="A275" t="s">
        <v>666</v>
      </c>
      <c r="B275" s="17" t="s">
        <v>645</v>
      </c>
      <c r="C275" s="17" t="s">
        <v>656</v>
      </c>
      <c r="D275" t="s">
        <v>680</v>
      </c>
      <c r="G275" t="s">
        <v>681</v>
      </c>
      <c r="L275" s="17" t="s">
        <v>682</v>
      </c>
      <c r="O275" t="s">
        <v>683</v>
      </c>
    </row>
    <row r="276" spans="1:15" ht="15" customHeight="1">
      <c r="A276" t="s">
        <v>645</v>
      </c>
      <c r="B276" s="16">
        <v>22</v>
      </c>
      <c r="C276" s="16">
        <v>4</v>
      </c>
      <c r="D276" s="16">
        <v>0</v>
      </c>
      <c r="E276" s="17">
        <f>SUM(B276:D276)</f>
        <v>26</v>
      </c>
      <c r="G276" t="s">
        <v>684</v>
      </c>
      <c r="K276" t="s">
        <v>666</v>
      </c>
      <c r="L276" s="17" t="s">
        <v>645</v>
      </c>
      <c r="M276" s="17" t="s">
        <v>685</v>
      </c>
      <c r="O276" t="s">
        <v>686</v>
      </c>
    </row>
    <row r="277" spans="1:15" ht="15" customHeight="1">
      <c r="A277" t="s">
        <v>656</v>
      </c>
      <c r="B277" s="16">
        <v>7</v>
      </c>
      <c r="C277" s="16">
        <v>11</v>
      </c>
      <c r="D277" s="16">
        <v>0</v>
      </c>
      <c r="E277" s="17">
        <f t="shared" ref="E277:E279" si="36">SUM(B277:D277)</f>
        <v>18</v>
      </c>
      <c r="G277" t="s">
        <v>687</v>
      </c>
      <c r="K277" t="s">
        <v>645</v>
      </c>
      <c r="L277" s="17">
        <v>186</v>
      </c>
      <c r="M277" s="17">
        <v>6</v>
      </c>
      <c r="N277" s="17">
        <f>SUM(L277:M277)</f>
        <v>192</v>
      </c>
      <c r="O277" t="s">
        <v>688</v>
      </c>
    </row>
    <row r="278" spans="1:15" ht="15" customHeight="1">
      <c r="A278" t="s">
        <v>680</v>
      </c>
      <c r="B278" s="16">
        <v>0</v>
      </c>
      <c r="C278" s="16">
        <v>2</v>
      </c>
      <c r="D278" s="16">
        <v>0</v>
      </c>
      <c r="E278" s="17">
        <f t="shared" si="36"/>
        <v>2</v>
      </c>
      <c r="G278" t="s">
        <v>689</v>
      </c>
      <c r="K278" s="62" t="s">
        <v>685</v>
      </c>
      <c r="L278" s="17">
        <v>1</v>
      </c>
      <c r="M278" s="17">
        <v>7</v>
      </c>
      <c r="N278" s="17">
        <f>SUM(L278:M278)</f>
        <v>8</v>
      </c>
      <c r="O278" t="s">
        <v>690</v>
      </c>
    </row>
    <row r="279" spans="1:15" ht="15" customHeight="1">
      <c r="B279" s="17">
        <f>SUM(B276:B278)</f>
        <v>29</v>
      </c>
      <c r="C279" s="17">
        <f>SUM(C276:C278)</f>
        <v>17</v>
      </c>
      <c r="D279" s="17">
        <f>SUM(D276:D278)</f>
        <v>0</v>
      </c>
      <c r="E279" s="17">
        <f t="shared" si="36"/>
        <v>46</v>
      </c>
      <c r="G279" t="s">
        <v>691</v>
      </c>
      <c r="L279" s="17">
        <f>SUM(L277:L278)</f>
        <v>187</v>
      </c>
      <c r="M279" s="17">
        <f>SUM(M277:M278)</f>
        <v>13</v>
      </c>
      <c r="N279" s="17">
        <f>SUM(N277:N278)</f>
        <v>200</v>
      </c>
      <c r="O279" t="s">
        <v>692</v>
      </c>
    </row>
    <row r="280" spans="1:15" ht="15" customHeight="1">
      <c r="C280" s="17"/>
      <c r="D280" s="17"/>
      <c r="E280" s="17"/>
      <c r="L280" s="17" t="s">
        <v>580</v>
      </c>
    </row>
    <row r="281" spans="1:15" ht="15" customHeight="1">
      <c r="C281" s="17"/>
      <c r="D281" s="17"/>
      <c r="E281" s="17"/>
      <c r="L281" s="17" t="s">
        <v>693</v>
      </c>
      <c r="M281" t="s">
        <v>694</v>
      </c>
      <c r="N281" t="s">
        <v>695</v>
      </c>
      <c r="O281" t="s">
        <v>696</v>
      </c>
    </row>
    <row r="282" spans="1:15" ht="15" customHeight="1">
      <c r="B282" s="17" t="s">
        <v>427</v>
      </c>
      <c r="G282" t="s">
        <v>697</v>
      </c>
      <c r="L282" s="17" t="s">
        <v>698</v>
      </c>
      <c r="M282" t="s">
        <v>699</v>
      </c>
      <c r="N282" t="s">
        <v>700</v>
      </c>
      <c r="O282" t="s">
        <v>701</v>
      </c>
    </row>
    <row r="283" spans="1:15" ht="15" customHeight="1">
      <c r="A283" t="s">
        <v>666</v>
      </c>
      <c r="B283" s="17" t="s">
        <v>645</v>
      </c>
      <c r="C283" s="17" t="s">
        <v>685</v>
      </c>
      <c r="G283" t="s">
        <v>702</v>
      </c>
      <c r="L283" s="17" t="s">
        <v>703</v>
      </c>
      <c r="M283" t="s">
        <v>704</v>
      </c>
      <c r="N283" t="s">
        <v>705</v>
      </c>
      <c r="O283" t="s">
        <v>706</v>
      </c>
    </row>
    <row r="284" spans="1:15" ht="15" customHeight="1">
      <c r="A284" t="s">
        <v>645</v>
      </c>
      <c r="B284" s="16">
        <v>22</v>
      </c>
      <c r="C284" s="16">
        <v>4</v>
      </c>
      <c r="D284" s="17">
        <f>SUM(B284:C284)</f>
        <v>26</v>
      </c>
      <c r="E284" s="17"/>
      <c r="G284" t="s">
        <v>707</v>
      </c>
      <c r="L284" s="17" t="s">
        <v>708</v>
      </c>
      <c r="M284" t="s">
        <v>709</v>
      </c>
      <c r="N284" t="s">
        <v>710</v>
      </c>
      <c r="O284" t="s">
        <v>711</v>
      </c>
    </row>
    <row r="285" spans="1:15" ht="15" customHeight="1">
      <c r="A285" s="62" t="s">
        <v>685</v>
      </c>
      <c r="B285" s="16">
        <v>7</v>
      </c>
      <c r="C285" s="16">
        <v>13</v>
      </c>
      <c r="D285" s="17">
        <f>SUM(B285:C285)</f>
        <v>20</v>
      </c>
      <c r="E285" s="17"/>
      <c r="G285" t="s">
        <v>712</v>
      </c>
      <c r="M285" t="s">
        <v>713</v>
      </c>
      <c r="N285" t="s">
        <v>714</v>
      </c>
      <c r="O285" t="s">
        <v>715</v>
      </c>
    </row>
    <row r="286" spans="1:15" ht="15" customHeight="1">
      <c r="B286" s="17">
        <f>SUM(B284:B285)</f>
        <v>29</v>
      </c>
      <c r="C286" s="17">
        <f>SUM(C284:C285)</f>
        <v>17</v>
      </c>
      <c r="D286" s="17">
        <f>SUM(D284:D285)</f>
        <v>46</v>
      </c>
      <c r="E286" s="17"/>
      <c r="G286" t="s">
        <v>716</v>
      </c>
      <c r="M286" t="s">
        <v>717</v>
      </c>
      <c r="N286" t="s">
        <v>718</v>
      </c>
      <c r="O286" t="s">
        <v>719</v>
      </c>
    </row>
    <row r="287" spans="1:15" ht="15" customHeight="1">
      <c r="E287" s="17"/>
      <c r="M287" t="s">
        <v>720</v>
      </c>
      <c r="N287" t="s">
        <v>721</v>
      </c>
      <c r="O287" t="s">
        <v>722</v>
      </c>
    </row>
    <row r="288" spans="1:15" ht="15" customHeight="1">
      <c r="A288" s="15" t="s">
        <v>723</v>
      </c>
      <c r="D288" s="17"/>
      <c r="E288" s="17"/>
      <c r="M288" t="s">
        <v>724</v>
      </c>
      <c r="N288" t="s">
        <v>725</v>
      </c>
      <c r="O288" t="s">
        <v>726</v>
      </c>
    </row>
    <row r="289" spans="1:15" ht="15" customHeight="1">
      <c r="B289" s="17" t="s">
        <v>727</v>
      </c>
      <c r="G289" t="s">
        <v>728</v>
      </c>
      <c r="N289" s="17"/>
    </row>
    <row r="290" spans="1:15" ht="15" customHeight="1">
      <c r="A290" t="s">
        <v>666</v>
      </c>
      <c r="B290" s="17" t="s">
        <v>667</v>
      </c>
      <c r="C290" s="17" t="s">
        <v>668</v>
      </c>
      <c r="D290" s="17" t="s">
        <v>669</v>
      </c>
      <c r="G290" t="s">
        <v>729</v>
      </c>
    </row>
    <row r="291" spans="1:15" ht="15" customHeight="1">
      <c r="A291" t="s">
        <v>667</v>
      </c>
      <c r="B291" s="16">
        <v>7</v>
      </c>
      <c r="C291" s="16">
        <v>26</v>
      </c>
      <c r="D291" s="17">
        <v>0</v>
      </c>
      <c r="E291" s="17">
        <f>SUM(B291:D291)</f>
        <v>33</v>
      </c>
      <c r="G291" t="s">
        <v>730</v>
      </c>
      <c r="N291" s="16"/>
      <c r="O291" s="16"/>
    </row>
    <row r="292" spans="1:15" ht="15" customHeight="1">
      <c r="A292" t="s">
        <v>668</v>
      </c>
      <c r="B292" s="16">
        <v>3</v>
      </c>
      <c r="C292" s="16">
        <v>10</v>
      </c>
      <c r="D292" s="17">
        <v>0</v>
      </c>
      <c r="E292" s="17">
        <f t="shared" ref="E292:E294" si="37">SUM(B292:D292)</f>
        <v>13</v>
      </c>
      <c r="G292" t="s">
        <v>731</v>
      </c>
      <c r="N292" s="16"/>
      <c r="O292" s="16"/>
    </row>
    <row r="293" spans="1:15" ht="15" customHeight="1">
      <c r="A293" t="s">
        <v>669</v>
      </c>
      <c r="B293" s="26">
        <v>3</v>
      </c>
      <c r="C293" s="26">
        <v>9</v>
      </c>
      <c r="D293" s="17">
        <v>1</v>
      </c>
      <c r="E293" s="17">
        <f t="shared" si="37"/>
        <v>13</v>
      </c>
      <c r="G293" t="s">
        <v>732</v>
      </c>
      <c r="N293" s="26"/>
      <c r="O293" s="26"/>
    </row>
    <row r="294" spans="1:15" ht="15" customHeight="1">
      <c r="B294" s="17">
        <f>SUM(B291:B293)</f>
        <v>13</v>
      </c>
      <c r="C294" s="17">
        <f>SUM(C291:C293)</f>
        <v>45</v>
      </c>
      <c r="D294" s="17">
        <v>1</v>
      </c>
      <c r="E294" s="17">
        <f t="shared" si="37"/>
        <v>59</v>
      </c>
      <c r="G294" t="s">
        <v>733</v>
      </c>
      <c r="N294" s="17"/>
      <c r="O294" s="17"/>
    </row>
    <row r="295" spans="1:15" ht="15" customHeight="1">
      <c r="C295" s="17"/>
      <c r="D295" s="17"/>
      <c r="E295" s="17"/>
      <c r="I295" s="15" t="s">
        <v>980</v>
      </c>
    </row>
    <row r="296" spans="1:15" ht="15" customHeight="1">
      <c r="B296" s="16" t="s">
        <v>734</v>
      </c>
      <c r="I296" s="22" t="s">
        <v>660</v>
      </c>
      <c r="J296" s="22" t="s">
        <v>427</v>
      </c>
      <c r="L296" s="22" t="s">
        <v>660</v>
      </c>
      <c r="M296" s="22" t="s">
        <v>981</v>
      </c>
      <c r="O296" s="62"/>
    </row>
    <row r="297" spans="1:15" ht="15" customHeight="1">
      <c r="A297" t="s">
        <v>666</v>
      </c>
      <c r="B297" s="16" t="s">
        <v>667</v>
      </c>
      <c r="C297" s="16" t="s">
        <v>668</v>
      </c>
      <c r="D297" s="122"/>
      <c r="E297" s="119" t="s">
        <v>989</v>
      </c>
      <c r="G297" t="s">
        <v>990</v>
      </c>
      <c r="I297" t="s">
        <v>987</v>
      </c>
      <c r="J297" t="s">
        <v>988</v>
      </c>
      <c r="K297" s="119">
        <v>1</v>
      </c>
      <c r="L297" t="s">
        <v>987</v>
      </c>
      <c r="M297" t="s">
        <v>988</v>
      </c>
      <c r="N297" s="119">
        <v>3</v>
      </c>
      <c r="O297" s="62"/>
    </row>
    <row r="298" spans="1:15" ht="15" customHeight="1">
      <c r="A298" t="s">
        <v>667</v>
      </c>
      <c r="B298" s="16">
        <f>SUM(B269,B291)</f>
        <v>18</v>
      </c>
      <c r="C298" s="16">
        <f>SUM(C269,C291)</f>
        <v>48</v>
      </c>
      <c r="D298" s="122">
        <f>SUM(B298:C298)</f>
        <v>66</v>
      </c>
      <c r="E298" s="119" t="s">
        <v>985</v>
      </c>
      <c r="G298" t="s">
        <v>991</v>
      </c>
      <c r="I298" t="s">
        <v>988</v>
      </c>
      <c r="J298" t="s">
        <v>987</v>
      </c>
      <c r="K298" s="119">
        <v>22</v>
      </c>
      <c r="L298" t="s">
        <v>988</v>
      </c>
      <c r="M298" t="s">
        <v>987</v>
      </c>
      <c r="N298" s="119">
        <v>26</v>
      </c>
      <c r="O298" s="62"/>
    </row>
    <row r="299" spans="1:15" ht="15" customHeight="1">
      <c r="A299" t="s">
        <v>668</v>
      </c>
      <c r="B299" s="26">
        <f>SUM(B270,B292)</f>
        <v>4</v>
      </c>
      <c r="C299" s="26">
        <f>SUM(C270,C292)</f>
        <v>22</v>
      </c>
      <c r="D299" s="122">
        <f>SUM(B299:C299)</f>
        <v>26</v>
      </c>
      <c r="E299" s="119">
        <v>37.229999999999997</v>
      </c>
      <c r="G299" t="s">
        <v>992</v>
      </c>
      <c r="I299" t="s">
        <v>988</v>
      </c>
      <c r="J299" t="s">
        <v>988</v>
      </c>
      <c r="K299" s="119">
        <v>11</v>
      </c>
      <c r="L299" t="s">
        <v>988</v>
      </c>
      <c r="M299" t="s">
        <v>988</v>
      </c>
      <c r="N299" s="119">
        <v>7</v>
      </c>
      <c r="O299" s="62"/>
    </row>
    <row r="300" spans="1:15" ht="15" customHeight="1">
      <c r="B300" s="122">
        <f>SUM(B298:B299)</f>
        <v>22</v>
      </c>
      <c r="C300" s="122">
        <f>SUM(C298:C299)</f>
        <v>70</v>
      </c>
      <c r="D300" s="122">
        <f>SUM(D298:D299)</f>
        <v>92</v>
      </c>
      <c r="E300" t="s">
        <v>986</v>
      </c>
      <c r="I300" t="s">
        <v>987</v>
      </c>
      <c r="J300" t="s">
        <v>987</v>
      </c>
      <c r="K300" s="119">
        <v>12</v>
      </c>
      <c r="L300" t="s">
        <v>987</v>
      </c>
      <c r="M300" t="s">
        <v>987</v>
      </c>
      <c r="N300" s="119">
        <v>10</v>
      </c>
      <c r="O300" s="119"/>
    </row>
    <row r="301" spans="1:15" ht="15" customHeight="1">
      <c r="B301" s="122"/>
      <c r="C301" s="122"/>
      <c r="D301" s="122"/>
      <c r="E301">
        <v>1.0494479999999999E-9</v>
      </c>
      <c r="K301" s="119">
        <v>46</v>
      </c>
      <c r="N301" s="119">
        <v>46</v>
      </c>
      <c r="O301" s="119"/>
    </row>
    <row r="302" spans="1:15" ht="15" customHeight="1">
      <c r="B302" s="16" t="s">
        <v>734</v>
      </c>
      <c r="I302" s="22" t="s">
        <v>660</v>
      </c>
      <c r="J302" s="22" t="s">
        <v>427</v>
      </c>
      <c r="L302" s="22" t="s">
        <v>660</v>
      </c>
      <c r="M302" s="22" t="s">
        <v>981</v>
      </c>
      <c r="O302" s="62" t="s">
        <v>985</v>
      </c>
    </row>
    <row r="303" spans="1:15" ht="15" customHeight="1">
      <c r="A303" t="s">
        <v>666</v>
      </c>
      <c r="B303" t="s">
        <v>736</v>
      </c>
      <c r="C303" s="17" t="s">
        <v>669</v>
      </c>
      <c r="D303" s="17"/>
      <c r="G303" t="s">
        <v>737</v>
      </c>
      <c r="I303" t="s">
        <v>982</v>
      </c>
      <c r="J303" t="s">
        <v>983</v>
      </c>
      <c r="K303" s="119">
        <v>12</v>
      </c>
      <c r="L303" t="s">
        <v>982</v>
      </c>
      <c r="M303" t="s">
        <v>983</v>
      </c>
      <c r="N303" s="119">
        <v>12</v>
      </c>
      <c r="O303" s="62">
        <v>12</v>
      </c>
    </row>
    <row r="304" spans="1:15" ht="15" customHeight="1">
      <c r="A304" t="s">
        <v>736</v>
      </c>
      <c r="B304" s="17">
        <f>SUM(B262:C263,B291:C292)</f>
        <v>92</v>
      </c>
      <c r="C304" s="17">
        <f>SUM(D262:D263,D291:D292)</f>
        <v>0</v>
      </c>
      <c r="D304" s="17">
        <f>SUM(B304:C304)</f>
        <v>92</v>
      </c>
      <c r="G304" t="s">
        <v>738</v>
      </c>
      <c r="I304" t="s">
        <v>983</v>
      </c>
      <c r="J304" t="s">
        <v>982</v>
      </c>
      <c r="K304" s="119">
        <v>0</v>
      </c>
      <c r="L304" t="s">
        <v>983</v>
      </c>
      <c r="M304" t="s">
        <v>982</v>
      </c>
      <c r="N304" s="119">
        <v>0</v>
      </c>
      <c r="O304" s="62" t="s">
        <v>986</v>
      </c>
    </row>
    <row r="305" spans="1:16" ht="15" customHeight="1">
      <c r="A305" t="s">
        <v>669</v>
      </c>
      <c r="B305" s="16">
        <f>SUM(B264:C264,B293:C293)</f>
        <v>24</v>
      </c>
      <c r="C305" s="16">
        <f>SUM(D264,D293)</f>
        <v>2</v>
      </c>
      <c r="D305" s="17">
        <f>SUM(B305:C305)</f>
        <v>26</v>
      </c>
      <c r="E305" s="17"/>
      <c r="G305" t="s">
        <v>739</v>
      </c>
      <c r="I305" t="s">
        <v>983</v>
      </c>
      <c r="J305" t="s">
        <v>983</v>
      </c>
      <c r="K305" s="119">
        <v>46</v>
      </c>
      <c r="L305" t="s">
        <v>983</v>
      </c>
      <c r="M305" t="s">
        <v>983</v>
      </c>
      <c r="N305" s="119">
        <v>46</v>
      </c>
      <c r="O305" s="62">
        <v>5.3200549999999995E-4</v>
      </c>
    </row>
    <row r="306" spans="1:16" ht="15" customHeight="1">
      <c r="B306" s="17">
        <f>SUM(B304:B305)</f>
        <v>116</v>
      </c>
      <c r="C306" s="17">
        <f>SUM(C304:C305)</f>
        <v>2</v>
      </c>
      <c r="D306" s="17">
        <f>SUM(D304:D305)</f>
        <v>118</v>
      </c>
      <c r="E306" s="17"/>
      <c r="I306" t="s">
        <v>982</v>
      </c>
      <c r="J306" t="s">
        <v>982</v>
      </c>
      <c r="K306" s="119">
        <v>1</v>
      </c>
      <c r="L306" t="s">
        <v>982</v>
      </c>
      <c r="M306" t="s">
        <v>982</v>
      </c>
      <c r="N306" s="119">
        <v>1</v>
      </c>
      <c r="O306" s="119"/>
    </row>
    <row r="307" spans="1:16" ht="15" customHeight="1">
      <c r="C307" s="17"/>
      <c r="D307" s="17"/>
      <c r="E307" s="17"/>
      <c r="K307" s="119">
        <v>59</v>
      </c>
      <c r="N307" s="119">
        <v>59</v>
      </c>
      <c r="O307" s="119"/>
    </row>
    <row r="308" spans="1:16" ht="15" customHeight="1">
      <c r="C308" s="17"/>
      <c r="D308" s="17"/>
      <c r="E308" s="17"/>
    </row>
    <row r="309" spans="1:16" ht="15" customHeight="1">
      <c r="B309" s="17" t="s">
        <v>727</v>
      </c>
      <c r="G309" t="s">
        <v>740</v>
      </c>
    </row>
    <row r="310" spans="1:16" ht="15" customHeight="1">
      <c r="A310" t="s">
        <v>666</v>
      </c>
      <c r="B310" s="17" t="s">
        <v>645</v>
      </c>
      <c r="C310" s="17" t="s">
        <v>656</v>
      </c>
      <c r="D310" t="s">
        <v>680</v>
      </c>
      <c r="G310" t="s">
        <v>681</v>
      </c>
    </row>
    <row r="311" spans="1:16" ht="15" customHeight="1">
      <c r="A311" t="s">
        <v>645</v>
      </c>
      <c r="B311" s="16">
        <v>22</v>
      </c>
      <c r="C311" s="16">
        <v>4</v>
      </c>
      <c r="D311" s="16">
        <v>0</v>
      </c>
      <c r="E311" s="17">
        <f>SUM(B311:D311)</f>
        <v>26</v>
      </c>
      <c r="G311" t="s">
        <v>741</v>
      </c>
    </row>
    <row r="312" spans="1:16" ht="15" customHeight="1">
      <c r="A312" t="s">
        <v>656</v>
      </c>
      <c r="B312" s="16">
        <v>9</v>
      </c>
      <c r="C312" s="16">
        <v>8</v>
      </c>
      <c r="D312" s="17">
        <v>1</v>
      </c>
      <c r="E312" s="17">
        <f t="shared" ref="E312:E314" si="38">SUM(B312:D312)</f>
        <v>18</v>
      </c>
      <c r="G312" t="s">
        <v>687</v>
      </c>
    </row>
    <row r="313" spans="1:16" ht="15" customHeight="1">
      <c r="A313" t="s">
        <v>680</v>
      </c>
      <c r="B313" s="16">
        <v>0</v>
      </c>
      <c r="C313" s="16">
        <v>2</v>
      </c>
      <c r="D313" s="17">
        <v>0</v>
      </c>
      <c r="E313" s="17">
        <f t="shared" si="38"/>
        <v>2</v>
      </c>
      <c r="G313" t="s">
        <v>742</v>
      </c>
    </row>
    <row r="314" spans="1:16" ht="15" customHeight="1">
      <c r="B314" s="17">
        <f>SUM(B311:B313)</f>
        <v>31</v>
      </c>
      <c r="C314" s="17">
        <f>SUM(C311:C313)</f>
        <v>14</v>
      </c>
      <c r="D314" s="17">
        <f>SUM(D311:D313)</f>
        <v>1</v>
      </c>
      <c r="E314" s="17">
        <f t="shared" si="38"/>
        <v>46</v>
      </c>
      <c r="G314" t="s">
        <v>743</v>
      </c>
      <c r="L314" s="17"/>
      <c r="M314" s="17"/>
      <c r="N314" s="17" t="s">
        <v>694</v>
      </c>
      <c r="O314" t="s">
        <v>744</v>
      </c>
      <c r="P314" t="s">
        <v>745</v>
      </c>
    </row>
    <row r="315" spans="1:16" ht="15" customHeight="1">
      <c r="C315" s="17"/>
      <c r="D315" s="17"/>
      <c r="E315" s="17"/>
      <c r="L315" s="17" t="s">
        <v>580</v>
      </c>
      <c r="M315" s="17"/>
      <c r="N315" s="17" t="s">
        <v>699</v>
      </c>
      <c r="O315" t="s">
        <v>700</v>
      </c>
      <c r="P315" t="s">
        <v>701</v>
      </c>
    </row>
    <row r="316" spans="1:16" ht="15" customHeight="1">
      <c r="L316" s="17" t="s">
        <v>746</v>
      </c>
      <c r="M316" s="17"/>
      <c r="N316" s="17" t="s">
        <v>704</v>
      </c>
      <c r="O316" t="s">
        <v>747</v>
      </c>
      <c r="P316" t="s">
        <v>748</v>
      </c>
    </row>
    <row r="317" spans="1:16" ht="15" customHeight="1">
      <c r="B317" s="17" t="s">
        <v>661</v>
      </c>
      <c r="G317" t="s">
        <v>678</v>
      </c>
      <c r="L317" s="17" t="s">
        <v>749</v>
      </c>
      <c r="M317" s="17"/>
      <c r="N317" s="17" t="s">
        <v>709</v>
      </c>
      <c r="O317" t="s">
        <v>750</v>
      </c>
      <c r="P317" t="s">
        <v>751</v>
      </c>
    </row>
    <row r="318" spans="1:16" ht="15" customHeight="1">
      <c r="A318" t="s">
        <v>666</v>
      </c>
      <c r="B318" s="17" t="s">
        <v>645</v>
      </c>
      <c r="C318" s="17" t="s">
        <v>685</v>
      </c>
      <c r="G318" t="s">
        <v>752</v>
      </c>
      <c r="L318" s="17" t="s">
        <v>703</v>
      </c>
      <c r="M318" s="17"/>
      <c r="N318" s="17" t="s">
        <v>713</v>
      </c>
      <c r="O318" t="s">
        <v>714</v>
      </c>
      <c r="P318" t="s">
        <v>715</v>
      </c>
    </row>
    <row r="319" spans="1:16" ht="15" customHeight="1">
      <c r="A319" t="s">
        <v>645</v>
      </c>
      <c r="B319" s="16">
        <v>22</v>
      </c>
      <c r="C319" s="16">
        <v>4</v>
      </c>
      <c r="D319" s="17">
        <f>SUM(B319:C319)</f>
        <v>26</v>
      </c>
      <c r="E319" s="17"/>
      <c r="G319" t="s">
        <v>753</v>
      </c>
      <c r="L319" s="17" t="s">
        <v>708</v>
      </c>
      <c r="M319" s="17"/>
      <c r="N319" s="17" t="s">
        <v>717</v>
      </c>
      <c r="O319" t="s">
        <v>754</v>
      </c>
      <c r="P319" t="s">
        <v>755</v>
      </c>
    </row>
    <row r="320" spans="1:16" ht="15" customHeight="1">
      <c r="A320" s="62" t="s">
        <v>685</v>
      </c>
      <c r="B320" s="16">
        <v>9</v>
      </c>
      <c r="C320" s="16">
        <v>11</v>
      </c>
      <c r="D320" s="17">
        <f>SUM(B320:C320)</f>
        <v>20</v>
      </c>
      <c r="E320" s="17"/>
      <c r="G320" t="s">
        <v>756</v>
      </c>
      <c r="L320" s="17"/>
      <c r="M320" s="17"/>
      <c r="N320" s="17" t="s">
        <v>720</v>
      </c>
      <c r="O320" t="s">
        <v>757</v>
      </c>
      <c r="P320" t="s">
        <v>758</v>
      </c>
    </row>
    <row r="321" spans="1:14" ht="15" customHeight="1">
      <c r="B321" s="17">
        <f>SUM(B319:B320)</f>
        <v>31</v>
      </c>
      <c r="C321" s="17">
        <f>SUM(C319:C320)</f>
        <v>15</v>
      </c>
      <c r="D321" s="17">
        <f>SUM(D319:D320)</f>
        <v>46</v>
      </c>
      <c r="E321" s="17"/>
      <c r="G321" t="s">
        <v>759</v>
      </c>
      <c r="L321" s="17"/>
      <c r="M321" s="17"/>
      <c r="N321" s="17"/>
    </row>
    <row r="322" spans="1:14" ht="15" customHeight="1">
      <c r="C322" s="17"/>
      <c r="D322" s="17"/>
      <c r="E322" s="17"/>
      <c r="L322" s="17"/>
      <c r="M322" s="17"/>
      <c r="N322" s="17"/>
    </row>
    <row r="323" spans="1:14" ht="15" customHeight="1">
      <c r="L323" s="17"/>
      <c r="M323" s="17"/>
      <c r="N323" s="17"/>
    </row>
    <row r="324" spans="1:14" ht="15" customHeight="1">
      <c r="A324" s="15" t="s">
        <v>760</v>
      </c>
      <c r="K324" t="s">
        <v>694</v>
      </c>
      <c r="L324" t="s">
        <v>761</v>
      </c>
      <c r="M324" t="s">
        <v>762</v>
      </c>
      <c r="N324" s="17"/>
    </row>
    <row r="325" spans="1:14" ht="15" customHeight="1">
      <c r="B325" s="17" t="s">
        <v>427</v>
      </c>
      <c r="G325" t="s">
        <v>763</v>
      </c>
      <c r="K325" t="s">
        <v>699</v>
      </c>
      <c r="L325" t="s">
        <v>764</v>
      </c>
      <c r="M325" t="s">
        <v>765</v>
      </c>
    </row>
    <row r="326" spans="1:14" ht="15" customHeight="1">
      <c r="A326" t="s">
        <v>666</v>
      </c>
      <c r="B326" s="17" t="s">
        <v>46</v>
      </c>
      <c r="C326" s="17" t="s">
        <v>766</v>
      </c>
      <c r="D326" s="16"/>
      <c r="E326" s="17"/>
      <c r="G326" t="s">
        <v>767</v>
      </c>
      <c r="K326" t="s">
        <v>704</v>
      </c>
      <c r="L326" t="s">
        <v>768</v>
      </c>
      <c r="M326" t="s">
        <v>769</v>
      </c>
    </row>
    <row r="327" spans="1:14" ht="15" customHeight="1">
      <c r="A327" t="s">
        <v>46</v>
      </c>
      <c r="B327" s="16">
        <v>32</v>
      </c>
      <c r="C327" s="16">
        <v>4</v>
      </c>
      <c r="D327" s="17">
        <f>SUM(B327:C327)</f>
        <v>36</v>
      </c>
      <c r="E327" s="17"/>
      <c r="G327" s="15" t="s">
        <v>770</v>
      </c>
      <c r="K327" t="s">
        <v>709</v>
      </c>
      <c r="L327" t="s">
        <v>771</v>
      </c>
      <c r="M327" t="s">
        <v>772</v>
      </c>
    </row>
    <row r="328" spans="1:14" ht="15" customHeight="1">
      <c r="A328" t="s">
        <v>766</v>
      </c>
      <c r="B328" s="16">
        <v>1</v>
      </c>
      <c r="C328" s="16">
        <v>22</v>
      </c>
      <c r="D328" s="17">
        <f>SUM(B328:C328)</f>
        <v>23</v>
      </c>
      <c r="E328" s="17"/>
      <c r="G328" t="s">
        <v>773</v>
      </c>
      <c r="K328" t="s">
        <v>713</v>
      </c>
      <c r="L328" t="s">
        <v>774</v>
      </c>
      <c r="M328" t="s">
        <v>775</v>
      </c>
    </row>
    <row r="329" spans="1:14" ht="15" customHeight="1">
      <c r="B329" s="17">
        <f>SUM(B327:B328)</f>
        <v>33</v>
      </c>
      <c r="C329" s="17">
        <f>SUM(C327:C328)</f>
        <v>26</v>
      </c>
      <c r="D329" s="17">
        <f>SUM(B329:C329)</f>
        <v>59</v>
      </c>
      <c r="E329" s="17"/>
      <c r="G329" t="s">
        <v>776</v>
      </c>
      <c r="K329" t="s">
        <v>717</v>
      </c>
      <c r="L329" t="s">
        <v>700</v>
      </c>
      <c r="M329" t="s">
        <v>777</v>
      </c>
    </row>
    <row r="330" spans="1:14" ht="15" customHeight="1">
      <c r="K330" t="s">
        <v>720</v>
      </c>
      <c r="L330" t="s">
        <v>778</v>
      </c>
      <c r="M330" t="s">
        <v>779</v>
      </c>
    </row>
    <row r="331" spans="1:14" ht="15" customHeight="1">
      <c r="B331" s="17" t="s">
        <v>427</v>
      </c>
      <c r="K331" t="s">
        <v>724</v>
      </c>
      <c r="L331" t="s">
        <v>780</v>
      </c>
      <c r="M331" t="s">
        <v>781</v>
      </c>
    </row>
    <row r="332" spans="1:14" ht="15" customHeight="1">
      <c r="A332" t="s">
        <v>666</v>
      </c>
      <c r="B332" s="17" t="s">
        <v>46</v>
      </c>
      <c r="C332" s="17" t="s">
        <v>782</v>
      </c>
      <c r="D332" s="17" t="s">
        <v>783</v>
      </c>
      <c r="G332" t="s">
        <v>784</v>
      </c>
    </row>
    <row r="333" spans="1:14" ht="15" customHeight="1">
      <c r="A333" t="s">
        <v>46</v>
      </c>
      <c r="B333" s="16">
        <v>32</v>
      </c>
      <c r="C333" s="16">
        <v>0</v>
      </c>
      <c r="D333" s="17">
        <v>4</v>
      </c>
      <c r="E333" s="17">
        <f>SUM(B333:D333)</f>
        <v>36</v>
      </c>
      <c r="G333" t="s">
        <v>785</v>
      </c>
    </row>
    <row r="334" spans="1:14" ht="15" customHeight="1">
      <c r="A334" t="s">
        <v>786</v>
      </c>
      <c r="B334" s="16">
        <v>0</v>
      </c>
      <c r="C334" s="16">
        <v>9</v>
      </c>
      <c r="D334" s="17">
        <v>0</v>
      </c>
      <c r="E334" s="17">
        <f t="shared" ref="E334:E335" si="39">SUM(B334:D334)</f>
        <v>9</v>
      </c>
      <c r="G334" t="s">
        <v>787</v>
      </c>
    </row>
    <row r="335" spans="1:14" ht="15" customHeight="1">
      <c r="A335" t="s">
        <v>783</v>
      </c>
      <c r="B335" s="16">
        <v>1</v>
      </c>
      <c r="C335" s="16">
        <v>2</v>
      </c>
      <c r="D335" s="17">
        <v>11</v>
      </c>
      <c r="E335" s="17">
        <f t="shared" si="39"/>
        <v>14</v>
      </c>
      <c r="G335" t="s">
        <v>788</v>
      </c>
    </row>
    <row r="336" spans="1:14" ht="15" customHeight="1">
      <c r="B336" s="17">
        <f>SUM(B333:B335)</f>
        <v>33</v>
      </c>
      <c r="C336" s="17">
        <f>SUM(C333:C335)</f>
        <v>11</v>
      </c>
      <c r="D336" s="17">
        <f>SUM(D333:D335)</f>
        <v>15</v>
      </c>
      <c r="E336" s="17">
        <f t="shared" ref="E336" si="40">SUM(B336:D336)</f>
        <v>59</v>
      </c>
      <c r="G336" t="s">
        <v>789</v>
      </c>
    </row>
    <row r="337" spans="1:13" ht="15" customHeight="1">
      <c r="C337" s="17"/>
      <c r="D337" s="17"/>
      <c r="E337" s="17"/>
      <c r="G337" s="15" t="s">
        <v>790</v>
      </c>
    </row>
    <row r="339" spans="1:13" ht="15" customHeight="1">
      <c r="B339" s="17" t="s">
        <v>427</v>
      </c>
    </row>
    <row r="340" spans="1:13" ht="15" customHeight="1">
      <c r="A340" t="s">
        <v>666</v>
      </c>
      <c r="B340" s="17" t="s">
        <v>791</v>
      </c>
      <c r="C340" s="17" t="s">
        <v>782</v>
      </c>
      <c r="D340" s="17"/>
      <c r="G340" t="s">
        <v>792</v>
      </c>
    </row>
    <row r="341" spans="1:13" ht="15" customHeight="1">
      <c r="A341" s="62" t="s">
        <v>791</v>
      </c>
      <c r="B341" s="17">
        <v>48</v>
      </c>
      <c r="C341" s="17">
        <v>2</v>
      </c>
      <c r="D341" s="17">
        <f>SUM(B341:C341)</f>
        <v>50</v>
      </c>
      <c r="E341" s="17"/>
      <c r="G341" t="s">
        <v>793</v>
      </c>
    </row>
    <row r="342" spans="1:13" ht="15" customHeight="1">
      <c r="A342" t="s">
        <v>786</v>
      </c>
      <c r="B342" s="17">
        <v>0</v>
      </c>
      <c r="C342" s="17">
        <v>9</v>
      </c>
      <c r="D342" s="17">
        <f t="shared" ref="D342:D343" si="41">SUM(B342:C342)</f>
        <v>9</v>
      </c>
      <c r="E342" s="17"/>
      <c r="G342" s="38" t="s">
        <v>794</v>
      </c>
    </row>
    <row r="343" spans="1:13" ht="15" customHeight="1">
      <c r="B343" s="17">
        <f>SUM(B341:B342)</f>
        <v>48</v>
      </c>
      <c r="C343" s="17">
        <f>SUM(C341:C342)</f>
        <v>11</v>
      </c>
      <c r="D343" s="17">
        <f t="shared" si="41"/>
        <v>59</v>
      </c>
      <c r="E343" s="17"/>
      <c r="G343" t="s">
        <v>795</v>
      </c>
    </row>
    <row r="344" spans="1:13" ht="15" customHeight="1">
      <c r="C344" s="17"/>
      <c r="D344" s="17"/>
      <c r="E344" s="17"/>
      <c r="G344" t="s">
        <v>796</v>
      </c>
    </row>
    <row r="345" spans="1:13" ht="15" customHeight="1">
      <c r="C345" s="17"/>
      <c r="D345" s="17"/>
      <c r="E345" s="17"/>
    </row>
    <row r="346" spans="1:13" ht="15" customHeight="1">
      <c r="A346" s="15" t="s">
        <v>797</v>
      </c>
    </row>
    <row r="347" spans="1:13" ht="15" customHeight="1">
      <c r="B347" s="17" t="s">
        <v>727</v>
      </c>
      <c r="K347" t="s">
        <v>694</v>
      </c>
      <c r="L347" t="s">
        <v>761</v>
      </c>
      <c r="M347" t="s">
        <v>762</v>
      </c>
    </row>
    <row r="348" spans="1:13" ht="15" customHeight="1">
      <c r="A348" t="s">
        <v>666</v>
      </c>
      <c r="B348" s="17" t="s">
        <v>46</v>
      </c>
      <c r="C348" s="17" t="s">
        <v>766</v>
      </c>
      <c r="D348" s="16"/>
      <c r="E348" s="17"/>
      <c r="G348" t="s">
        <v>798</v>
      </c>
      <c r="K348" t="s">
        <v>699</v>
      </c>
      <c r="L348" t="s">
        <v>799</v>
      </c>
      <c r="M348" t="s">
        <v>800</v>
      </c>
    </row>
    <row r="349" spans="1:13" ht="15" customHeight="1">
      <c r="A349" t="s">
        <v>46</v>
      </c>
      <c r="B349" s="16">
        <v>33</v>
      </c>
      <c r="C349" s="16">
        <v>3</v>
      </c>
      <c r="D349" s="17">
        <f>SUM(B349:C349)</f>
        <v>36</v>
      </c>
      <c r="E349" s="17"/>
      <c r="G349" t="s">
        <v>801</v>
      </c>
      <c r="K349" t="s">
        <v>704</v>
      </c>
      <c r="L349" t="s">
        <v>802</v>
      </c>
      <c r="M349" t="s">
        <v>803</v>
      </c>
    </row>
    <row r="350" spans="1:13" ht="15" customHeight="1">
      <c r="A350" t="s">
        <v>766</v>
      </c>
      <c r="B350" s="16">
        <v>1</v>
      </c>
      <c r="C350" s="16">
        <v>22</v>
      </c>
      <c r="D350" s="17">
        <f>SUM(B350:C350)</f>
        <v>23</v>
      </c>
      <c r="E350" s="17"/>
      <c r="G350" s="15" t="s">
        <v>804</v>
      </c>
      <c r="K350" t="s">
        <v>709</v>
      </c>
      <c r="L350" t="s">
        <v>771</v>
      </c>
      <c r="M350" t="s">
        <v>805</v>
      </c>
    </row>
    <row r="351" spans="1:13" ht="15" customHeight="1">
      <c r="B351" s="17">
        <f>SUM(B349:B350)</f>
        <v>34</v>
      </c>
      <c r="C351" s="17">
        <f>SUM(C349:C350)</f>
        <v>25</v>
      </c>
      <c r="D351" s="17">
        <f>SUM(B351:C351)</f>
        <v>59</v>
      </c>
      <c r="E351" s="17"/>
      <c r="G351" t="s">
        <v>731</v>
      </c>
      <c r="K351" t="s">
        <v>713</v>
      </c>
      <c r="L351" t="s">
        <v>774</v>
      </c>
      <c r="M351" t="s">
        <v>775</v>
      </c>
    </row>
    <row r="352" spans="1:13" ht="15" customHeight="1">
      <c r="G352" t="s">
        <v>806</v>
      </c>
      <c r="K352" t="s">
        <v>717</v>
      </c>
      <c r="L352" t="s">
        <v>807</v>
      </c>
      <c r="M352" t="s">
        <v>808</v>
      </c>
    </row>
    <row r="353" spans="1:13" ht="15" customHeight="1">
      <c r="B353" s="17" t="s">
        <v>727</v>
      </c>
      <c r="K353" t="s">
        <v>720</v>
      </c>
      <c r="L353" t="s">
        <v>809</v>
      </c>
      <c r="M353" t="s">
        <v>810</v>
      </c>
    </row>
    <row r="354" spans="1:13" ht="15" customHeight="1">
      <c r="A354" t="s">
        <v>666</v>
      </c>
      <c r="B354" s="17" t="s">
        <v>46</v>
      </c>
      <c r="C354" s="17" t="s">
        <v>782</v>
      </c>
      <c r="D354" s="17" t="s">
        <v>783</v>
      </c>
      <c r="G354" t="s">
        <v>763</v>
      </c>
      <c r="K354" t="s">
        <v>724</v>
      </c>
      <c r="L354" t="s">
        <v>811</v>
      </c>
      <c r="M354" t="s">
        <v>812</v>
      </c>
    </row>
    <row r="355" spans="1:13" ht="15" customHeight="1">
      <c r="A355" t="s">
        <v>46</v>
      </c>
      <c r="B355" s="64">
        <v>33</v>
      </c>
      <c r="C355" s="64">
        <v>0</v>
      </c>
      <c r="D355" s="55">
        <v>3</v>
      </c>
      <c r="E355" s="55">
        <f>SUM(B355:D355)</f>
        <v>36</v>
      </c>
      <c r="G355" t="s">
        <v>813</v>
      </c>
    </row>
    <row r="356" spans="1:13" ht="15" customHeight="1">
      <c r="A356" t="s">
        <v>786</v>
      </c>
      <c r="B356" s="64">
        <v>0</v>
      </c>
      <c r="C356" s="64">
        <v>9</v>
      </c>
      <c r="D356" s="55">
        <v>0</v>
      </c>
      <c r="E356" s="55">
        <f t="shared" ref="E356:E357" si="42">SUM(B356:D356)</f>
        <v>9</v>
      </c>
      <c r="G356" t="s">
        <v>814</v>
      </c>
    </row>
    <row r="357" spans="1:13" ht="15" customHeight="1">
      <c r="A357" t="s">
        <v>783</v>
      </c>
      <c r="B357" s="64">
        <v>1</v>
      </c>
      <c r="C357" s="64">
        <v>1</v>
      </c>
      <c r="D357" s="55">
        <v>12</v>
      </c>
      <c r="E357" s="55">
        <f t="shared" si="42"/>
        <v>14</v>
      </c>
      <c r="G357" t="s">
        <v>815</v>
      </c>
    </row>
    <row r="358" spans="1:13" ht="15" customHeight="1">
      <c r="B358" s="17">
        <f>SUM(B355:B357)</f>
        <v>34</v>
      </c>
      <c r="C358" s="17">
        <f>SUM(C355:C357)</f>
        <v>10</v>
      </c>
      <c r="D358" s="17">
        <f>SUM(D355:D357)</f>
        <v>15</v>
      </c>
      <c r="E358" s="17">
        <f t="shared" ref="E358" si="43">SUM(B358:D358)</f>
        <v>59</v>
      </c>
      <c r="G358" t="s">
        <v>816</v>
      </c>
    </row>
    <row r="359" spans="1:13" ht="15" customHeight="1">
      <c r="C359" s="17"/>
      <c r="D359" s="17"/>
      <c r="E359" s="17"/>
      <c r="G359" s="15" t="s">
        <v>817</v>
      </c>
    </row>
    <row r="361" spans="1:13" ht="15" customHeight="1">
      <c r="B361" s="17" t="s">
        <v>727</v>
      </c>
      <c r="G361" t="s">
        <v>818</v>
      </c>
    </row>
    <row r="362" spans="1:13" ht="15" customHeight="1">
      <c r="A362" t="s">
        <v>666</v>
      </c>
      <c r="B362" s="17" t="s">
        <v>791</v>
      </c>
      <c r="C362" s="17" t="s">
        <v>782</v>
      </c>
      <c r="D362" s="17"/>
      <c r="G362" t="s">
        <v>819</v>
      </c>
    </row>
    <row r="363" spans="1:13" ht="15" customHeight="1">
      <c r="A363" s="62" t="s">
        <v>791</v>
      </c>
      <c r="B363" s="17">
        <v>49</v>
      </c>
      <c r="C363" s="17">
        <v>1</v>
      </c>
      <c r="D363" s="17">
        <f>SUM(B363:C363)</f>
        <v>50</v>
      </c>
      <c r="E363" s="17"/>
      <c r="G363" s="38" t="s">
        <v>820</v>
      </c>
    </row>
    <row r="364" spans="1:13" ht="15" customHeight="1">
      <c r="A364" t="s">
        <v>786</v>
      </c>
      <c r="B364" s="17">
        <v>0</v>
      </c>
      <c r="C364" s="17">
        <v>9</v>
      </c>
      <c r="D364" s="17">
        <f t="shared" ref="D364:D365" si="44">SUM(B364:C364)</f>
        <v>9</v>
      </c>
      <c r="E364" s="17"/>
      <c r="G364" t="s">
        <v>821</v>
      </c>
    </row>
    <row r="365" spans="1:13" ht="15" customHeight="1">
      <c r="B365" s="17">
        <f>SUM(B363:B364)</f>
        <v>49</v>
      </c>
      <c r="C365" s="17">
        <f>SUM(C363:C364)</f>
        <v>10</v>
      </c>
      <c r="D365" s="17">
        <f t="shared" si="44"/>
        <v>59</v>
      </c>
      <c r="E365" s="17"/>
      <c r="G365" t="s">
        <v>822</v>
      </c>
    </row>
    <row r="366" spans="1:13" ht="15" customHeight="1">
      <c r="C366" s="17"/>
      <c r="D366" s="17"/>
      <c r="E366" s="17"/>
    </row>
    <row r="367" spans="1:13" ht="15" customHeight="1">
      <c r="C367" s="17"/>
      <c r="D367" s="17"/>
      <c r="E367" s="17"/>
    </row>
    <row r="369" spans="1:13" ht="15" customHeight="1">
      <c r="A369" s="15" t="s">
        <v>823</v>
      </c>
      <c r="K369" t="s">
        <v>694</v>
      </c>
      <c r="L369" t="s">
        <v>824</v>
      </c>
      <c r="M369" t="s">
        <v>825</v>
      </c>
    </row>
    <row r="370" spans="1:13" ht="15" customHeight="1">
      <c r="B370" s="17" t="s">
        <v>425</v>
      </c>
      <c r="K370" t="s">
        <v>699</v>
      </c>
      <c r="L370" t="s">
        <v>700</v>
      </c>
      <c r="M370" t="s">
        <v>826</v>
      </c>
    </row>
    <row r="371" spans="1:13" ht="15" customHeight="1">
      <c r="A371" t="s">
        <v>666</v>
      </c>
      <c r="B371" s="17" t="s">
        <v>46</v>
      </c>
      <c r="C371" s="17" t="s">
        <v>766</v>
      </c>
      <c r="G371" t="s">
        <v>827</v>
      </c>
      <c r="K371" t="s">
        <v>704</v>
      </c>
      <c r="L371" t="s">
        <v>828</v>
      </c>
      <c r="M371" t="s">
        <v>829</v>
      </c>
    </row>
    <row r="372" spans="1:13" ht="15" customHeight="1">
      <c r="A372" t="s">
        <v>46</v>
      </c>
      <c r="B372" s="16">
        <v>33</v>
      </c>
      <c r="C372" s="16">
        <v>6</v>
      </c>
      <c r="D372" s="17">
        <f>SUM(B372:C372)</f>
        <v>39</v>
      </c>
      <c r="G372" t="s">
        <v>830</v>
      </c>
      <c r="K372" t="s">
        <v>709</v>
      </c>
      <c r="L372" t="s">
        <v>831</v>
      </c>
      <c r="M372" t="s">
        <v>832</v>
      </c>
    </row>
    <row r="373" spans="1:13" ht="15" customHeight="1">
      <c r="A373" t="s">
        <v>766</v>
      </c>
      <c r="B373" s="16">
        <v>2</v>
      </c>
      <c r="C373" s="16">
        <v>20</v>
      </c>
      <c r="D373" s="17">
        <f>SUM(B373:C373)</f>
        <v>22</v>
      </c>
      <c r="G373" s="38" t="s">
        <v>833</v>
      </c>
      <c r="K373" t="s">
        <v>713</v>
      </c>
      <c r="L373" t="s">
        <v>834</v>
      </c>
      <c r="M373" t="s">
        <v>835</v>
      </c>
    </row>
    <row r="374" spans="1:13" ht="15" customHeight="1">
      <c r="B374" s="17">
        <f>SUM(B372:B373)</f>
        <v>35</v>
      </c>
      <c r="C374" s="17">
        <f>SUM(C372:C373)</f>
        <v>26</v>
      </c>
      <c r="D374" s="17">
        <f>SUM(B374:C374)</f>
        <v>61</v>
      </c>
      <c r="G374" t="s">
        <v>836</v>
      </c>
      <c r="K374" t="s">
        <v>717</v>
      </c>
      <c r="L374" t="s">
        <v>837</v>
      </c>
      <c r="M374" t="s">
        <v>838</v>
      </c>
    </row>
    <row r="375" spans="1:13" ht="15" customHeight="1">
      <c r="G375" t="s">
        <v>839</v>
      </c>
      <c r="K375" t="s">
        <v>720</v>
      </c>
      <c r="L375" t="s">
        <v>840</v>
      </c>
      <c r="M375" t="s">
        <v>841</v>
      </c>
    </row>
    <row r="376" spans="1:13" ht="15" customHeight="1">
      <c r="B376" s="17" t="s">
        <v>425</v>
      </c>
      <c r="K376" t="s">
        <v>724</v>
      </c>
      <c r="L376" t="s">
        <v>842</v>
      </c>
      <c r="M376" t="s">
        <v>843</v>
      </c>
    </row>
    <row r="377" spans="1:13" ht="15" customHeight="1">
      <c r="A377" t="s">
        <v>666</v>
      </c>
      <c r="B377" s="17" t="s">
        <v>46</v>
      </c>
      <c r="C377" s="17" t="s">
        <v>786</v>
      </c>
      <c r="D377" s="17" t="s">
        <v>783</v>
      </c>
      <c r="G377" t="s">
        <v>844</v>
      </c>
    </row>
    <row r="378" spans="1:13" ht="15" customHeight="1">
      <c r="A378" t="s">
        <v>46</v>
      </c>
      <c r="B378" s="16">
        <v>33</v>
      </c>
      <c r="C378" s="16">
        <v>1</v>
      </c>
      <c r="D378" s="16">
        <v>5</v>
      </c>
      <c r="E378" s="55">
        <f>SUM(B378:D378)</f>
        <v>39</v>
      </c>
      <c r="G378" t="s">
        <v>845</v>
      </c>
    </row>
    <row r="379" spans="1:13" ht="15" customHeight="1">
      <c r="A379" t="s">
        <v>786</v>
      </c>
      <c r="B379" s="16">
        <v>0</v>
      </c>
      <c r="C379" s="16">
        <v>6</v>
      </c>
      <c r="D379" s="16">
        <v>0</v>
      </c>
      <c r="E379" s="55">
        <f t="shared" ref="E379:E381" si="45">SUM(B379:D379)</f>
        <v>6</v>
      </c>
      <c r="G379" t="s">
        <v>846</v>
      </c>
    </row>
    <row r="380" spans="1:13" ht="15" customHeight="1">
      <c r="A380" t="s">
        <v>783</v>
      </c>
      <c r="B380" s="17">
        <v>2</v>
      </c>
      <c r="C380" s="16">
        <v>3</v>
      </c>
      <c r="D380" s="16">
        <v>11</v>
      </c>
      <c r="E380" s="55">
        <f t="shared" si="45"/>
        <v>16</v>
      </c>
      <c r="G380" t="s">
        <v>735</v>
      </c>
    </row>
    <row r="381" spans="1:13" ht="15" customHeight="1">
      <c r="B381" s="17">
        <f>SUM(B378:B380)</f>
        <v>35</v>
      </c>
      <c r="C381" s="17">
        <f>SUM(C378:C380)</f>
        <v>10</v>
      </c>
      <c r="D381" s="17">
        <f>SUM(D378:D380)</f>
        <v>16</v>
      </c>
      <c r="E381" s="17">
        <f t="shared" si="45"/>
        <v>61</v>
      </c>
      <c r="G381" t="s">
        <v>847</v>
      </c>
    </row>
    <row r="382" spans="1:13" ht="15" customHeight="1">
      <c r="C382" s="17"/>
      <c r="D382" s="17"/>
      <c r="E382" s="17"/>
      <c r="G382" s="15" t="s">
        <v>848</v>
      </c>
    </row>
    <row r="383" spans="1:13" ht="15" customHeight="1">
      <c r="C383" s="17"/>
      <c r="D383" s="17"/>
      <c r="E383" s="17"/>
    </row>
    <row r="384" spans="1:13" ht="15" customHeight="1">
      <c r="B384" s="17" t="s">
        <v>425</v>
      </c>
      <c r="G384" t="s">
        <v>849</v>
      </c>
    </row>
    <row r="385" spans="1:13" ht="15" customHeight="1">
      <c r="A385" t="s">
        <v>666</v>
      </c>
      <c r="B385" s="17" t="s">
        <v>791</v>
      </c>
      <c r="C385" s="17" t="s">
        <v>782</v>
      </c>
      <c r="D385" s="17"/>
      <c r="G385" t="s">
        <v>850</v>
      </c>
    </row>
    <row r="386" spans="1:13" ht="15" customHeight="1">
      <c r="A386" s="62" t="s">
        <v>791</v>
      </c>
      <c r="B386" s="17">
        <v>51</v>
      </c>
      <c r="C386" s="17">
        <v>4</v>
      </c>
      <c r="D386" s="17">
        <f>SUM(B386:C386)</f>
        <v>55</v>
      </c>
      <c r="E386" s="17"/>
      <c r="G386" s="15" t="s">
        <v>851</v>
      </c>
    </row>
    <row r="387" spans="1:13" ht="15" customHeight="1">
      <c r="A387" t="s">
        <v>786</v>
      </c>
      <c r="B387" s="17">
        <v>0</v>
      </c>
      <c r="C387" s="17">
        <v>6</v>
      </c>
      <c r="D387" s="17">
        <f t="shared" ref="D387:D388" si="46">SUM(B387:C387)</f>
        <v>6</v>
      </c>
      <c r="E387" s="17"/>
      <c r="G387" t="s">
        <v>852</v>
      </c>
    </row>
    <row r="388" spans="1:13" ht="15" customHeight="1">
      <c r="B388" s="17">
        <f>SUM(B386:B387)</f>
        <v>51</v>
      </c>
      <c r="C388" s="17">
        <f>SUM(C386:C387)</f>
        <v>10</v>
      </c>
      <c r="D388" s="17">
        <f t="shared" si="46"/>
        <v>61</v>
      </c>
      <c r="E388" s="17"/>
      <c r="G388" t="s">
        <v>853</v>
      </c>
    </row>
    <row r="389" spans="1:13" ht="15" customHeight="1">
      <c r="C389" s="17"/>
      <c r="D389" s="17"/>
      <c r="E389" s="17"/>
    </row>
    <row r="390" spans="1:13" ht="15" customHeight="1">
      <c r="C390" s="17"/>
      <c r="D390" s="17"/>
      <c r="E390" s="17"/>
    </row>
    <row r="391" spans="1:13" ht="15" customHeight="1">
      <c r="C391" s="17"/>
      <c r="D391" s="17"/>
      <c r="E391" s="17"/>
    </row>
    <row r="392" spans="1:13" ht="15" customHeight="1">
      <c r="A392" s="15" t="s">
        <v>854</v>
      </c>
      <c r="K392" t="s">
        <v>694</v>
      </c>
      <c r="L392" t="s">
        <v>855</v>
      </c>
      <c r="M392" t="s">
        <v>856</v>
      </c>
    </row>
    <row r="393" spans="1:13" ht="15" customHeight="1">
      <c r="B393" s="17" t="s">
        <v>428</v>
      </c>
      <c r="K393" t="s">
        <v>699</v>
      </c>
      <c r="L393" t="s">
        <v>857</v>
      </c>
      <c r="M393" t="s">
        <v>858</v>
      </c>
    </row>
    <row r="394" spans="1:13" ht="15" customHeight="1">
      <c r="A394" t="s">
        <v>666</v>
      </c>
      <c r="B394" s="17" t="s">
        <v>46</v>
      </c>
      <c r="C394" s="17" t="s">
        <v>766</v>
      </c>
      <c r="G394" t="s">
        <v>859</v>
      </c>
      <c r="K394" t="s">
        <v>704</v>
      </c>
      <c r="L394" t="s">
        <v>860</v>
      </c>
      <c r="M394" t="s">
        <v>861</v>
      </c>
    </row>
    <row r="395" spans="1:13" ht="15" customHeight="1">
      <c r="A395" t="s">
        <v>46</v>
      </c>
      <c r="B395" s="16">
        <v>34</v>
      </c>
      <c r="C395" s="16">
        <v>5</v>
      </c>
      <c r="D395" s="17">
        <f>SUM(B395:C395)</f>
        <v>39</v>
      </c>
      <c r="G395" t="s">
        <v>862</v>
      </c>
      <c r="K395" t="s">
        <v>709</v>
      </c>
      <c r="L395" t="s">
        <v>863</v>
      </c>
      <c r="M395" t="s">
        <v>864</v>
      </c>
    </row>
    <row r="396" spans="1:13" ht="15" customHeight="1">
      <c r="A396" t="s">
        <v>766</v>
      </c>
      <c r="B396" s="16">
        <v>4</v>
      </c>
      <c r="C396" s="16">
        <v>18</v>
      </c>
      <c r="D396" s="17">
        <f>SUM(B396:C396)</f>
        <v>22</v>
      </c>
      <c r="G396" s="15" t="s">
        <v>865</v>
      </c>
      <c r="K396" t="s">
        <v>713</v>
      </c>
      <c r="L396" t="s">
        <v>834</v>
      </c>
      <c r="M396" t="s">
        <v>835</v>
      </c>
    </row>
    <row r="397" spans="1:13" ht="15" customHeight="1">
      <c r="B397" s="17">
        <f>SUM(B395:B396)</f>
        <v>38</v>
      </c>
      <c r="C397" s="17">
        <f>SUM(C395:C396)</f>
        <v>23</v>
      </c>
      <c r="D397" s="17">
        <f>SUM(D395:D396)</f>
        <v>61</v>
      </c>
      <c r="G397" t="s">
        <v>866</v>
      </c>
      <c r="K397" t="s">
        <v>717</v>
      </c>
      <c r="L397" t="s">
        <v>867</v>
      </c>
      <c r="M397" t="s">
        <v>868</v>
      </c>
    </row>
    <row r="398" spans="1:13" ht="15" customHeight="1">
      <c r="G398" t="s">
        <v>869</v>
      </c>
      <c r="K398" t="s">
        <v>720</v>
      </c>
      <c r="L398" t="s">
        <v>870</v>
      </c>
      <c r="M398" t="s">
        <v>871</v>
      </c>
    </row>
    <row r="399" spans="1:13" ht="15" customHeight="1">
      <c r="K399" t="s">
        <v>724</v>
      </c>
      <c r="L399" t="s">
        <v>872</v>
      </c>
      <c r="M399" t="s">
        <v>873</v>
      </c>
    </row>
    <row r="400" spans="1:13" ht="15" customHeight="1">
      <c r="B400" s="17" t="s">
        <v>428</v>
      </c>
    </row>
    <row r="401" spans="1:7" ht="15" customHeight="1">
      <c r="A401" t="s">
        <v>666</v>
      </c>
      <c r="B401" s="17" t="s">
        <v>46</v>
      </c>
      <c r="C401" s="17" t="s">
        <v>786</v>
      </c>
      <c r="D401" s="17" t="s">
        <v>783</v>
      </c>
      <c r="G401" t="s">
        <v>844</v>
      </c>
    </row>
    <row r="402" spans="1:7" ht="15" customHeight="1">
      <c r="A402" t="s">
        <v>46</v>
      </c>
      <c r="B402" s="16">
        <v>34</v>
      </c>
      <c r="C402" s="16">
        <v>1</v>
      </c>
      <c r="D402" s="16">
        <v>4</v>
      </c>
      <c r="E402" s="55">
        <f>SUM(B402:D402)</f>
        <v>39</v>
      </c>
      <c r="G402" t="s">
        <v>874</v>
      </c>
    </row>
    <row r="403" spans="1:7" ht="15" customHeight="1">
      <c r="A403" t="s">
        <v>786</v>
      </c>
      <c r="B403" s="16">
        <v>0</v>
      </c>
      <c r="C403" s="16">
        <v>6</v>
      </c>
      <c r="D403" s="16">
        <v>0</v>
      </c>
      <c r="E403" s="55">
        <f t="shared" ref="E403:E405" si="47">SUM(B403:D403)</f>
        <v>6</v>
      </c>
      <c r="G403" t="s">
        <v>875</v>
      </c>
    </row>
    <row r="404" spans="1:7" ht="15" customHeight="1">
      <c r="A404" t="s">
        <v>783</v>
      </c>
      <c r="B404" s="16">
        <v>4</v>
      </c>
      <c r="C404" s="16">
        <v>2</v>
      </c>
      <c r="D404" s="16">
        <v>10</v>
      </c>
      <c r="E404" s="55">
        <f t="shared" si="47"/>
        <v>16</v>
      </c>
      <c r="G404" t="s">
        <v>876</v>
      </c>
    </row>
    <row r="405" spans="1:7" ht="15" customHeight="1">
      <c r="B405" s="17">
        <f>SUM(B402:B404)</f>
        <v>38</v>
      </c>
      <c r="C405" s="17">
        <f>SUM(C402:C404)</f>
        <v>9</v>
      </c>
      <c r="D405" s="17">
        <f>SUM(D402:D404)</f>
        <v>14</v>
      </c>
      <c r="E405" s="17">
        <f t="shared" si="47"/>
        <v>61</v>
      </c>
      <c r="G405" t="s">
        <v>877</v>
      </c>
    </row>
    <row r="406" spans="1:7" ht="15" customHeight="1">
      <c r="C406" s="17"/>
      <c r="D406" s="17"/>
      <c r="E406" s="17"/>
      <c r="G406" s="15" t="s">
        <v>878</v>
      </c>
    </row>
    <row r="407" spans="1:7" ht="15" customHeight="1">
      <c r="C407" s="17"/>
      <c r="D407" s="17"/>
      <c r="E407" s="17"/>
    </row>
    <row r="408" spans="1:7" ht="15" customHeight="1">
      <c r="B408" s="17" t="s">
        <v>428</v>
      </c>
      <c r="G408" t="s">
        <v>879</v>
      </c>
    </row>
    <row r="409" spans="1:7" ht="15" customHeight="1">
      <c r="A409" t="s">
        <v>666</v>
      </c>
      <c r="B409" s="17" t="s">
        <v>791</v>
      </c>
      <c r="C409" s="17" t="s">
        <v>782</v>
      </c>
      <c r="D409" s="17"/>
      <c r="G409" t="s">
        <v>880</v>
      </c>
    </row>
    <row r="410" spans="1:7" ht="15" customHeight="1">
      <c r="A410" s="62" t="s">
        <v>791</v>
      </c>
      <c r="B410" s="17">
        <v>52</v>
      </c>
      <c r="C410" s="17">
        <v>3</v>
      </c>
      <c r="D410" s="17">
        <f>SUM(B410:C410)</f>
        <v>55</v>
      </c>
      <c r="E410" s="17"/>
      <c r="G410" s="38" t="s">
        <v>881</v>
      </c>
    </row>
    <row r="411" spans="1:7" ht="15" customHeight="1">
      <c r="A411" t="s">
        <v>786</v>
      </c>
      <c r="B411" s="17">
        <v>0</v>
      </c>
      <c r="C411" s="17">
        <v>6</v>
      </c>
      <c r="D411" s="17">
        <f t="shared" ref="D411:D412" si="48">SUM(B411:C411)</f>
        <v>6</v>
      </c>
      <c r="E411" s="17"/>
      <c r="G411" t="s">
        <v>882</v>
      </c>
    </row>
    <row r="412" spans="1:7" ht="15" customHeight="1">
      <c r="B412" s="17">
        <f>SUM(B410:B411)</f>
        <v>52</v>
      </c>
      <c r="C412" s="17">
        <f>SUM(C410:C411)</f>
        <v>9</v>
      </c>
      <c r="D412" s="17">
        <f t="shared" si="48"/>
        <v>61</v>
      </c>
      <c r="E412" s="17"/>
      <c r="G412" t="s">
        <v>883</v>
      </c>
    </row>
    <row r="413" spans="1:7" ht="15" customHeight="1">
      <c r="C413" s="17"/>
      <c r="D413" s="17"/>
      <c r="E413" s="17"/>
    </row>
    <row r="414" spans="1:7" ht="15" customHeight="1">
      <c r="C414" s="17"/>
      <c r="D414" s="17"/>
      <c r="E414" s="17"/>
    </row>
    <row r="415" spans="1:7" ht="15" customHeight="1">
      <c r="C415" s="17"/>
      <c r="D415" s="17"/>
      <c r="E415" s="17"/>
    </row>
    <row r="416" spans="1:7" ht="15" customHeight="1">
      <c r="C416" s="17"/>
      <c r="D416" s="17"/>
      <c r="E416" s="17"/>
    </row>
    <row r="418" spans="1:7" ht="15" customHeight="1">
      <c r="A418" s="15" t="s">
        <v>884</v>
      </c>
    </row>
    <row r="419" spans="1:7" ht="15" customHeight="1">
      <c r="B419" s="17" t="s">
        <v>427</v>
      </c>
    </row>
    <row r="420" spans="1:7" ht="15" customHeight="1">
      <c r="A420" t="s">
        <v>661</v>
      </c>
      <c r="B420" s="17" t="s">
        <v>645</v>
      </c>
      <c r="C420" s="17" t="s">
        <v>656</v>
      </c>
      <c r="D420" t="s">
        <v>680</v>
      </c>
      <c r="E420" t="s">
        <v>669</v>
      </c>
      <c r="G420" t="s">
        <v>885</v>
      </c>
    </row>
    <row r="421" spans="1:7" ht="15" customHeight="1">
      <c r="A421" t="s">
        <v>645</v>
      </c>
      <c r="B421" s="16">
        <v>33</v>
      </c>
      <c r="C421" s="16">
        <v>8</v>
      </c>
      <c r="D421" s="16">
        <v>0</v>
      </c>
      <c r="E421" s="16">
        <v>0</v>
      </c>
      <c r="F421" s="17">
        <f>SUM(B403:E403)</f>
        <v>12</v>
      </c>
      <c r="G421" t="s">
        <v>886</v>
      </c>
    </row>
    <row r="422" spans="1:7" ht="15" customHeight="1">
      <c r="A422" t="s">
        <v>656</v>
      </c>
      <c r="B422" s="16">
        <v>3</v>
      </c>
      <c r="C422" s="16">
        <v>11</v>
      </c>
      <c r="D422" s="16">
        <v>0</v>
      </c>
      <c r="E422" s="16">
        <v>0</v>
      </c>
      <c r="F422" s="17">
        <f>SUM(B404:E404)</f>
        <v>32</v>
      </c>
      <c r="G422" t="s">
        <v>887</v>
      </c>
    </row>
    <row r="423" spans="1:7" ht="15" customHeight="1">
      <c r="A423" t="s">
        <v>680</v>
      </c>
      <c r="B423" s="16">
        <v>2</v>
      </c>
      <c r="C423" s="16">
        <v>0</v>
      </c>
      <c r="D423" s="16">
        <v>1</v>
      </c>
      <c r="E423" s="16">
        <v>0</v>
      </c>
      <c r="F423" s="17">
        <f>SUM(B405:E405)</f>
        <v>122</v>
      </c>
      <c r="G423" t="s">
        <v>888</v>
      </c>
    </row>
    <row r="424" spans="1:7" ht="15" customHeight="1">
      <c r="A424" t="s">
        <v>669</v>
      </c>
      <c r="B424" s="16">
        <v>0</v>
      </c>
      <c r="C424" s="16">
        <v>0</v>
      </c>
      <c r="D424" s="16">
        <v>0</v>
      </c>
      <c r="E424" s="16">
        <v>1</v>
      </c>
      <c r="F424" s="17">
        <f>SUM(B417:E417)</f>
        <v>0</v>
      </c>
      <c r="G424" t="s">
        <v>889</v>
      </c>
    </row>
    <row r="425" spans="1:7" ht="15" customHeight="1">
      <c r="B425" s="17">
        <f>SUM(B421:B424)</f>
        <v>38</v>
      </c>
      <c r="C425" s="17">
        <f>SUM(C421:C424)</f>
        <v>19</v>
      </c>
      <c r="D425" s="17">
        <f>SUM(D421:D424)</f>
        <v>1</v>
      </c>
      <c r="E425" s="17">
        <f>SUM(E421:E424)</f>
        <v>1</v>
      </c>
      <c r="F425" s="17">
        <f>SUM(F421:F424)</f>
        <v>166</v>
      </c>
      <c r="G425" t="s">
        <v>890</v>
      </c>
    </row>
    <row r="426" spans="1:7" ht="15" customHeight="1">
      <c r="C426" s="17"/>
      <c r="D426" s="17"/>
      <c r="E426" s="17"/>
      <c r="F426" s="17"/>
    </row>
    <row r="429" spans="1:7" ht="15" customHeight="1">
      <c r="A429" s="15" t="s">
        <v>891</v>
      </c>
    </row>
    <row r="430" spans="1:7" ht="15" customHeight="1">
      <c r="A430" t="s">
        <v>437</v>
      </c>
      <c r="B430" t="s">
        <v>892</v>
      </c>
      <c r="C430" t="s">
        <v>893</v>
      </c>
    </row>
    <row r="431" spans="1:7" ht="15" customHeight="1">
      <c r="A431" s="22" t="s">
        <v>894</v>
      </c>
      <c r="B431">
        <v>0</v>
      </c>
      <c r="C431">
        <v>1</v>
      </c>
    </row>
    <row r="432" spans="1:7" ht="15" customHeight="1">
      <c r="A432" s="22" t="s">
        <v>895</v>
      </c>
      <c r="B432">
        <v>0</v>
      </c>
      <c r="C432">
        <v>0</v>
      </c>
    </row>
    <row r="433" spans="1:9" ht="15" customHeight="1">
      <c r="A433" s="22" t="s">
        <v>896</v>
      </c>
      <c r="B433">
        <v>0</v>
      </c>
      <c r="C433">
        <v>0</v>
      </c>
    </row>
    <row r="434" spans="1:9" ht="15" customHeight="1">
      <c r="A434" s="22" t="s">
        <v>897</v>
      </c>
      <c r="B434">
        <v>0</v>
      </c>
      <c r="C434">
        <v>0</v>
      </c>
    </row>
    <row r="436" spans="1:9" ht="15" customHeight="1">
      <c r="A436" s="15" t="s">
        <v>898</v>
      </c>
      <c r="D436" s="8" t="s">
        <v>899</v>
      </c>
    </row>
    <row r="437" spans="1:9" ht="15" customHeight="1">
      <c r="A437" s="17">
        <v>0</v>
      </c>
      <c r="B437" s="17">
        <v>94</v>
      </c>
      <c r="C437" s="35">
        <f>B437/$B$441</f>
        <v>0.78333333333333333</v>
      </c>
      <c r="D437" s="15" t="s">
        <v>900</v>
      </c>
    </row>
    <row r="438" spans="1:9" ht="15" customHeight="1">
      <c r="A438" s="17">
        <v>1</v>
      </c>
      <c r="B438" s="17">
        <v>21</v>
      </c>
      <c r="C438" s="35">
        <f t="shared" ref="C438:C441" si="49">B438/$B$441</f>
        <v>0.17499999999999999</v>
      </c>
    </row>
    <row r="439" spans="1:9" ht="15" customHeight="1">
      <c r="A439" s="17">
        <v>2</v>
      </c>
      <c r="B439" s="17">
        <v>4</v>
      </c>
      <c r="C439" s="35">
        <f t="shared" si="49"/>
        <v>3.3333333333333333E-2</v>
      </c>
      <c r="I439" s="67"/>
    </row>
    <row r="440" spans="1:9" ht="15" customHeight="1">
      <c r="A440" s="17">
        <v>3</v>
      </c>
      <c r="B440" s="17">
        <v>1</v>
      </c>
      <c r="C440" s="35">
        <f t="shared" si="49"/>
        <v>8.3333333333333332E-3</v>
      </c>
      <c r="D440" s="21">
        <f>SUM(C438:C440)</f>
        <v>0.21666666666666665</v>
      </c>
    </row>
    <row r="441" spans="1:9" ht="15" customHeight="1">
      <c r="A441" s="17" t="s">
        <v>901</v>
      </c>
      <c r="B441" s="17">
        <f>SUM(B437:B440)</f>
        <v>120</v>
      </c>
      <c r="C441" s="35">
        <f t="shared" si="49"/>
        <v>1</v>
      </c>
    </row>
    <row r="443" spans="1:9" ht="15" customHeight="1">
      <c r="B443" s="16" t="s">
        <v>902</v>
      </c>
      <c r="C443" s="16" t="s">
        <v>903</v>
      </c>
      <c r="D443" s="16" t="s">
        <v>902</v>
      </c>
      <c r="E443" s="16" t="s">
        <v>903</v>
      </c>
      <c r="F443" s="25" t="s">
        <v>904</v>
      </c>
    </row>
    <row r="444" spans="1:9" ht="15" customHeight="1">
      <c r="A444" t="s">
        <v>905</v>
      </c>
      <c r="B444" s="17">
        <v>76</v>
      </c>
      <c r="C444" s="17">
        <v>20</v>
      </c>
      <c r="D444" s="35">
        <f>B444/$B$446</f>
        <v>0.80851063829787229</v>
      </c>
      <c r="E444" s="35">
        <f>C444/$C$446</f>
        <v>0.76923076923076927</v>
      </c>
      <c r="F444" t="s">
        <v>648</v>
      </c>
    </row>
    <row r="445" spans="1:9" ht="15" customHeight="1">
      <c r="A445" t="s">
        <v>906</v>
      </c>
      <c r="B445" s="17">
        <v>18</v>
      </c>
      <c r="C445" s="17">
        <v>6</v>
      </c>
      <c r="D445" s="35">
        <f t="shared" ref="D445:D446" si="50">B445/$B$446</f>
        <v>0.19148936170212766</v>
      </c>
      <c r="E445" s="35">
        <f t="shared" ref="E445:E446" si="51">C445/$C$446</f>
        <v>0.23076923076923078</v>
      </c>
      <c r="F445" t="s">
        <v>907</v>
      </c>
    </row>
    <row r="446" spans="1:9" ht="15" customHeight="1">
      <c r="B446" s="17">
        <f>SUM(B444:B445)</f>
        <v>94</v>
      </c>
      <c r="C446" s="17">
        <f>SUM(C444:C445)</f>
        <v>26</v>
      </c>
      <c r="D446" s="35">
        <f t="shared" si="50"/>
        <v>1</v>
      </c>
      <c r="E446" s="35">
        <f t="shared" si="51"/>
        <v>1</v>
      </c>
      <c r="F446" t="s">
        <v>653</v>
      </c>
    </row>
    <row r="447" spans="1:9" ht="15" customHeight="1">
      <c r="F447" t="s">
        <v>908</v>
      </c>
    </row>
    <row r="449" spans="1:6" ht="15" customHeight="1">
      <c r="B449" s="16" t="s">
        <v>902</v>
      </c>
      <c r="C449" s="16" t="s">
        <v>903</v>
      </c>
      <c r="D449" s="16" t="s">
        <v>902</v>
      </c>
      <c r="E449" s="16" t="s">
        <v>903</v>
      </c>
    </row>
    <row r="450" spans="1:6" ht="15" customHeight="1">
      <c r="A450" t="s">
        <v>909</v>
      </c>
      <c r="B450" s="17">
        <v>94</v>
      </c>
      <c r="C450" s="17">
        <v>25</v>
      </c>
      <c r="D450" s="35">
        <f>B450/$B$452</f>
        <v>1</v>
      </c>
      <c r="E450" s="35">
        <f>C450/$C$452</f>
        <v>0.96153846153846156</v>
      </c>
      <c r="F450" t="s">
        <v>648</v>
      </c>
    </row>
    <row r="451" spans="1:6" ht="15" customHeight="1">
      <c r="A451" t="s">
        <v>910</v>
      </c>
      <c r="B451" s="17">
        <v>0</v>
      </c>
      <c r="C451" s="17">
        <v>1</v>
      </c>
      <c r="D451" s="35">
        <f t="shared" ref="D451:D452" si="52">B451/$B$452</f>
        <v>0</v>
      </c>
      <c r="E451" s="35">
        <f t="shared" ref="E451:E452" si="53">C451/$C$452</f>
        <v>3.8461538461538464E-2</v>
      </c>
      <c r="F451" t="s">
        <v>911</v>
      </c>
    </row>
    <row r="452" spans="1:6" ht="15" customHeight="1">
      <c r="B452" s="17">
        <f>SUM(B450:B451)</f>
        <v>94</v>
      </c>
      <c r="C452" s="17">
        <f>SUM(C450:C451)</f>
        <v>26</v>
      </c>
      <c r="D452" s="35">
        <f t="shared" si="52"/>
        <v>1</v>
      </c>
      <c r="E452" s="35">
        <f t="shared" si="53"/>
        <v>1</v>
      </c>
      <c r="F452" t="s">
        <v>653</v>
      </c>
    </row>
    <row r="453" spans="1:6" ht="15" customHeight="1">
      <c r="C453" s="17"/>
      <c r="F453" t="s">
        <v>908</v>
      </c>
    </row>
    <row r="454" spans="1:6" ht="15" customHeight="1">
      <c r="C454" s="17"/>
    </row>
    <row r="455" spans="1:6" ht="15" customHeight="1">
      <c r="B455" s="16" t="s">
        <v>902</v>
      </c>
      <c r="C455" s="16" t="s">
        <v>903</v>
      </c>
      <c r="D455" s="16" t="s">
        <v>902</v>
      </c>
      <c r="E455" s="16" t="s">
        <v>903</v>
      </c>
    </row>
    <row r="456" spans="1:6" ht="15" customHeight="1">
      <c r="A456" t="s">
        <v>912</v>
      </c>
      <c r="B456" s="17">
        <v>23</v>
      </c>
      <c r="C456" s="17">
        <v>6</v>
      </c>
      <c r="D456" s="35">
        <f>B456/$B$458</f>
        <v>0.30263157894736842</v>
      </c>
      <c r="E456" s="35">
        <f>C456/$C$458</f>
        <v>0.3</v>
      </c>
      <c r="F456" t="s">
        <v>648</v>
      </c>
    </row>
    <row r="457" spans="1:6" ht="15" customHeight="1">
      <c r="A457" t="s">
        <v>913</v>
      </c>
      <c r="B457" s="17">
        <v>53</v>
      </c>
      <c r="C457" s="17">
        <v>14</v>
      </c>
      <c r="D457" s="35">
        <f t="shared" ref="D457:D458" si="54">B457/$B$458</f>
        <v>0.69736842105263153</v>
      </c>
      <c r="E457" s="35">
        <f t="shared" ref="E457:E458" si="55">C457/$C$458</f>
        <v>0.7</v>
      </c>
      <c r="F457" t="s">
        <v>914</v>
      </c>
    </row>
    <row r="458" spans="1:6" ht="15" customHeight="1">
      <c r="B458" s="17">
        <f>SUM(B456:B457)</f>
        <v>76</v>
      </c>
      <c r="C458" s="17">
        <f>SUM(C456:C457)</f>
        <v>20</v>
      </c>
      <c r="D458" s="35">
        <f t="shared" si="54"/>
        <v>1</v>
      </c>
      <c r="E458" s="35">
        <f t="shared" si="55"/>
        <v>1</v>
      </c>
      <c r="F458" t="s">
        <v>653</v>
      </c>
    </row>
    <row r="459" spans="1:6" ht="15" customHeight="1">
      <c r="F459" t="s">
        <v>908</v>
      </c>
    </row>
    <row r="460" spans="1:6" ht="15" customHeight="1">
      <c r="C460" s="17"/>
    </row>
    <row r="461" spans="1:6" ht="15" customHeight="1">
      <c r="B461" s="16" t="s">
        <v>902</v>
      </c>
      <c r="C461" s="16" t="s">
        <v>903</v>
      </c>
      <c r="D461" s="16" t="s">
        <v>902</v>
      </c>
      <c r="E461" s="16" t="s">
        <v>903</v>
      </c>
    </row>
    <row r="462" spans="1:6" ht="15" customHeight="1">
      <c r="A462" s="8" t="s">
        <v>915</v>
      </c>
      <c r="B462" s="64">
        <v>33</v>
      </c>
      <c r="C462" s="64">
        <v>12</v>
      </c>
      <c r="D462" s="35">
        <f>B462/$B$464</f>
        <v>0.75</v>
      </c>
      <c r="E462" s="35">
        <f>C462/$C$464</f>
        <v>0.8571428571428571</v>
      </c>
      <c r="F462" t="s">
        <v>648</v>
      </c>
    </row>
    <row r="463" spans="1:6" ht="15" customHeight="1">
      <c r="A463" s="8" t="s">
        <v>916</v>
      </c>
      <c r="B463" s="64">
        <v>11</v>
      </c>
      <c r="C463" s="64">
        <v>2</v>
      </c>
      <c r="D463" s="35">
        <f t="shared" ref="D463:D464" si="56">B463/$B$464</f>
        <v>0.25</v>
      </c>
      <c r="E463" s="35">
        <f t="shared" ref="E463:E464" si="57">C463/$C$464</f>
        <v>0.14285714285714285</v>
      </c>
      <c r="F463" t="s">
        <v>917</v>
      </c>
    </row>
    <row r="464" spans="1:6" ht="15" customHeight="1">
      <c r="B464" s="17">
        <f>SUM(B462:B463)</f>
        <v>44</v>
      </c>
      <c r="C464" s="17">
        <f>SUM(C462:C463)</f>
        <v>14</v>
      </c>
      <c r="D464" s="35">
        <f t="shared" si="56"/>
        <v>1</v>
      </c>
      <c r="E464" s="35">
        <f t="shared" si="57"/>
        <v>1</v>
      </c>
      <c r="F464" t="s">
        <v>653</v>
      </c>
    </row>
    <row r="465" spans="1:6" ht="15" customHeight="1">
      <c r="C465" s="17"/>
      <c r="D465" s="35"/>
      <c r="E465" s="35"/>
      <c r="F465" t="s">
        <v>908</v>
      </c>
    </row>
    <row r="466" spans="1:6" ht="15" customHeight="1">
      <c r="C466" s="17"/>
    </row>
    <row r="467" spans="1:6" ht="15" customHeight="1">
      <c r="B467" s="16" t="s">
        <v>902</v>
      </c>
      <c r="C467" s="16" t="s">
        <v>903</v>
      </c>
      <c r="D467" s="16" t="s">
        <v>902</v>
      </c>
      <c r="E467" s="16" t="s">
        <v>903</v>
      </c>
    </row>
    <row r="468" spans="1:6" ht="15" customHeight="1">
      <c r="A468" t="s">
        <v>918</v>
      </c>
      <c r="B468" s="55">
        <v>31</v>
      </c>
      <c r="C468" s="55">
        <v>12</v>
      </c>
      <c r="D468" s="35">
        <f>B468/$B$470</f>
        <v>0.70454545454545459</v>
      </c>
      <c r="E468" s="35">
        <f>C468/$C$470</f>
        <v>0.8571428571428571</v>
      </c>
      <c r="F468" t="s">
        <v>648</v>
      </c>
    </row>
    <row r="469" spans="1:6" ht="15" customHeight="1">
      <c r="A469" t="s">
        <v>919</v>
      </c>
      <c r="B469" s="64">
        <v>13</v>
      </c>
      <c r="C469" s="55">
        <v>2</v>
      </c>
      <c r="D469" s="35">
        <f t="shared" ref="D469:D470" si="58">B469/$B$470</f>
        <v>0.29545454545454547</v>
      </c>
      <c r="E469" s="35">
        <f t="shared" ref="E469:E470" si="59">C469/$C$470</f>
        <v>0.14285714285714285</v>
      </c>
      <c r="F469" t="s">
        <v>920</v>
      </c>
    </row>
    <row r="470" spans="1:6" ht="15" customHeight="1">
      <c r="B470" s="17">
        <f>SUM(B468:B469)</f>
        <v>44</v>
      </c>
      <c r="C470" s="17">
        <f>SUM(C468:C469)</f>
        <v>14</v>
      </c>
      <c r="D470" s="35">
        <f t="shared" si="58"/>
        <v>1</v>
      </c>
      <c r="E470" s="35">
        <f t="shared" si="59"/>
        <v>1</v>
      </c>
      <c r="F470" t="s">
        <v>653</v>
      </c>
    </row>
    <row r="471" spans="1:6" ht="15" customHeight="1">
      <c r="F471" t="s">
        <v>908</v>
      </c>
    </row>
    <row r="474" spans="1:6" ht="15" customHeight="1">
      <c r="B474" s="16" t="s">
        <v>902</v>
      </c>
      <c r="C474" s="16" t="s">
        <v>903</v>
      </c>
      <c r="D474" s="16" t="s">
        <v>902</v>
      </c>
      <c r="E474" s="16" t="s">
        <v>903</v>
      </c>
    </row>
    <row r="475" spans="1:6" ht="15" customHeight="1">
      <c r="A475" t="s">
        <v>921</v>
      </c>
      <c r="B475" s="55">
        <f>B462+B468</f>
        <v>64</v>
      </c>
      <c r="C475" s="55">
        <f>C462+C468</f>
        <v>24</v>
      </c>
      <c r="D475" s="35">
        <f>B475/$B$477</f>
        <v>0.72727272727272729</v>
      </c>
      <c r="E475" s="35">
        <f>C475/$C$477</f>
        <v>0.8571428571428571</v>
      </c>
      <c r="F475" t="s">
        <v>648</v>
      </c>
    </row>
    <row r="476" spans="1:6" ht="15" customHeight="1">
      <c r="A476" t="s">
        <v>922</v>
      </c>
      <c r="B476" s="55">
        <f>B463+B469</f>
        <v>24</v>
      </c>
      <c r="C476" s="55">
        <f>C463+C469</f>
        <v>4</v>
      </c>
      <c r="D476" s="35">
        <f t="shared" ref="D476:D477" si="60">B476/$B$477</f>
        <v>0.27272727272727271</v>
      </c>
      <c r="E476" s="35">
        <f t="shared" ref="E476:E477" si="61">C476/$C$477</f>
        <v>0.14285714285714285</v>
      </c>
      <c r="F476" t="s">
        <v>923</v>
      </c>
    </row>
    <row r="477" spans="1:6" ht="15" customHeight="1">
      <c r="B477" s="17">
        <f>SUM(B475:B476)</f>
        <v>88</v>
      </c>
      <c r="C477" s="17">
        <f>SUM(C475:C476)</f>
        <v>28</v>
      </c>
      <c r="D477" s="35">
        <f t="shared" si="60"/>
        <v>1</v>
      </c>
      <c r="E477" s="35">
        <f t="shared" si="61"/>
        <v>1</v>
      </c>
      <c r="F477" t="s">
        <v>653</v>
      </c>
    </row>
    <row r="478" spans="1:6" ht="15" customHeight="1">
      <c r="F478" t="s">
        <v>908</v>
      </c>
    </row>
  </sheetData>
  <mergeCells count="12">
    <mergeCell ref="P192:P193"/>
    <mergeCell ref="H252:I252"/>
    <mergeCell ref="F254:F255"/>
    <mergeCell ref="O192:O193"/>
    <mergeCell ref="S192:T192"/>
    <mergeCell ref="Q192:R192"/>
    <mergeCell ref="C100:E100"/>
    <mergeCell ref="B99:B100"/>
    <mergeCell ref="C106:E106"/>
    <mergeCell ref="C112:E112"/>
    <mergeCell ref="H91:J91"/>
    <mergeCell ref="A91:C91"/>
  </mergeCells>
  <hyperlinks>
    <hyperlink ref="F204" r:id="rId1"/>
    <hyperlink ref="H225" r:id="rId2"/>
    <hyperlink ref="H221" r:id="rId3"/>
    <hyperlink ref="H224" r:id="rId4"/>
    <hyperlink ref="F443" r:id="rId5"/>
    <hyperlink ref="C2" r:id="rId6"/>
    <hyperlink ref="F205" r:id="rId7"/>
  </hyperlinks>
  <pageMargins left="0.7" right="0.7" top="0.75" bottom="0.75" header="0.3" footer="0.3"/>
  <pageSetup paperSize="9" orientation="portrait" r:id="rId8"/>
  <ignoredErrors>
    <ignoredError sqref="B85:C88" formulaRange="1"/>
  </ignoredErrors>
  <drawing r:id="rId9"/>
  <legacyDrawing r:id="rId1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70"/>
  <sheetViews>
    <sheetView zoomScale="90" zoomScaleNormal="90" workbookViewId="0">
      <selection activeCell="E67" sqref="E67"/>
    </sheetView>
  </sheetViews>
  <sheetFormatPr baseColWidth="10" defaultColWidth="9.140625" defaultRowHeight="15"/>
  <cols>
    <col min="1" max="1" width="31.42578125" bestFit="1" customWidth="1"/>
    <col min="2" max="2" width="20.140625" bestFit="1" customWidth="1"/>
    <col min="3" max="3" width="27.42578125" bestFit="1" customWidth="1"/>
    <col min="4" max="4" width="17" bestFit="1" customWidth="1"/>
    <col min="5" max="5" width="73.85546875" bestFit="1" customWidth="1"/>
    <col min="6" max="6" width="35.7109375" customWidth="1"/>
  </cols>
  <sheetData>
    <row r="1" spans="1:6" ht="16.5" thickBot="1">
      <c r="A1" s="1" t="s">
        <v>5</v>
      </c>
      <c r="B1" s="1" t="s">
        <v>6</v>
      </c>
      <c r="C1" s="1" t="s">
        <v>11</v>
      </c>
      <c r="D1" s="1" t="s">
        <v>12</v>
      </c>
      <c r="E1" s="1" t="s">
        <v>924</v>
      </c>
      <c r="F1" s="1" t="s">
        <v>925</v>
      </c>
    </row>
    <row r="2" spans="1:6" ht="15.75" thickTop="1">
      <c r="A2" s="2" t="s">
        <v>45</v>
      </c>
      <c r="B2" s="2" t="s">
        <v>46</v>
      </c>
      <c r="C2" s="2" t="s">
        <v>45</v>
      </c>
      <c r="D2" s="2" t="s">
        <v>46</v>
      </c>
      <c r="E2" s="27" t="s">
        <v>926</v>
      </c>
      <c r="F2" s="27" t="s">
        <v>926</v>
      </c>
    </row>
    <row r="3" spans="1:6">
      <c r="A3" s="5" t="s">
        <v>64</v>
      </c>
      <c r="B3" s="2" t="s">
        <v>46</v>
      </c>
      <c r="C3" s="2" t="s">
        <v>45</v>
      </c>
      <c r="D3" s="2" t="s">
        <v>47</v>
      </c>
      <c r="E3" s="27" t="s">
        <v>927</v>
      </c>
      <c r="F3" s="27" t="s">
        <v>928</v>
      </c>
    </row>
    <row r="4" spans="1:6">
      <c r="A4" s="2" t="s">
        <v>76</v>
      </c>
      <c r="B4" s="2" t="s">
        <v>47</v>
      </c>
      <c r="C4" s="5" t="s">
        <v>90</v>
      </c>
      <c r="D4" s="2" t="s">
        <v>47</v>
      </c>
      <c r="E4" s="27" t="s">
        <v>929</v>
      </c>
      <c r="F4" s="27" t="s">
        <v>928</v>
      </c>
    </row>
    <row r="5" spans="1:6">
      <c r="A5" s="2" t="s">
        <v>95</v>
      </c>
      <c r="B5" s="2" t="s">
        <v>46</v>
      </c>
      <c r="C5" s="2" t="s">
        <v>45</v>
      </c>
      <c r="D5" s="2" t="s">
        <v>47</v>
      </c>
      <c r="E5" s="27" t="s">
        <v>927</v>
      </c>
      <c r="F5" s="27" t="s">
        <v>928</v>
      </c>
    </row>
    <row r="6" spans="1:6">
      <c r="A6" s="2" t="s">
        <v>64</v>
      </c>
      <c r="B6" s="2" t="s">
        <v>46</v>
      </c>
      <c r="C6" s="2" t="s">
        <v>45</v>
      </c>
      <c r="D6" s="2" t="s">
        <v>46</v>
      </c>
      <c r="E6" s="27" t="s">
        <v>926</v>
      </c>
      <c r="F6" s="27" t="s">
        <v>926</v>
      </c>
    </row>
    <row r="7" spans="1:6">
      <c r="A7" s="2" t="s">
        <v>95</v>
      </c>
      <c r="B7" s="2" t="s">
        <v>46</v>
      </c>
      <c r="C7" s="2" t="s">
        <v>103</v>
      </c>
      <c r="D7" s="2" t="s">
        <v>46</v>
      </c>
      <c r="E7" s="27" t="s">
        <v>926</v>
      </c>
      <c r="F7" s="27" t="s">
        <v>926</v>
      </c>
    </row>
    <row r="8" spans="1:6">
      <c r="A8" s="2" t="s">
        <v>64</v>
      </c>
      <c r="B8" s="2" t="s">
        <v>47</v>
      </c>
      <c r="C8" s="2" t="s">
        <v>45</v>
      </c>
      <c r="D8" s="2" t="s">
        <v>46</v>
      </c>
      <c r="E8" s="27" t="s">
        <v>930</v>
      </c>
      <c r="F8" s="27" t="s">
        <v>931</v>
      </c>
    </row>
    <row r="9" spans="1:6">
      <c r="A9" s="71" t="s">
        <v>90</v>
      </c>
      <c r="B9" s="2" t="s">
        <v>46</v>
      </c>
      <c r="C9" s="71" t="s">
        <v>108</v>
      </c>
      <c r="D9" s="2" t="s">
        <v>46</v>
      </c>
      <c r="E9" s="27" t="s">
        <v>926</v>
      </c>
      <c r="F9" s="27" t="s">
        <v>926</v>
      </c>
    </row>
    <row r="10" spans="1:6">
      <c r="A10" s="2" t="s">
        <v>95</v>
      </c>
      <c r="B10" s="2" t="s">
        <v>46</v>
      </c>
      <c r="C10" s="2" t="s">
        <v>45</v>
      </c>
      <c r="D10" s="2" t="s">
        <v>46</v>
      </c>
      <c r="E10" s="27" t="s">
        <v>926</v>
      </c>
      <c r="F10" s="27" t="s">
        <v>926</v>
      </c>
    </row>
    <row r="11" spans="1:6">
      <c r="A11" s="2" t="s">
        <v>64</v>
      </c>
      <c r="B11" s="2" t="s">
        <v>47</v>
      </c>
      <c r="C11" s="2" t="s">
        <v>65</v>
      </c>
      <c r="D11" s="2" t="s">
        <v>47</v>
      </c>
      <c r="E11" s="27" t="s">
        <v>926</v>
      </c>
      <c r="F11" s="27" t="s">
        <v>926</v>
      </c>
    </row>
    <row r="12" spans="1:6">
      <c r="A12" s="2" t="s">
        <v>65</v>
      </c>
      <c r="B12" s="2" t="s">
        <v>46</v>
      </c>
      <c r="C12" s="2" t="s">
        <v>65</v>
      </c>
      <c r="D12" s="2" t="s">
        <v>46</v>
      </c>
      <c r="E12" s="27" t="s">
        <v>926</v>
      </c>
      <c r="F12" s="27" t="s">
        <v>926</v>
      </c>
    </row>
    <row r="13" spans="1:6">
      <c r="A13" s="2" t="s">
        <v>122</v>
      </c>
      <c r="B13" s="2" t="s">
        <v>46</v>
      </c>
      <c r="C13" s="2" t="s">
        <v>122</v>
      </c>
      <c r="D13" s="2" t="s">
        <v>46</v>
      </c>
      <c r="E13" s="27" t="s">
        <v>926</v>
      </c>
      <c r="F13" s="27" t="s">
        <v>926</v>
      </c>
    </row>
    <row r="14" spans="1:6">
      <c r="A14" s="2" t="s">
        <v>45</v>
      </c>
      <c r="B14" s="34" t="s">
        <v>126</v>
      </c>
      <c r="C14" s="2" t="s">
        <v>45</v>
      </c>
      <c r="D14" s="2" t="s">
        <v>126</v>
      </c>
      <c r="E14" s="27" t="s">
        <v>926</v>
      </c>
      <c r="F14" s="27" t="s">
        <v>926</v>
      </c>
    </row>
    <row r="15" spans="1:6">
      <c r="A15" s="2" t="s">
        <v>95</v>
      </c>
      <c r="B15" s="2" t="s">
        <v>47</v>
      </c>
      <c r="C15" s="2" t="s">
        <v>45</v>
      </c>
      <c r="D15" s="2" t="s">
        <v>47</v>
      </c>
      <c r="E15" s="27" t="s">
        <v>932</v>
      </c>
      <c r="F15" s="27" t="s">
        <v>931</v>
      </c>
    </row>
    <row r="16" spans="1:6">
      <c r="A16" s="2" t="s">
        <v>45</v>
      </c>
      <c r="B16" s="2" t="s">
        <v>46</v>
      </c>
      <c r="C16" s="2" t="s">
        <v>122</v>
      </c>
      <c r="D16" s="2" t="s">
        <v>46</v>
      </c>
      <c r="E16" s="27" t="s">
        <v>926</v>
      </c>
      <c r="F16" s="27" t="s">
        <v>926</v>
      </c>
    </row>
    <row r="17" spans="1:6">
      <c r="A17" s="2" t="s">
        <v>122</v>
      </c>
      <c r="B17" s="2" t="s">
        <v>46</v>
      </c>
      <c r="C17" s="2" t="s">
        <v>45</v>
      </c>
      <c r="D17" s="2" t="s">
        <v>46</v>
      </c>
      <c r="E17" s="27" t="s">
        <v>926</v>
      </c>
      <c r="F17" s="27" t="s">
        <v>926</v>
      </c>
    </row>
    <row r="18" spans="1:6">
      <c r="A18" s="2" t="s">
        <v>95</v>
      </c>
      <c r="B18" s="2" t="s">
        <v>46</v>
      </c>
      <c r="C18" s="2" t="s">
        <v>45</v>
      </c>
      <c r="D18" s="2" t="s">
        <v>46</v>
      </c>
      <c r="E18" s="27" t="s">
        <v>926</v>
      </c>
      <c r="F18" s="27" t="s">
        <v>926</v>
      </c>
    </row>
    <row r="19" spans="1:6">
      <c r="A19" s="2" t="s">
        <v>64</v>
      </c>
      <c r="B19" s="2" t="s">
        <v>46</v>
      </c>
      <c r="C19" s="2" t="s">
        <v>45</v>
      </c>
      <c r="D19" s="2" t="s">
        <v>47</v>
      </c>
      <c r="E19" s="27" t="s">
        <v>927</v>
      </c>
      <c r="F19" s="27" t="s">
        <v>928</v>
      </c>
    </row>
    <row r="20" spans="1:6">
      <c r="A20" s="2" t="s">
        <v>76</v>
      </c>
      <c r="B20" s="2" t="s">
        <v>46</v>
      </c>
      <c r="C20" s="2" t="s">
        <v>45</v>
      </c>
      <c r="D20" s="2" t="s">
        <v>46</v>
      </c>
      <c r="E20" s="27" t="s">
        <v>926</v>
      </c>
      <c r="F20" s="27" t="s">
        <v>926</v>
      </c>
    </row>
    <row r="21" spans="1:6">
      <c r="A21" s="2" t="s">
        <v>45</v>
      </c>
      <c r="B21" s="34" t="s">
        <v>126</v>
      </c>
      <c r="C21" s="2" t="s">
        <v>45</v>
      </c>
      <c r="D21" s="2" t="s">
        <v>126</v>
      </c>
      <c r="E21" s="27" t="s">
        <v>926</v>
      </c>
      <c r="F21" s="27" t="s">
        <v>926</v>
      </c>
    </row>
    <row r="22" spans="1:6">
      <c r="A22" s="2" t="s">
        <v>95</v>
      </c>
      <c r="B22" s="2" t="s">
        <v>47</v>
      </c>
      <c r="C22" s="2" t="s">
        <v>95</v>
      </c>
      <c r="D22" s="2" t="s">
        <v>47</v>
      </c>
      <c r="E22" s="27" t="s">
        <v>926</v>
      </c>
      <c r="F22" s="27" t="s">
        <v>926</v>
      </c>
    </row>
    <row r="23" spans="1:6">
      <c r="A23" s="2" t="s">
        <v>95</v>
      </c>
      <c r="B23" s="2" t="s">
        <v>46</v>
      </c>
      <c r="C23" s="2" t="s">
        <v>45</v>
      </c>
      <c r="D23" s="2" t="s">
        <v>46</v>
      </c>
      <c r="E23" s="27" t="s">
        <v>926</v>
      </c>
      <c r="F23" s="27" t="s">
        <v>926</v>
      </c>
    </row>
    <row r="24" spans="1:6">
      <c r="A24" s="2" t="s">
        <v>81</v>
      </c>
      <c r="B24" s="2" t="s">
        <v>47</v>
      </c>
      <c r="C24" s="2" t="s">
        <v>45</v>
      </c>
      <c r="D24" s="2" t="s">
        <v>47</v>
      </c>
      <c r="E24" s="27" t="s">
        <v>933</v>
      </c>
      <c r="F24" s="27" t="s">
        <v>931</v>
      </c>
    </row>
    <row r="25" spans="1:6">
      <c r="A25" s="2" t="s">
        <v>45</v>
      </c>
      <c r="B25" s="2" t="s">
        <v>46</v>
      </c>
      <c r="C25" s="2" t="s">
        <v>64</v>
      </c>
      <c r="D25" s="2" t="s">
        <v>46</v>
      </c>
      <c r="E25" s="27" t="s">
        <v>926</v>
      </c>
      <c r="F25" s="27" t="s">
        <v>926</v>
      </c>
    </row>
    <row r="26" spans="1:6">
      <c r="A26" s="2" t="s">
        <v>64</v>
      </c>
      <c r="B26" s="2" t="s">
        <v>47</v>
      </c>
      <c r="C26" s="2" t="s">
        <v>45</v>
      </c>
      <c r="D26" s="2" t="s">
        <v>47</v>
      </c>
      <c r="E26" s="27" t="s">
        <v>933</v>
      </c>
      <c r="F26" s="27" t="s">
        <v>931</v>
      </c>
    </row>
    <row r="27" spans="1:6">
      <c r="A27" s="2" t="s">
        <v>95</v>
      </c>
      <c r="B27" s="2" t="s">
        <v>47</v>
      </c>
      <c r="C27" s="2" t="s">
        <v>45</v>
      </c>
      <c r="D27" s="2" t="s">
        <v>47</v>
      </c>
      <c r="E27" s="27" t="s">
        <v>932</v>
      </c>
      <c r="F27" s="27" t="s">
        <v>931</v>
      </c>
    </row>
    <row r="28" spans="1:6">
      <c r="A28" s="2" t="s">
        <v>76</v>
      </c>
      <c r="B28" s="2" t="s">
        <v>46</v>
      </c>
      <c r="C28" s="2" t="s">
        <v>45</v>
      </c>
      <c r="D28" s="2" t="s">
        <v>46</v>
      </c>
      <c r="E28" s="27" t="s">
        <v>926</v>
      </c>
      <c r="F28" s="27" t="s">
        <v>926</v>
      </c>
    </row>
    <row r="29" spans="1:6">
      <c r="A29" s="2" t="s">
        <v>95</v>
      </c>
      <c r="B29" s="2" t="s">
        <v>46</v>
      </c>
      <c r="C29" s="2" t="s">
        <v>45</v>
      </c>
      <c r="D29" s="2" t="s">
        <v>46</v>
      </c>
      <c r="E29" s="27" t="s">
        <v>926</v>
      </c>
      <c r="F29" s="27" t="s">
        <v>926</v>
      </c>
    </row>
    <row r="30" spans="1:6">
      <c r="A30" s="2" t="s">
        <v>76</v>
      </c>
      <c r="B30" s="2" t="s">
        <v>47</v>
      </c>
      <c r="C30" s="2" t="s">
        <v>45</v>
      </c>
      <c r="D30" s="2" t="s">
        <v>47</v>
      </c>
      <c r="E30" s="27" t="s">
        <v>926</v>
      </c>
      <c r="F30" s="27" t="s">
        <v>926</v>
      </c>
    </row>
    <row r="31" spans="1:6">
      <c r="A31" s="2" t="s">
        <v>76</v>
      </c>
      <c r="B31" s="2" t="s">
        <v>46</v>
      </c>
      <c r="C31" s="2" t="s">
        <v>45</v>
      </c>
      <c r="D31" s="2" t="s">
        <v>46</v>
      </c>
      <c r="E31" s="27" t="s">
        <v>926</v>
      </c>
      <c r="F31" s="27" t="s">
        <v>926</v>
      </c>
    </row>
    <row r="32" spans="1:6">
      <c r="A32" s="2" t="s">
        <v>64</v>
      </c>
      <c r="B32" s="2" t="s">
        <v>47</v>
      </c>
      <c r="C32" s="2" t="s">
        <v>45</v>
      </c>
      <c r="D32" s="2" t="s">
        <v>66</v>
      </c>
      <c r="E32" s="27" t="s">
        <v>933</v>
      </c>
      <c r="F32" s="27" t="s">
        <v>931</v>
      </c>
    </row>
    <row r="33" spans="1:6">
      <c r="A33" s="2" t="s">
        <v>45</v>
      </c>
      <c r="B33" s="2" t="s">
        <v>46</v>
      </c>
      <c r="C33" s="2" t="s">
        <v>45</v>
      </c>
      <c r="D33" s="2" t="s">
        <v>46</v>
      </c>
      <c r="E33" s="27" t="s">
        <v>926</v>
      </c>
      <c r="F33" s="27" t="s">
        <v>926</v>
      </c>
    </row>
    <row r="34" spans="1:6">
      <c r="A34" s="2" t="s">
        <v>65</v>
      </c>
      <c r="B34" s="2" t="s">
        <v>47</v>
      </c>
      <c r="C34" s="2" t="s">
        <v>76</v>
      </c>
      <c r="D34" s="2" t="s">
        <v>47</v>
      </c>
      <c r="E34" s="27" t="s">
        <v>933</v>
      </c>
      <c r="F34" s="27" t="s">
        <v>931</v>
      </c>
    </row>
    <row r="35" spans="1:6">
      <c r="A35" s="2" t="s">
        <v>76</v>
      </c>
      <c r="B35" s="2" t="s">
        <v>46</v>
      </c>
      <c r="C35" s="2" t="s">
        <v>76</v>
      </c>
      <c r="D35" s="2" t="s">
        <v>46</v>
      </c>
      <c r="E35" s="27" t="s">
        <v>926</v>
      </c>
      <c r="F35" s="27" t="s">
        <v>926</v>
      </c>
    </row>
    <row r="36" spans="1:6">
      <c r="A36" s="2" t="s">
        <v>76</v>
      </c>
      <c r="B36" s="2" t="s">
        <v>46</v>
      </c>
      <c r="C36" s="2" t="s">
        <v>45</v>
      </c>
      <c r="D36" s="2" t="s">
        <v>46</v>
      </c>
      <c r="E36" s="27" t="s">
        <v>926</v>
      </c>
      <c r="F36" s="27" t="s">
        <v>926</v>
      </c>
    </row>
    <row r="37" spans="1:6">
      <c r="A37" s="2" t="s">
        <v>64</v>
      </c>
      <c r="B37" s="2" t="s">
        <v>47</v>
      </c>
      <c r="C37" s="2" t="s">
        <v>64</v>
      </c>
      <c r="D37" s="2" t="s">
        <v>47</v>
      </c>
      <c r="E37" s="27" t="s">
        <v>926</v>
      </c>
      <c r="F37" s="27" t="s">
        <v>926</v>
      </c>
    </row>
    <row r="38" spans="1:6">
      <c r="A38" s="2" t="s">
        <v>45</v>
      </c>
      <c r="B38" s="2" t="s">
        <v>46</v>
      </c>
      <c r="C38" s="2" t="s">
        <v>122</v>
      </c>
      <c r="D38" s="2" t="s">
        <v>46</v>
      </c>
      <c r="E38" s="27" t="s">
        <v>926</v>
      </c>
      <c r="F38" s="27" t="s">
        <v>926</v>
      </c>
    </row>
    <row r="39" spans="1:6">
      <c r="A39" s="2" t="s">
        <v>76</v>
      </c>
      <c r="B39" s="2" t="s">
        <v>46</v>
      </c>
      <c r="C39" s="2" t="s">
        <v>45</v>
      </c>
      <c r="D39" s="2" t="s">
        <v>46</v>
      </c>
      <c r="E39" s="27" t="s">
        <v>926</v>
      </c>
      <c r="F39" s="27" t="s">
        <v>926</v>
      </c>
    </row>
    <row r="40" spans="1:6">
      <c r="A40" s="34" t="s">
        <v>134</v>
      </c>
      <c r="B40" s="34" t="s">
        <v>126</v>
      </c>
      <c r="C40" s="2" t="s">
        <v>65</v>
      </c>
      <c r="D40" s="2" t="s">
        <v>126</v>
      </c>
      <c r="E40" s="27" t="s">
        <v>926</v>
      </c>
      <c r="F40" s="27" t="s">
        <v>926</v>
      </c>
    </row>
    <row r="41" spans="1:6">
      <c r="A41" s="2" t="s">
        <v>76</v>
      </c>
      <c r="B41" s="2" t="s">
        <v>46</v>
      </c>
      <c r="C41" s="2" t="s">
        <v>45</v>
      </c>
      <c r="D41" s="2" t="s">
        <v>46</v>
      </c>
      <c r="E41" s="27" t="s">
        <v>926</v>
      </c>
      <c r="F41" s="27" t="s">
        <v>926</v>
      </c>
    </row>
    <row r="42" spans="1:6">
      <c r="A42" s="2" t="s">
        <v>95</v>
      </c>
      <c r="B42" s="34" t="s">
        <v>126</v>
      </c>
      <c r="C42" s="2" t="s">
        <v>134</v>
      </c>
      <c r="D42" s="2" t="s">
        <v>126</v>
      </c>
      <c r="E42" s="29" t="s">
        <v>934</v>
      </c>
      <c r="F42" s="27" t="s">
        <v>931</v>
      </c>
    </row>
    <row r="43" spans="1:6">
      <c r="A43" s="2" t="s">
        <v>64</v>
      </c>
      <c r="B43" s="34" t="s">
        <v>66</v>
      </c>
      <c r="C43" s="2" t="s">
        <v>64</v>
      </c>
      <c r="D43" s="2" t="s">
        <v>66</v>
      </c>
      <c r="E43" s="27" t="s">
        <v>926</v>
      </c>
      <c r="F43" s="27" t="s">
        <v>926</v>
      </c>
    </row>
    <row r="44" spans="1:6">
      <c r="A44" s="2" t="s">
        <v>76</v>
      </c>
      <c r="B44" s="2" t="s">
        <v>46</v>
      </c>
      <c r="C44" s="2" t="s">
        <v>45</v>
      </c>
      <c r="D44" s="2" t="s">
        <v>46</v>
      </c>
      <c r="E44" s="27" t="s">
        <v>926</v>
      </c>
      <c r="F44" s="27" t="s">
        <v>926</v>
      </c>
    </row>
    <row r="45" spans="1:6">
      <c r="A45" s="2" t="s">
        <v>95</v>
      </c>
      <c r="B45" s="2" t="s">
        <v>46</v>
      </c>
      <c r="C45" s="2" t="s">
        <v>76</v>
      </c>
      <c r="D45" s="2" t="s">
        <v>46</v>
      </c>
      <c r="E45" s="27" t="s">
        <v>926</v>
      </c>
      <c r="F45" s="27" t="s">
        <v>926</v>
      </c>
    </row>
    <row r="46" spans="1:6">
      <c r="A46" s="2" t="s">
        <v>76</v>
      </c>
      <c r="B46" s="2" t="s">
        <v>46</v>
      </c>
      <c r="C46" s="2" t="s">
        <v>76</v>
      </c>
      <c r="D46" s="2" t="s">
        <v>46</v>
      </c>
      <c r="E46" s="27" t="s">
        <v>926</v>
      </c>
      <c r="F46" s="27" t="s">
        <v>926</v>
      </c>
    </row>
    <row r="47" spans="1:6">
      <c r="A47" s="2" t="s">
        <v>76</v>
      </c>
      <c r="B47" s="2" t="s">
        <v>46</v>
      </c>
      <c r="C47" s="2" t="s">
        <v>45</v>
      </c>
      <c r="D47" s="2" t="s">
        <v>46</v>
      </c>
      <c r="E47" s="27" t="s">
        <v>926</v>
      </c>
      <c r="F47" s="27" t="s">
        <v>926</v>
      </c>
    </row>
    <row r="48" spans="1:6">
      <c r="A48" s="2" t="s">
        <v>76</v>
      </c>
      <c r="B48" s="2" t="s">
        <v>46</v>
      </c>
      <c r="C48" s="2" t="s">
        <v>45</v>
      </c>
      <c r="D48" s="2" t="s">
        <v>46</v>
      </c>
      <c r="E48" s="27" t="s">
        <v>926</v>
      </c>
      <c r="F48" s="27" t="s">
        <v>926</v>
      </c>
    </row>
    <row r="49" spans="1:6">
      <c r="A49" s="2" t="s">
        <v>76</v>
      </c>
      <c r="B49" s="2" t="s">
        <v>47</v>
      </c>
      <c r="C49" s="2" t="s">
        <v>45</v>
      </c>
      <c r="D49" s="2" t="s">
        <v>47</v>
      </c>
      <c r="E49" s="27" t="s">
        <v>926</v>
      </c>
      <c r="F49" s="27" t="s">
        <v>926</v>
      </c>
    </row>
    <row r="50" spans="1:6">
      <c r="A50" s="12" t="s">
        <v>65</v>
      </c>
      <c r="B50" s="34" t="s">
        <v>66</v>
      </c>
      <c r="C50" s="12" t="s">
        <v>64</v>
      </c>
      <c r="D50" s="2" t="s">
        <v>66</v>
      </c>
      <c r="E50" s="27" t="s">
        <v>926</v>
      </c>
      <c r="F50" s="27" t="s">
        <v>926</v>
      </c>
    </row>
    <row r="51" spans="1:6">
      <c r="A51" s="12" t="s">
        <v>64</v>
      </c>
      <c r="B51" s="2" t="s">
        <v>47</v>
      </c>
      <c r="C51" s="12" t="s">
        <v>65</v>
      </c>
      <c r="D51" s="2" t="s">
        <v>47</v>
      </c>
      <c r="E51" s="27" t="s">
        <v>926</v>
      </c>
      <c r="F51" s="27" t="s">
        <v>926</v>
      </c>
    </row>
    <row r="52" spans="1:6">
      <c r="A52" s="12" t="s">
        <v>64</v>
      </c>
      <c r="B52" s="34" t="s">
        <v>111</v>
      </c>
      <c r="C52" s="12" t="s">
        <v>64</v>
      </c>
      <c r="D52" s="2" t="s">
        <v>111</v>
      </c>
      <c r="E52" s="27" t="s">
        <v>926</v>
      </c>
      <c r="F52" s="27" t="s">
        <v>926</v>
      </c>
    </row>
    <row r="53" spans="1:6">
      <c r="A53" s="12" t="s">
        <v>95</v>
      </c>
      <c r="B53" s="2" t="s">
        <v>46</v>
      </c>
      <c r="C53" s="12" t="s">
        <v>45</v>
      </c>
      <c r="D53" s="2" t="s">
        <v>46</v>
      </c>
      <c r="E53" s="27" t="s">
        <v>935</v>
      </c>
      <c r="F53" s="27" t="s">
        <v>931</v>
      </c>
    </row>
    <row r="54" spans="1:6">
      <c r="A54" s="12" t="s">
        <v>45</v>
      </c>
      <c r="B54" s="2" t="s">
        <v>46</v>
      </c>
      <c r="C54" s="12" t="s">
        <v>45</v>
      </c>
      <c r="D54" s="2" t="s">
        <v>46</v>
      </c>
      <c r="E54" s="27" t="s">
        <v>926</v>
      </c>
      <c r="F54" s="27" t="s">
        <v>926</v>
      </c>
    </row>
    <row r="55" spans="1:6">
      <c r="A55" s="2" t="s">
        <v>76</v>
      </c>
      <c r="B55" s="2" t="s">
        <v>46</v>
      </c>
      <c r="C55" s="12" t="s">
        <v>45</v>
      </c>
      <c r="D55" s="2" t="s">
        <v>46</v>
      </c>
      <c r="E55" s="27" t="s">
        <v>926</v>
      </c>
      <c r="F55" s="27" t="s">
        <v>926</v>
      </c>
    </row>
    <row r="56" spans="1:6">
      <c r="A56" s="12" t="s">
        <v>95</v>
      </c>
      <c r="B56" s="34" t="s">
        <v>66</v>
      </c>
      <c r="C56" s="12" t="s">
        <v>45</v>
      </c>
      <c r="D56" s="2" t="s">
        <v>66</v>
      </c>
      <c r="E56" s="27" t="s">
        <v>932</v>
      </c>
      <c r="F56" s="27" t="s">
        <v>931</v>
      </c>
    </row>
    <row r="57" spans="1:6">
      <c r="A57" s="2" t="s">
        <v>76</v>
      </c>
      <c r="B57" s="2" t="s">
        <v>46</v>
      </c>
      <c r="C57" s="12" t="s">
        <v>45</v>
      </c>
      <c r="D57" s="2" t="s">
        <v>46</v>
      </c>
      <c r="E57" s="27" t="s">
        <v>926</v>
      </c>
      <c r="F57" s="27" t="s">
        <v>926</v>
      </c>
    </row>
    <row r="58" spans="1:6">
      <c r="A58" s="2" t="s">
        <v>76</v>
      </c>
      <c r="B58" s="2" t="s">
        <v>46</v>
      </c>
      <c r="C58" s="12" t="s">
        <v>45</v>
      </c>
      <c r="D58" s="2" t="s">
        <v>46</v>
      </c>
      <c r="E58" s="27" t="s">
        <v>926</v>
      </c>
      <c r="F58" s="27" t="s">
        <v>926</v>
      </c>
    </row>
    <row r="59" spans="1:6">
      <c r="A59" s="2" t="s">
        <v>76</v>
      </c>
      <c r="B59" s="2" t="s">
        <v>46</v>
      </c>
      <c r="C59" s="12" t="s">
        <v>45</v>
      </c>
      <c r="D59" s="2" t="s">
        <v>46</v>
      </c>
      <c r="E59" s="27" t="s">
        <v>926</v>
      </c>
      <c r="F59" s="27" t="s">
        <v>926</v>
      </c>
    </row>
    <row r="60" spans="1:6">
      <c r="A60" s="34" t="s">
        <v>134</v>
      </c>
      <c r="B60" s="34" t="s">
        <v>111</v>
      </c>
      <c r="C60" s="2" t="s">
        <v>65</v>
      </c>
      <c r="D60" s="2" t="s">
        <v>111</v>
      </c>
      <c r="E60" s="27" t="s">
        <v>926</v>
      </c>
      <c r="F60" s="27" t="s">
        <v>926</v>
      </c>
    </row>
    <row r="62" spans="1:6">
      <c r="E62" s="28" t="s">
        <v>936</v>
      </c>
      <c r="F62" s="28" t="s">
        <v>937</v>
      </c>
    </row>
    <row r="63" spans="1:6">
      <c r="E63" s="28"/>
      <c r="F63" s="28" t="s">
        <v>938</v>
      </c>
    </row>
    <row r="64" spans="1:6">
      <c r="E64" s="28"/>
      <c r="F64" s="28" t="s">
        <v>939</v>
      </c>
    </row>
    <row r="66" spans="5:6">
      <c r="E66" s="33" t="s">
        <v>940</v>
      </c>
    </row>
    <row r="67" spans="5:6">
      <c r="E67" s="33" t="s">
        <v>941</v>
      </c>
      <c r="F67" s="33" t="s">
        <v>942</v>
      </c>
    </row>
    <row r="68" spans="5:6">
      <c r="E68" s="33" t="s">
        <v>943</v>
      </c>
      <c r="F68" s="33" t="s">
        <v>944</v>
      </c>
    </row>
    <row r="70" spans="5:6">
      <c r="E70" s="65" t="s">
        <v>945</v>
      </c>
      <c r="F70" s="65">
        <v>1</v>
      </c>
    </row>
  </sheetData>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70"/>
  <sheetViews>
    <sheetView workbookViewId="0">
      <selection activeCell="E57" sqref="E57"/>
    </sheetView>
  </sheetViews>
  <sheetFormatPr baseColWidth="10" defaultColWidth="9.140625" defaultRowHeight="15"/>
  <cols>
    <col min="1" max="1" width="35" customWidth="1"/>
    <col min="2" max="2" width="20.140625" bestFit="1" customWidth="1"/>
    <col min="3" max="3" width="27.42578125" bestFit="1" customWidth="1"/>
    <col min="4" max="4" width="17" bestFit="1" customWidth="1"/>
    <col min="5" max="5" width="76.28515625" customWidth="1"/>
    <col min="6" max="6" width="29.5703125" bestFit="1" customWidth="1"/>
  </cols>
  <sheetData>
    <row r="1" spans="1:6" ht="16.5" thickBot="1">
      <c r="A1" s="1" t="s">
        <v>5</v>
      </c>
      <c r="B1" s="1" t="s">
        <v>6</v>
      </c>
      <c r="C1" s="1" t="s">
        <v>9</v>
      </c>
      <c r="D1" s="1" t="s">
        <v>10</v>
      </c>
      <c r="E1" s="1" t="s">
        <v>946</v>
      </c>
      <c r="F1" s="1" t="s">
        <v>947</v>
      </c>
    </row>
    <row r="2" spans="1:6" ht="15.75" thickTop="1">
      <c r="A2" s="2" t="s">
        <v>45</v>
      </c>
      <c r="B2" s="2" t="s">
        <v>46</v>
      </c>
      <c r="C2" s="2" t="s">
        <v>45</v>
      </c>
      <c r="D2" s="2" t="s">
        <v>46</v>
      </c>
      <c r="E2" s="30" t="s">
        <v>926</v>
      </c>
      <c r="F2" s="30" t="s">
        <v>926</v>
      </c>
    </row>
    <row r="3" spans="1:6">
      <c r="A3" s="5" t="s">
        <v>64</v>
      </c>
      <c r="B3" s="2" t="s">
        <v>46</v>
      </c>
      <c r="C3" s="5" t="s">
        <v>76</v>
      </c>
      <c r="D3" s="2" t="s">
        <v>47</v>
      </c>
      <c r="E3" s="30" t="s">
        <v>927</v>
      </c>
      <c r="F3" s="30" t="s">
        <v>928</v>
      </c>
    </row>
    <row r="4" spans="1:6">
      <c r="A4" s="2" t="s">
        <v>76</v>
      </c>
      <c r="B4" s="2" t="s">
        <v>47</v>
      </c>
      <c r="C4" s="5" t="s">
        <v>65</v>
      </c>
      <c r="D4" s="2" t="s">
        <v>47</v>
      </c>
      <c r="E4" s="30" t="s">
        <v>929</v>
      </c>
      <c r="F4" s="30" t="s">
        <v>928</v>
      </c>
    </row>
    <row r="5" spans="1:6">
      <c r="A5" s="2" t="s">
        <v>95</v>
      </c>
      <c r="B5" s="2" t="s">
        <v>46</v>
      </c>
      <c r="C5" s="2" t="s">
        <v>65</v>
      </c>
      <c r="D5" s="2" t="s">
        <v>47</v>
      </c>
      <c r="E5" s="30" t="s">
        <v>948</v>
      </c>
      <c r="F5" s="30" t="s">
        <v>928</v>
      </c>
    </row>
    <row r="6" spans="1:6">
      <c r="A6" s="2" t="s">
        <v>64</v>
      </c>
      <c r="B6" s="2" t="s">
        <v>46</v>
      </c>
      <c r="C6" s="2" t="s">
        <v>45</v>
      </c>
      <c r="D6" s="2" t="s">
        <v>46</v>
      </c>
      <c r="E6" s="30" t="s">
        <v>926</v>
      </c>
      <c r="F6" s="30" t="s">
        <v>926</v>
      </c>
    </row>
    <row r="7" spans="1:6">
      <c r="A7" s="2" t="s">
        <v>95</v>
      </c>
      <c r="B7" s="2" t="s">
        <v>46</v>
      </c>
      <c r="C7" s="2" t="s">
        <v>45</v>
      </c>
      <c r="D7" s="2" t="s">
        <v>46</v>
      </c>
      <c r="E7" s="30" t="s">
        <v>926</v>
      </c>
      <c r="F7" s="30" t="s">
        <v>926</v>
      </c>
    </row>
    <row r="8" spans="1:6">
      <c r="A8" s="2" t="s">
        <v>64</v>
      </c>
      <c r="B8" s="2" t="s">
        <v>47</v>
      </c>
      <c r="C8" s="2" t="s">
        <v>45</v>
      </c>
      <c r="D8" s="2" t="s">
        <v>46</v>
      </c>
      <c r="E8" s="30" t="s">
        <v>930</v>
      </c>
      <c r="F8" s="30" t="s">
        <v>931</v>
      </c>
    </row>
    <row r="9" spans="1:6">
      <c r="A9" s="2" t="s">
        <v>90</v>
      </c>
      <c r="B9" s="2" t="s">
        <v>46</v>
      </c>
      <c r="C9" s="2" t="s">
        <v>76</v>
      </c>
      <c r="D9" s="2" t="s">
        <v>47</v>
      </c>
      <c r="E9" s="30" t="s">
        <v>927</v>
      </c>
      <c r="F9" s="30" t="s">
        <v>928</v>
      </c>
    </row>
    <row r="10" spans="1:6">
      <c r="A10" s="2" t="s">
        <v>95</v>
      </c>
      <c r="B10" s="2" t="s">
        <v>46</v>
      </c>
      <c r="C10" s="2" t="s">
        <v>45</v>
      </c>
      <c r="D10" s="2" t="s">
        <v>46</v>
      </c>
      <c r="E10" s="30" t="s">
        <v>926</v>
      </c>
      <c r="F10" s="30" t="s">
        <v>926</v>
      </c>
    </row>
    <row r="11" spans="1:6">
      <c r="A11" s="2" t="s">
        <v>64</v>
      </c>
      <c r="B11" s="2" t="s">
        <v>47</v>
      </c>
      <c r="C11" s="2" t="s">
        <v>65</v>
      </c>
      <c r="D11" s="2" t="s">
        <v>47</v>
      </c>
      <c r="E11" s="30" t="s">
        <v>926</v>
      </c>
      <c r="F11" s="30" t="s">
        <v>926</v>
      </c>
    </row>
    <row r="12" spans="1:6">
      <c r="A12" s="2" t="s">
        <v>65</v>
      </c>
      <c r="B12" s="2" t="s">
        <v>46</v>
      </c>
      <c r="C12" s="2" t="s">
        <v>122</v>
      </c>
      <c r="D12" s="2" t="s">
        <v>46</v>
      </c>
      <c r="E12" s="30" t="s">
        <v>926</v>
      </c>
      <c r="F12" s="30" t="s">
        <v>926</v>
      </c>
    </row>
    <row r="13" spans="1:6">
      <c r="A13" s="2" t="s">
        <v>122</v>
      </c>
      <c r="B13" s="2" t="s">
        <v>46</v>
      </c>
      <c r="C13" s="2" t="s">
        <v>45</v>
      </c>
      <c r="D13" s="2" t="s">
        <v>46</v>
      </c>
      <c r="E13" s="30" t="s">
        <v>926</v>
      </c>
      <c r="F13" s="30" t="s">
        <v>926</v>
      </c>
    </row>
    <row r="14" spans="1:6">
      <c r="A14" s="2" t="s">
        <v>45</v>
      </c>
      <c r="B14" s="34" t="s">
        <v>126</v>
      </c>
      <c r="C14" s="2" t="s">
        <v>65</v>
      </c>
      <c r="D14" s="2" t="s">
        <v>126</v>
      </c>
      <c r="E14" s="30" t="s">
        <v>929</v>
      </c>
      <c r="F14" s="30" t="s">
        <v>928</v>
      </c>
    </row>
    <row r="15" spans="1:6">
      <c r="A15" s="2" t="s">
        <v>95</v>
      </c>
      <c r="B15" s="2" t="s">
        <v>47</v>
      </c>
      <c r="C15" s="2" t="s">
        <v>45</v>
      </c>
      <c r="D15" s="2" t="s">
        <v>47</v>
      </c>
      <c r="E15" s="30" t="s">
        <v>932</v>
      </c>
      <c r="F15" s="30" t="s">
        <v>931</v>
      </c>
    </row>
    <row r="16" spans="1:6">
      <c r="A16" s="2" t="s">
        <v>45</v>
      </c>
      <c r="B16" s="2" t="s">
        <v>46</v>
      </c>
      <c r="C16" s="2" t="s">
        <v>65</v>
      </c>
      <c r="D16" s="2" t="s">
        <v>46</v>
      </c>
      <c r="E16" s="30" t="s">
        <v>926</v>
      </c>
      <c r="F16" s="30" t="s">
        <v>926</v>
      </c>
    </row>
    <row r="17" spans="1:6">
      <c r="A17" s="2" t="s">
        <v>122</v>
      </c>
      <c r="B17" s="2" t="s">
        <v>46</v>
      </c>
      <c r="C17" s="2" t="s">
        <v>65</v>
      </c>
      <c r="D17" s="2" t="s">
        <v>46</v>
      </c>
      <c r="E17" s="30" t="s">
        <v>926</v>
      </c>
      <c r="F17" s="30" t="s">
        <v>926</v>
      </c>
    </row>
    <row r="18" spans="1:6">
      <c r="A18" s="2" t="s">
        <v>95</v>
      </c>
      <c r="B18" s="2" t="s">
        <v>46</v>
      </c>
      <c r="C18" s="2" t="s">
        <v>65</v>
      </c>
      <c r="D18" s="2" t="s">
        <v>46</v>
      </c>
      <c r="E18" s="30" t="s">
        <v>926</v>
      </c>
      <c r="F18" s="30" t="s">
        <v>926</v>
      </c>
    </row>
    <row r="19" spans="1:6">
      <c r="A19" s="2" t="s">
        <v>64</v>
      </c>
      <c r="B19" s="2" t="s">
        <v>46</v>
      </c>
      <c r="C19" s="2" t="s">
        <v>65</v>
      </c>
      <c r="D19" s="2" t="s">
        <v>47</v>
      </c>
      <c r="E19" s="30" t="s">
        <v>948</v>
      </c>
      <c r="F19" s="30" t="s">
        <v>928</v>
      </c>
    </row>
    <row r="20" spans="1:6">
      <c r="A20" s="2" t="s">
        <v>76</v>
      </c>
      <c r="B20" s="2" t="s">
        <v>46</v>
      </c>
      <c r="C20" s="2" t="s">
        <v>76</v>
      </c>
      <c r="D20" s="2" t="s">
        <v>46</v>
      </c>
      <c r="E20" s="30" t="s">
        <v>926</v>
      </c>
      <c r="F20" s="30" t="s">
        <v>926</v>
      </c>
    </row>
    <row r="21" spans="1:6">
      <c r="A21" s="2" t="s">
        <v>45</v>
      </c>
      <c r="B21" s="34" t="s">
        <v>126</v>
      </c>
      <c r="C21" s="2" t="s">
        <v>45</v>
      </c>
      <c r="D21" s="2" t="s">
        <v>126</v>
      </c>
      <c r="E21" s="30" t="s">
        <v>926</v>
      </c>
      <c r="F21" s="30" t="s">
        <v>926</v>
      </c>
    </row>
    <row r="22" spans="1:6">
      <c r="A22" s="2" t="s">
        <v>95</v>
      </c>
      <c r="B22" s="2" t="s">
        <v>47</v>
      </c>
      <c r="C22" s="2" t="s">
        <v>95</v>
      </c>
      <c r="D22" s="2" t="s">
        <v>66</v>
      </c>
      <c r="E22" s="30" t="s">
        <v>926</v>
      </c>
      <c r="F22" s="30" t="s">
        <v>926</v>
      </c>
    </row>
    <row r="23" spans="1:6">
      <c r="A23" s="2" t="s">
        <v>95</v>
      </c>
      <c r="B23" s="2" t="s">
        <v>46</v>
      </c>
      <c r="C23" s="2" t="s">
        <v>76</v>
      </c>
      <c r="D23" s="2" t="s">
        <v>46</v>
      </c>
      <c r="E23" s="30" t="s">
        <v>926</v>
      </c>
      <c r="F23" s="30" t="s">
        <v>926</v>
      </c>
    </row>
    <row r="24" spans="1:6">
      <c r="A24" s="2" t="s">
        <v>81</v>
      </c>
      <c r="B24" s="2" t="s">
        <v>47</v>
      </c>
      <c r="C24" s="2" t="s">
        <v>65</v>
      </c>
      <c r="D24" s="2" t="s">
        <v>47</v>
      </c>
      <c r="E24" s="30" t="s">
        <v>926</v>
      </c>
      <c r="F24" s="30" t="s">
        <v>926</v>
      </c>
    </row>
    <row r="25" spans="1:6">
      <c r="A25" s="2" t="s">
        <v>45</v>
      </c>
      <c r="B25" s="2" t="s">
        <v>46</v>
      </c>
      <c r="C25" s="2" t="s">
        <v>76</v>
      </c>
      <c r="D25" s="2" t="s">
        <v>46</v>
      </c>
      <c r="E25" s="30" t="s">
        <v>926</v>
      </c>
      <c r="F25" s="30" t="s">
        <v>926</v>
      </c>
    </row>
    <row r="26" spans="1:6">
      <c r="A26" s="2" t="s">
        <v>64</v>
      </c>
      <c r="B26" s="2" t="s">
        <v>47</v>
      </c>
      <c r="C26" s="2" t="s">
        <v>76</v>
      </c>
      <c r="D26" s="2" t="s">
        <v>47</v>
      </c>
      <c r="E26" s="30" t="s">
        <v>933</v>
      </c>
      <c r="F26" s="30" t="s">
        <v>931</v>
      </c>
    </row>
    <row r="27" spans="1:6">
      <c r="A27" s="2" t="s">
        <v>95</v>
      </c>
      <c r="B27" s="2" t="s">
        <v>47</v>
      </c>
      <c r="C27" s="2" t="s">
        <v>45</v>
      </c>
      <c r="D27" s="2" t="s">
        <v>47</v>
      </c>
      <c r="E27" s="30" t="s">
        <v>932</v>
      </c>
      <c r="F27" s="30" t="s">
        <v>931</v>
      </c>
    </row>
    <row r="28" spans="1:6">
      <c r="A28" s="2" t="s">
        <v>76</v>
      </c>
      <c r="B28" s="2" t="s">
        <v>46</v>
      </c>
      <c r="C28" s="2" t="s">
        <v>45</v>
      </c>
      <c r="D28" s="2" t="s">
        <v>46</v>
      </c>
      <c r="E28" s="30" t="s">
        <v>926</v>
      </c>
      <c r="F28" s="30" t="s">
        <v>926</v>
      </c>
    </row>
    <row r="29" spans="1:6">
      <c r="A29" s="2" t="s">
        <v>95</v>
      </c>
      <c r="B29" s="2" t="s">
        <v>46</v>
      </c>
      <c r="C29" s="2" t="s">
        <v>76</v>
      </c>
      <c r="D29" s="2" t="s">
        <v>46</v>
      </c>
      <c r="E29" s="30" t="s">
        <v>926</v>
      </c>
      <c r="F29" s="30" t="s">
        <v>926</v>
      </c>
    </row>
    <row r="30" spans="1:6">
      <c r="A30" s="2" t="s">
        <v>76</v>
      </c>
      <c r="B30" s="2" t="s">
        <v>47</v>
      </c>
      <c r="C30" s="2" t="s">
        <v>65</v>
      </c>
      <c r="D30" s="2" t="s">
        <v>47</v>
      </c>
      <c r="E30" s="30" t="s">
        <v>929</v>
      </c>
      <c r="F30" s="30" t="s">
        <v>928</v>
      </c>
    </row>
    <row r="31" spans="1:6">
      <c r="A31" s="2" t="s">
        <v>76</v>
      </c>
      <c r="B31" s="2" t="s">
        <v>46</v>
      </c>
      <c r="C31" s="2" t="s">
        <v>76</v>
      </c>
      <c r="D31" s="2" t="s">
        <v>46</v>
      </c>
      <c r="E31" s="30" t="s">
        <v>926</v>
      </c>
      <c r="F31" s="30" t="s">
        <v>926</v>
      </c>
    </row>
    <row r="32" spans="1:6">
      <c r="A32" s="2" t="s">
        <v>64</v>
      </c>
      <c r="B32" s="2" t="s">
        <v>47</v>
      </c>
      <c r="C32" s="2" t="s">
        <v>45</v>
      </c>
      <c r="D32" s="2" t="s">
        <v>66</v>
      </c>
      <c r="E32" s="30" t="s">
        <v>933</v>
      </c>
      <c r="F32" s="30" t="s">
        <v>931</v>
      </c>
    </row>
    <row r="33" spans="1:6">
      <c r="A33" s="2" t="s">
        <v>45</v>
      </c>
      <c r="B33" s="2" t="s">
        <v>46</v>
      </c>
      <c r="C33" s="2" t="s">
        <v>45</v>
      </c>
      <c r="D33" s="2" t="s">
        <v>46</v>
      </c>
      <c r="E33" s="30" t="s">
        <v>926</v>
      </c>
      <c r="F33" s="30" t="s">
        <v>926</v>
      </c>
    </row>
    <row r="34" spans="1:6">
      <c r="A34" s="2" t="s">
        <v>65</v>
      </c>
      <c r="B34" s="2" t="s">
        <v>47</v>
      </c>
      <c r="C34" s="2" t="s">
        <v>65</v>
      </c>
      <c r="D34" s="2" t="s">
        <v>47</v>
      </c>
      <c r="E34" s="30" t="s">
        <v>926</v>
      </c>
      <c r="F34" s="30" t="s">
        <v>926</v>
      </c>
    </row>
    <row r="35" spans="1:6">
      <c r="A35" s="2" t="s">
        <v>76</v>
      </c>
      <c r="B35" s="2" t="s">
        <v>46</v>
      </c>
      <c r="C35" s="2" t="s">
        <v>76</v>
      </c>
      <c r="D35" s="2" t="s">
        <v>46</v>
      </c>
      <c r="E35" s="30" t="s">
        <v>926</v>
      </c>
      <c r="F35" s="30" t="s">
        <v>926</v>
      </c>
    </row>
    <row r="36" spans="1:6">
      <c r="A36" s="2" t="s">
        <v>76</v>
      </c>
      <c r="B36" s="2" t="s">
        <v>46</v>
      </c>
      <c r="C36" s="2" t="s">
        <v>76</v>
      </c>
      <c r="D36" s="2" t="s">
        <v>46</v>
      </c>
      <c r="E36" s="30" t="s">
        <v>926</v>
      </c>
      <c r="F36" s="30" t="s">
        <v>926</v>
      </c>
    </row>
    <row r="37" spans="1:6">
      <c r="A37" s="2" t="s">
        <v>64</v>
      </c>
      <c r="B37" s="2" t="s">
        <v>47</v>
      </c>
      <c r="C37" s="2" t="s">
        <v>64</v>
      </c>
      <c r="D37" s="2" t="s">
        <v>47</v>
      </c>
      <c r="E37" s="30" t="s">
        <v>926</v>
      </c>
      <c r="F37" s="30" t="s">
        <v>926</v>
      </c>
    </row>
    <row r="38" spans="1:6">
      <c r="A38" s="2" t="s">
        <v>45</v>
      </c>
      <c r="B38" s="2" t="s">
        <v>46</v>
      </c>
      <c r="C38" s="2" t="s">
        <v>45</v>
      </c>
      <c r="D38" s="2" t="s">
        <v>46</v>
      </c>
      <c r="E38" s="30" t="s">
        <v>926</v>
      </c>
      <c r="F38" s="30" t="s">
        <v>926</v>
      </c>
    </row>
    <row r="39" spans="1:6">
      <c r="A39" s="2" t="s">
        <v>76</v>
      </c>
      <c r="B39" s="2" t="s">
        <v>46</v>
      </c>
      <c r="C39" s="2" t="s">
        <v>45</v>
      </c>
      <c r="D39" s="2" t="s">
        <v>46</v>
      </c>
      <c r="E39" s="30" t="s">
        <v>926</v>
      </c>
      <c r="F39" s="30" t="s">
        <v>926</v>
      </c>
    </row>
    <row r="40" spans="1:6">
      <c r="A40" s="34" t="s">
        <v>134</v>
      </c>
      <c r="B40" s="34" t="s">
        <v>126</v>
      </c>
      <c r="C40" s="2" t="s">
        <v>65</v>
      </c>
      <c r="D40" s="2" t="s">
        <v>126</v>
      </c>
      <c r="E40" s="30" t="s">
        <v>926</v>
      </c>
      <c r="F40" s="30" t="s">
        <v>926</v>
      </c>
    </row>
    <row r="41" spans="1:6">
      <c r="A41" s="2" t="s">
        <v>76</v>
      </c>
      <c r="B41" s="2" t="s">
        <v>46</v>
      </c>
      <c r="C41" s="2" t="s">
        <v>45</v>
      </c>
      <c r="D41" s="2" t="s">
        <v>46</v>
      </c>
      <c r="E41" s="30" t="s">
        <v>926</v>
      </c>
      <c r="F41" s="30" t="s">
        <v>926</v>
      </c>
    </row>
    <row r="42" spans="1:6">
      <c r="A42" s="2" t="s">
        <v>95</v>
      </c>
      <c r="B42" s="34" t="s">
        <v>126</v>
      </c>
      <c r="C42" s="2" t="s">
        <v>134</v>
      </c>
      <c r="D42" s="2" t="s">
        <v>126</v>
      </c>
      <c r="E42" s="31" t="s">
        <v>934</v>
      </c>
      <c r="F42" s="30" t="s">
        <v>931</v>
      </c>
    </row>
    <row r="43" spans="1:6">
      <c r="A43" s="2" t="s">
        <v>64</v>
      </c>
      <c r="B43" s="34" t="s">
        <v>66</v>
      </c>
      <c r="C43" s="2" t="s">
        <v>64</v>
      </c>
      <c r="D43" s="2" t="s">
        <v>66</v>
      </c>
      <c r="E43" s="30" t="s">
        <v>926</v>
      </c>
      <c r="F43" s="30" t="s">
        <v>926</v>
      </c>
    </row>
    <row r="44" spans="1:6">
      <c r="A44" s="2" t="s">
        <v>76</v>
      </c>
      <c r="B44" s="2" t="s">
        <v>46</v>
      </c>
      <c r="C44" s="2" t="s">
        <v>45</v>
      </c>
      <c r="D44" s="2" t="s">
        <v>46</v>
      </c>
      <c r="E44" s="30" t="s">
        <v>926</v>
      </c>
      <c r="F44" s="30" t="s">
        <v>926</v>
      </c>
    </row>
    <row r="45" spans="1:6">
      <c r="A45" s="2" t="s">
        <v>95</v>
      </c>
      <c r="B45" s="2" t="s">
        <v>46</v>
      </c>
      <c r="C45" s="2" t="s">
        <v>45</v>
      </c>
      <c r="D45" s="2" t="s">
        <v>46</v>
      </c>
      <c r="E45" s="30" t="s">
        <v>926</v>
      </c>
      <c r="F45" s="30" t="s">
        <v>926</v>
      </c>
    </row>
    <row r="46" spans="1:6">
      <c r="A46" s="2" t="s">
        <v>76</v>
      </c>
      <c r="B46" s="2" t="s">
        <v>46</v>
      </c>
      <c r="C46" s="2" t="s">
        <v>45</v>
      </c>
      <c r="D46" s="2" t="s">
        <v>46</v>
      </c>
      <c r="E46" s="30" t="s">
        <v>926</v>
      </c>
      <c r="F46" s="30" t="s">
        <v>926</v>
      </c>
    </row>
    <row r="47" spans="1:6">
      <c r="A47" s="2" t="s">
        <v>76</v>
      </c>
      <c r="B47" s="2" t="s">
        <v>46</v>
      </c>
      <c r="C47" s="2" t="s">
        <v>45</v>
      </c>
      <c r="D47" s="2" t="s">
        <v>46</v>
      </c>
      <c r="E47" s="30" t="s">
        <v>926</v>
      </c>
      <c r="F47" s="30" t="s">
        <v>926</v>
      </c>
    </row>
    <row r="48" spans="1:6">
      <c r="A48" s="2" t="s">
        <v>76</v>
      </c>
      <c r="B48" s="2" t="s">
        <v>46</v>
      </c>
      <c r="C48" s="2" t="s">
        <v>45</v>
      </c>
      <c r="D48" s="2" t="s">
        <v>46</v>
      </c>
      <c r="E48" s="30" t="s">
        <v>926</v>
      </c>
      <c r="F48" s="30" t="s">
        <v>926</v>
      </c>
    </row>
    <row r="49" spans="1:6">
      <c r="A49" s="2" t="s">
        <v>76</v>
      </c>
      <c r="B49" s="2" t="s">
        <v>47</v>
      </c>
      <c r="C49" s="2" t="s">
        <v>76</v>
      </c>
      <c r="D49" s="2" t="s">
        <v>47</v>
      </c>
      <c r="E49" s="30" t="s">
        <v>926</v>
      </c>
      <c r="F49" s="30" t="s">
        <v>926</v>
      </c>
    </row>
    <row r="50" spans="1:6">
      <c r="A50" s="12" t="s">
        <v>65</v>
      </c>
      <c r="B50" s="34" t="s">
        <v>66</v>
      </c>
      <c r="C50" s="12" t="s">
        <v>65</v>
      </c>
      <c r="D50" s="2" t="s">
        <v>66</v>
      </c>
      <c r="E50" s="30" t="s">
        <v>926</v>
      </c>
      <c r="F50" s="30" t="s">
        <v>926</v>
      </c>
    </row>
    <row r="51" spans="1:6">
      <c r="A51" s="12" t="s">
        <v>64</v>
      </c>
      <c r="B51" s="2" t="s">
        <v>47</v>
      </c>
      <c r="C51" s="12" t="s">
        <v>65</v>
      </c>
      <c r="D51" s="2" t="s">
        <v>47</v>
      </c>
      <c r="E51" s="30" t="s">
        <v>926</v>
      </c>
      <c r="F51" s="30" t="s">
        <v>926</v>
      </c>
    </row>
    <row r="52" spans="1:6">
      <c r="A52" s="12" t="s">
        <v>64</v>
      </c>
      <c r="B52" s="34" t="s">
        <v>111</v>
      </c>
      <c r="C52" s="12" t="s">
        <v>64</v>
      </c>
      <c r="D52" s="2" t="s">
        <v>111</v>
      </c>
      <c r="E52" s="30" t="s">
        <v>926</v>
      </c>
      <c r="F52" s="30" t="s">
        <v>926</v>
      </c>
    </row>
    <row r="53" spans="1:6">
      <c r="A53" s="12" t="s">
        <v>95</v>
      </c>
      <c r="B53" s="2" t="s">
        <v>46</v>
      </c>
      <c r="C53" s="12" t="s">
        <v>45</v>
      </c>
      <c r="D53" s="2" t="s">
        <v>46</v>
      </c>
      <c r="E53" s="30" t="s">
        <v>926</v>
      </c>
      <c r="F53" s="30" t="s">
        <v>926</v>
      </c>
    </row>
    <row r="54" spans="1:6">
      <c r="A54" s="12" t="s">
        <v>45</v>
      </c>
      <c r="B54" s="2" t="s">
        <v>46</v>
      </c>
      <c r="C54" s="12" t="s">
        <v>45</v>
      </c>
      <c r="D54" s="2" t="s">
        <v>46</v>
      </c>
      <c r="E54" s="30" t="s">
        <v>926</v>
      </c>
      <c r="F54" s="30" t="s">
        <v>926</v>
      </c>
    </row>
    <row r="55" spans="1:6">
      <c r="A55" s="2" t="s">
        <v>76</v>
      </c>
      <c r="B55" s="2" t="s">
        <v>46</v>
      </c>
      <c r="C55" s="12" t="s">
        <v>45</v>
      </c>
      <c r="D55" s="2" t="s">
        <v>46</v>
      </c>
      <c r="E55" s="30" t="s">
        <v>926</v>
      </c>
      <c r="F55" s="30" t="s">
        <v>926</v>
      </c>
    </row>
    <row r="56" spans="1:6">
      <c r="A56" s="12" t="s">
        <v>95</v>
      </c>
      <c r="B56" s="34" t="s">
        <v>66</v>
      </c>
      <c r="C56" s="12" t="s">
        <v>45</v>
      </c>
      <c r="D56" s="2" t="s">
        <v>66</v>
      </c>
      <c r="E56" s="30" t="s">
        <v>932</v>
      </c>
      <c r="F56" s="30" t="s">
        <v>931</v>
      </c>
    </row>
    <row r="57" spans="1:6">
      <c r="A57" s="2" t="s">
        <v>76</v>
      </c>
      <c r="B57" s="2" t="s">
        <v>46</v>
      </c>
      <c r="C57" s="12" t="s">
        <v>45</v>
      </c>
      <c r="D57" s="2" t="s">
        <v>46</v>
      </c>
      <c r="E57" s="30" t="s">
        <v>926</v>
      </c>
      <c r="F57" s="30" t="s">
        <v>926</v>
      </c>
    </row>
    <row r="58" spans="1:6">
      <c r="A58" s="2" t="s">
        <v>76</v>
      </c>
      <c r="B58" s="2" t="s">
        <v>46</v>
      </c>
      <c r="C58" s="12" t="s">
        <v>45</v>
      </c>
      <c r="D58" s="2" t="s">
        <v>46</v>
      </c>
      <c r="E58" s="30" t="s">
        <v>926</v>
      </c>
      <c r="F58" s="30" t="s">
        <v>926</v>
      </c>
    </row>
    <row r="59" spans="1:6">
      <c r="A59" s="2" t="s">
        <v>76</v>
      </c>
      <c r="B59" s="2" t="s">
        <v>46</v>
      </c>
      <c r="C59" s="12" t="s">
        <v>45</v>
      </c>
      <c r="D59" s="2" t="s">
        <v>46</v>
      </c>
      <c r="E59" s="30" t="s">
        <v>926</v>
      </c>
      <c r="F59" s="30" t="s">
        <v>926</v>
      </c>
    </row>
    <row r="60" spans="1:6">
      <c r="A60" s="34" t="s">
        <v>134</v>
      </c>
      <c r="B60" s="34" t="s">
        <v>111</v>
      </c>
      <c r="C60" s="2" t="s">
        <v>65</v>
      </c>
      <c r="D60" s="2" t="s">
        <v>111</v>
      </c>
      <c r="E60" s="30" t="s">
        <v>926</v>
      </c>
      <c r="F60" s="30" t="s">
        <v>926</v>
      </c>
    </row>
    <row r="62" spans="1:6">
      <c r="E62" s="28" t="s">
        <v>936</v>
      </c>
      <c r="F62" s="28" t="s">
        <v>949</v>
      </c>
    </row>
    <row r="63" spans="1:6">
      <c r="E63" s="28"/>
      <c r="F63" s="28" t="s">
        <v>950</v>
      </c>
    </row>
    <row r="64" spans="1:6">
      <c r="E64" s="28"/>
      <c r="F64" s="28" t="s">
        <v>939</v>
      </c>
    </row>
    <row r="66" spans="5:6">
      <c r="E66" s="33" t="s">
        <v>951</v>
      </c>
    </row>
    <row r="67" spans="5:6">
      <c r="E67" s="33" t="s">
        <v>952</v>
      </c>
      <c r="F67" s="33" t="s">
        <v>942</v>
      </c>
    </row>
    <row r="68" spans="5:6">
      <c r="E68" s="33" t="s">
        <v>953</v>
      </c>
      <c r="F68" s="33" t="s">
        <v>944</v>
      </c>
    </row>
    <row r="70" spans="5:6">
      <c r="E70" s="65" t="s">
        <v>954</v>
      </c>
      <c r="F70" s="65">
        <v>1</v>
      </c>
    </row>
  </sheetData>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72"/>
  <sheetViews>
    <sheetView workbookViewId="0">
      <selection activeCell="C50" sqref="B50:C50"/>
    </sheetView>
  </sheetViews>
  <sheetFormatPr baseColWidth="10" defaultColWidth="9.140625" defaultRowHeight="15"/>
  <cols>
    <col min="1" max="1" width="31.42578125" bestFit="1" customWidth="1"/>
    <col min="2" max="2" width="20.140625" bestFit="1" customWidth="1"/>
    <col min="3" max="3" width="17" bestFit="1" customWidth="1"/>
    <col min="4" max="4" width="50.5703125" bestFit="1" customWidth="1"/>
    <col min="5" max="5" width="30.28515625" bestFit="1" customWidth="1"/>
  </cols>
  <sheetData>
    <row r="1" spans="1:5" ht="16.5" thickBot="1">
      <c r="A1" s="1" t="s">
        <v>5</v>
      </c>
      <c r="B1" s="1" t="s">
        <v>6</v>
      </c>
      <c r="C1" s="1" t="s">
        <v>7</v>
      </c>
      <c r="D1" s="1" t="s">
        <v>955</v>
      </c>
      <c r="E1" s="1" t="s">
        <v>956</v>
      </c>
    </row>
    <row r="2" spans="1:5" ht="15.75" thickTop="1">
      <c r="A2" s="2" t="s">
        <v>45</v>
      </c>
      <c r="B2" s="2" t="s">
        <v>46</v>
      </c>
      <c r="C2" s="2" t="s">
        <v>47</v>
      </c>
      <c r="D2" s="32" t="s">
        <v>957</v>
      </c>
      <c r="E2" s="32" t="s">
        <v>928</v>
      </c>
    </row>
    <row r="3" spans="1:5">
      <c r="A3" s="2" t="s">
        <v>76</v>
      </c>
      <c r="B3" s="2" t="s">
        <v>46</v>
      </c>
      <c r="C3" s="2" t="s">
        <v>46</v>
      </c>
      <c r="D3" s="32" t="s">
        <v>926</v>
      </c>
      <c r="E3" s="32" t="s">
        <v>926</v>
      </c>
    </row>
    <row r="4" spans="1:5">
      <c r="A4" s="5" t="s">
        <v>81</v>
      </c>
      <c r="B4" s="2" t="s">
        <v>47</v>
      </c>
      <c r="C4" s="2" t="s">
        <v>66</v>
      </c>
      <c r="D4" s="32" t="s">
        <v>958</v>
      </c>
      <c r="E4" s="32" t="s">
        <v>928</v>
      </c>
    </row>
    <row r="5" spans="1:5">
      <c r="A5" s="2" t="s">
        <v>76</v>
      </c>
      <c r="B5" s="2" t="s">
        <v>46</v>
      </c>
      <c r="C5" s="2" t="s">
        <v>46</v>
      </c>
      <c r="D5" s="32" t="s">
        <v>926</v>
      </c>
      <c r="E5" s="32" t="s">
        <v>926</v>
      </c>
    </row>
    <row r="6" spans="1:5">
      <c r="A6" s="2" t="s">
        <v>45</v>
      </c>
      <c r="B6" s="2" t="s">
        <v>46</v>
      </c>
      <c r="C6" s="2" t="s">
        <v>46</v>
      </c>
      <c r="D6" s="32" t="s">
        <v>926</v>
      </c>
      <c r="E6" s="32" t="s">
        <v>926</v>
      </c>
    </row>
    <row r="7" spans="1:5">
      <c r="A7" s="2" t="s">
        <v>76</v>
      </c>
      <c r="B7" s="2" t="s">
        <v>46</v>
      </c>
      <c r="C7" s="2" t="s">
        <v>47</v>
      </c>
      <c r="D7" s="32" t="s">
        <v>957</v>
      </c>
      <c r="E7" s="32" t="s">
        <v>928</v>
      </c>
    </row>
    <row r="8" spans="1:5">
      <c r="A8" s="2" t="s">
        <v>64</v>
      </c>
      <c r="B8" s="2" t="s">
        <v>47</v>
      </c>
      <c r="C8" s="2" t="s">
        <v>47</v>
      </c>
      <c r="D8" s="32" t="s">
        <v>958</v>
      </c>
      <c r="E8" s="32" t="s">
        <v>928</v>
      </c>
    </row>
    <row r="9" spans="1:5">
      <c r="A9" s="2" t="s">
        <v>45</v>
      </c>
      <c r="B9" s="2" t="s">
        <v>46</v>
      </c>
      <c r="C9" s="2" t="s">
        <v>46</v>
      </c>
      <c r="D9" s="32" t="s">
        <v>926</v>
      </c>
      <c r="E9" s="32" t="s">
        <v>926</v>
      </c>
    </row>
    <row r="10" spans="1:5">
      <c r="A10" s="2" t="s">
        <v>76</v>
      </c>
      <c r="B10" s="2" t="s">
        <v>46</v>
      </c>
      <c r="C10" s="2" t="s">
        <v>46</v>
      </c>
      <c r="D10" s="32" t="s">
        <v>926</v>
      </c>
      <c r="E10" s="32" t="s">
        <v>926</v>
      </c>
    </row>
    <row r="11" spans="1:5">
      <c r="A11" s="2" t="s">
        <v>45</v>
      </c>
      <c r="B11" s="2" t="s">
        <v>47</v>
      </c>
      <c r="C11" s="2" t="s">
        <v>47</v>
      </c>
      <c r="D11" s="32" t="s">
        <v>957</v>
      </c>
      <c r="E11" s="32" t="s">
        <v>928</v>
      </c>
    </row>
    <row r="12" spans="1:5">
      <c r="A12" s="2" t="s">
        <v>64</v>
      </c>
      <c r="B12" s="2" t="s">
        <v>47</v>
      </c>
      <c r="C12" s="2" t="s">
        <v>111</v>
      </c>
      <c r="D12" s="32" t="s">
        <v>958</v>
      </c>
      <c r="E12" s="32" t="s">
        <v>928</v>
      </c>
    </row>
    <row r="13" spans="1:5">
      <c r="A13" s="2" t="s">
        <v>76</v>
      </c>
      <c r="B13" s="2" t="s">
        <v>47</v>
      </c>
      <c r="C13" s="2" t="s">
        <v>46</v>
      </c>
      <c r="D13" s="32" t="s">
        <v>959</v>
      </c>
      <c r="E13" s="32" t="s">
        <v>931</v>
      </c>
    </row>
    <row r="14" spans="1:5">
      <c r="A14" s="2" t="s">
        <v>65</v>
      </c>
      <c r="B14" s="2" t="s">
        <v>46</v>
      </c>
      <c r="C14" s="2" t="s">
        <v>46</v>
      </c>
      <c r="D14" s="32" t="s">
        <v>926</v>
      </c>
      <c r="E14" s="32" t="s">
        <v>926</v>
      </c>
    </row>
    <row r="15" spans="1:5">
      <c r="A15" s="2" t="s">
        <v>95</v>
      </c>
      <c r="B15" s="2" t="s">
        <v>46</v>
      </c>
      <c r="C15" s="2" t="s">
        <v>46</v>
      </c>
      <c r="D15" s="32" t="s">
        <v>926</v>
      </c>
      <c r="E15" s="32" t="s">
        <v>926</v>
      </c>
    </row>
    <row r="16" spans="1:5">
      <c r="A16" s="2" t="s">
        <v>95</v>
      </c>
      <c r="B16" s="2" t="s">
        <v>46</v>
      </c>
      <c r="C16" s="2" t="s">
        <v>46</v>
      </c>
      <c r="D16" s="32" t="s">
        <v>926</v>
      </c>
      <c r="E16" s="32" t="s">
        <v>926</v>
      </c>
    </row>
    <row r="17" spans="1:5">
      <c r="A17" s="2" t="s">
        <v>45</v>
      </c>
      <c r="B17" s="2" t="s">
        <v>46</v>
      </c>
      <c r="C17" s="2" t="s">
        <v>46</v>
      </c>
      <c r="D17" s="32" t="s">
        <v>926</v>
      </c>
      <c r="E17" s="32" t="s">
        <v>926</v>
      </c>
    </row>
    <row r="18" spans="1:5">
      <c r="A18" s="2" t="s">
        <v>76</v>
      </c>
      <c r="B18" s="2" t="s">
        <v>46</v>
      </c>
      <c r="C18" s="2" t="s">
        <v>46</v>
      </c>
      <c r="D18" s="32" t="s">
        <v>926</v>
      </c>
      <c r="E18" s="32" t="s">
        <v>926</v>
      </c>
    </row>
    <row r="19" spans="1:5">
      <c r="A19" s="34" t="s">
        <v>134</v>
      </c>
      <c r="B19" s="2" t="s">
        <v>47</v>
      </c>
      <c r="C19" s="2" t="s">
        <v>47</v>
      </c>
      <c r="D19" s="32" t="s">
        <v>958</v>
      </c>
      <c r="E19" s="32" t="s">
        <v>928</v>
      </c>
    </row>
    <row r="20" spans="1:5">
      <c r="A20" s="2" t="s">
        <v>45</v>
      </c>
      <c r="B20" s="2" t="s">
        <v>46</v>
      </c>
      <c r="C20" s="2" t="s">
        <v>46</v>
      </c>
      <c r="D20" s="32" t="s">
        <v>926</v>
      </c>
      <c r="E20" s="32" t="s">
        <v>926</v>
      </c>
    </row>
    <row r="21" spans="1:5">
      <c r="A21" s="2" t="s">
        <v>95</v>
      </c>
      <c r="B21" s="2" t="s">
        <v>46</v>
      </c>
      <c r="C21" s="2" t="s">
        <v>46</v>
      </c>
      <c r="D21" s="32" t="s">
        <v>926</v>
      </c>
      <c r="E21" s="32" t="s">
        <v>926</v>
      </c>
    </row>
    <row r="22" spans="1:5">
      <c r="A22" s="2" t="s">
        <v>45</v>
      </c>
      <c r="B22" s="34" t="s">
        <v>126</v>
      </c>
      <c r="C22" s="2" t="s">
        <v>66</v>
      </c>
      <c r="D22" s="32" t="s">
        <v>960</v>
      </c>
      <c r="E22" s="32" t="s">
        <v>928</v>
      </c>
    </row>
    <row r="23" spans="1:5">
      <c r="A23" s="2" t="s">
        <v>76</v>
      </c>
      <c r="B23" s="2" t="s">
        <v>46</v>
      </c>
      <c r="C23" s="2" t="s">
        <v>46</v>
      </c>
      <c r="D23" s="32" t="s">
        <v>926</v>
      </c>
      <c r="E23" s="32" t="s">
        <v>926</v>
      </c>
    </row>
    <row r="24" spans="1:5">
      <c r="A24" s="2" t="s">
        <v>65</v>
      </c>
      <c r="B24" s="2" t="s">
        <v>46</v>
      </c>
      <c r="C24" s="2" t="s">
        <v>46</v>
      </c>
      <c r="D24" s="32" t="s">
        <v>926</v>
      </c>
      <c r="E24" s="32" t="s">
        <v>926</v>
      </c>
    </row>
    <row r="25" spans="1:5">
      <c r="A25" s="2" t="s">
        <v>64</v>
      </c>
      <c r="B25" s="2" t="s">
        <v>47</v>
      </c>
      <c r="C25" s="2" t="s">
        <v>46</v>
      </c>
      <c r="D25" s="32" t="s">
        <v>930</v>
      </c>
      <c r="E25" s="32" t="s">
        <v>931</v>
      </c>
    </row>
    <row r="26" spans="1:5">
      <c r="A26" s="2" t="s">
        <v>95</v>
      </c>
      <c r="B26" s="2" t="s">
        <v>46</v>
      </c>
      <c r="C26" s="2" t="s">
        <v>47</v>
      </c>
      <c r="D26" s="32" t="s">
        <v>957</v>
      </c>
      <c r="E26" s="32" t="s">
        <v>928</v>
      </c>
    </row>
    <row r="27" spans="1:5">
      <c r="A27" s="2" t="s">
        <v>76</v>
      </c>
      <c r="B27" s="2" t="s">
        <v>46</v>
      </c>
      <c r="C27" s="2" t="s">
        <v>46</v>
      </c>
      <c r="D27" s="32" t="s">
        <v>926</v>
      </c>
      <c r="E27" s="32" t="s">
        <v>926</v>
      </c>
    </row>
    <row r="28" spans="1:5">
      <c r="A28" s="34" t="s">
        <v>134</v>
      </c>
      <c r="B28" s="2" t="s">
        <v>47</v>
      </c>
      <c r="C28" s="2" t="s">
        <v>47</v>
      </c>
      <c r="D28" s="32" t="s">
        <v>958</v>
      </c>
      <c r="E28" s="32" t="s">
        <v>928</v>
      </c>
    </row>
    <row r="29" spans="1:5">
      <c r="A29" s="2" t="s">
        <v>64</v>
      </c>
      <c r="B29" s="2" t="s">
        <v>47</v>
      </c>
      <c r="C29" s="2" t="s">
        <v>47</v>
      </c>
      <c r="D29" s="32" t="s">
        <v>958</v>
      </c>
      <c r="E29" s="32" t="s">
        <v>928</v>
      </c>
    </row>
    <row r="30" spans="1:5">
      <c r="A30" s="2" t="s">
        <v>76</v>
      </c>
      <c r="B30" s="2" t="s">
        <v>46</v>
      </c>
      <c r="C30" s="2" t="s">
        <v>46</v>
      </c>
      <c r="D30" s="32" t="s">
        <v>926</v>
      </c>
      <c r="E30" s="32" t="s">
        <v>926</v>
      </c>
    </row>
    <row r="31" spans="1:5">
      <c r="A31" s="34" t="s">
        <v>134</v>
      </c>
      <c r="B31" s="2" t="s">
        <v>47</v>
      </c>
      <c r="C31" s="2" t="s">
        <v>66</v>
      </c>
      <c r="D31" s="32" t="s">
        <v>958</v>
      </c>
      <c r="E31" s="32" t="s">
        <v>928</v>
      </c>
    </row>
    <row r="32" spans="1:5">
      <c r="A32" s="2" t="s">
        <v>95</v>
      </c>
      <c r="B32" s="2" t="s">
        <v>46</v>
      </c>
      <c r="C32" s="2" t="s">
        <v>46</v>
      </c>
      <c r="D32" s="32" t="s">
        <v>926</v>
      </c>
      <c r="E32" s="32" t="s">
        <v>926</v>
      </c>
    </row>
    <row r="33" spans="1:5">
      <c r="A33" s="2" t="s">
        <v>95</v>
      </c>
      <c r="B33" s="2" t="s">
        <v>46</v>
      </c>
      <c r="C33" s="2" t="s">
        <v>46</v>
      </c>
      <c r="D33" s="32" t="s">
        <v>926</v>
      </c>
      <c r="E33" s="32" t="s">
        <v>926</v>
      </c>
    </row>
    <row r="34" spans="1:5">
      <c r="A34" s="2" t="s">
        <v>95</v>
      </c>
      <c r="B34" s="2" t="s">
        <v>46</v>
      </c>
      <c r="C34" s="2" t="s">
        <v>47</v>
      </c>
      <c r="D34" s="32" t="s">
        <v>926</v>
      </c>
      <c r="E34" s="32" t="s">
        <v>926</v>
      </c>
    </row>
    <row r="35" spans="1:5">
      <c r="A35" s="2" t="s">
        <v>76</v>
      </c>
      <c r="B35" s="2" t="s">
        <v>46</v>
      </c>
      <c r="C35" s="2" t="s">
        <v>46</v>
      </c>
      <c r="D35" s="32" t="s">
        <v>926</v>
      </c>
      <c r="E35" s="32" t="s">
        <v>926</v>
      </c>
    </row>
    <row r="36" spans="1:5">
      <c r="A36" s="2" t="s">
        <v>76</v>
      </c>
      <c r="B36" s="2" t="s">
        <v>46</v>
      </c>
      <c r="C36" s="2" t="s">
        <v>46</v>
      </c>
      <c r="D36" s="32" t="s">
        <v>926</v>
      </c>
      <c r="E36" s="32" t="s">
        <v>926</v>
      </c>
    </row>
    <row r="37" spans="1:5">
      <c r="A37" s="2" t="s">
        <v>76</v>
      </c>
      <c r="B37" s="2" t="s">
        <v>46</v>
      </c>
      <c r="C37" s="2" t="s">
        <v>46</v>
      </c>
      <c r="D37" s="32" t="s">
        <v>926</v>
      </c>
      <c r="E37" s="32" t="s">
        <v>926</v>
      </c>
    </row>
    <row r="38" spans="1:5">
      <c r="A38" s="2" t="s">
        <v>45</v>
      </c>
      <c r="B38" s="2" t="s">
        <v>46</v>
      </c>
      <c r="C38" s="2" t="s">
        <v>46</v>
      </c>
      <c r="D38" s="32" t="s">
        <v>926</v>
      </c>
      <c r="E38" s="32" t="s">
        <v>926</v>
      </c>
    </row>
    <row r="39" spans="1:5">
      <c r="A39" s="2" t="s">
        <v>76</v>
      </c>
      <c r="B39" s="2" t="s">
        <v>46</v>
      </c>
      <c r="C39" s="2" t="s">
        <v>46</v>
      </c>
      <c r="D39" s="32" t="s">
        <v>926</v>
      </c>
      <c r="E39" s="32" t="s">
        <v>926</v>
      </c>
    </row>
    <row r="40" spans="1:5">
      <c r="A40" s="2" t="s">
        <v>95</v>
      </c>
      <c r="B40" s="2" t="s">
        <v>46</v>
      </c>
      <c r="C40" s="2" t="s">
        <v>46</v>
      </c>
      <c r="D40" s="32" t="s">
        <v>926</v>
      </c>
      <c r="E40" s="32" t="s">
        <v>926</v>
      </c>
    </row>
    <row r="41" spans="1:5">
      <c r="A41" s="2" t="s">
        <v>65</v>
      </c>
      <c r="B41" s="2" t="s">
        <v>46</v>
      </c>
      <c r="C41" s="2" t="s">
        <v>46</v>
      </c>
      <c r="D41" s="32" t="s">
        <v>926</v>
      </c>
      <c r="E41" s="32" t="s">
        <v>926</v>
      </c>
    </row>
    <row r="42" spans="1:5">
      <c r="A42" s="2" t="s">
        <v>45</v>
      </c>
      <c r="B42" s="2" t="s">
        <v>46</v>
      </c>
      <c r="C42" s="2" t="s">
        <v>46</v>
      </c>
      <c r="D42" s="32" t="s">
        <v>926</v>
      </c>
      <c r="E42" s="32" t="s">
        <v>926</v>
      </c>
    </row>
    <row r="43" spans="1:5">
      <c r="A43" s="2" t="s">
        <v>45</v>
      </c>
      <c r="B43" s="2" t="s">
        <v>46</v>
      </c>
      <c r="C43" s="2" t="s">
        <v>46</v>
      </c>
      <c r="D43" s="32" t="s">
        <v>926</v>
      </c>
      <c r="E43" s="32" t="s">
        <v>926</v>
      </c>
    </row>
    <row r="44" spans="1:5">
      <c r="A44" s="2" t="s">
        <v>76</v>
      </c>
      <c r="B44" s="2" t="s">
        <v>46</v>
      </c>
      <c r="C44" s="2" t="s">
        <v>46</v>
      </c>
      <c r="D44" s="32" t="s">
        <v>926</v>
      </c>
      <c r="E44" s="32" t="s">
        <v>926</v>
      </c>
    </row>
    <row r="45" spans="1:5">
      <c r="A45" s="2" t="s">
        <v>95</v>
      </c>
      <c r="B45" s="2" t="s">
        <v>47</v>
      </c>
      <c r="C45" s="2" t="s">
        <v>47</v>
      </c>
      <c r="D45" s="32" t="s">
        <v>926</v>
      </c>
      <c r="E45" s="32" t="s">
        <v>926</v>
      </c>
    </row>
    <row r="46" spans="1:5">
      <c r="A46" s="2" t="s">
        <v>45</v>
      </c>
      <c r="B46" s="2" t="s">
        <v>46</v>
      </c>
      <c r="C46" s="2" t="s">
        <v>46</v>
      </c>
      <c r="D46" s="32" t="s">
        <v>926</v>
      </c>
      <c r="E46" s="32" t="s">
        <v>926</v>
      </c>
    </row>
    <row r="47" spans="1:5">
      <c r="A47" s="2" t="s">
        <v>45</v>
      </c>
      <c r="B47" s="2" t="s">
        <v>46</v>
      </c>
      <c r="C47" s="2" t="s">
        <v>46</v>
      </c>
      <c r="D47" s="32" t="s">
        <v>926</v>
      </c>
      <c r="E47" s="32" t="s">
        <v>926</v>
      </c>
    </row>
    <row r="48" spans="1:5">
      <c r="A48" s="2" t="s">
        <v>64</v>
      </c>
      <c r="B48" s="2" t="s">
        <v>47</v>
      </c>
      <c r="C48" s="2" t="s">
        <v>47</v>
      </c>
      <c r="D48" s="32" t="s">
        <v>958</v>
      </c>
      <c r="E48" s="32" t="s">
        <v>928</v>
      </c>
    </row>
    <row r="49" spans="1:5">
      <c r="A49" s="34" t="s">
        <v>134</v>
      </c>
      <c r="B49" s="34" t="s">
        <v>126</v>
      </c>
      <c r="C49" s="2" t="s">
        <v>126</v>
      </c>
      <c r="D49" s="32" t="s">
        <v>958</v>
      </c>
      <c r="E49" s="32" t="s">
        <v>928</v>
      </c>
    </row>
    <row r="50" spans="1:5">
      <c r="A50" s="2" t="s">
        <v>95</v>
      </c>
      <c r="B50" s="71" t="s">
        <v>46</v>
      </c>
      <c r="C50" s="71" t="s">
        <v>126</v>
      </c>
      <c r="D50" s="32" t="s">
        <v>957</v>
      </c>
      <c r="E50" s="32" t="s">
        <v>928</v>
      </c>
    </row>
    <row r="51" spans="1:5">
      <c r="A51" s="2" t="s">
        <v>76</v>
      </c>
      <c r="B51" s="34" t="s">
        <v>126</v>
      </c>
      <c r="C51" s="2" t="s">
        <v>126</v>
      </c>
      <c r="D51" s="32" t="s">
        <v>960</v>
      </c>
      <c r="E51" s="32" t="s">
        <v>928</v>
      </c>
    </row>
    <row r="52" spans="1:5">
      <c r="A52" s="12" t="s">
        <v>95</v>
      </c>
      <c r="B52" s="34" t="s">
        <v>111</v>
      </c>
      <c r="C52" s="2" t="s">
        <v>111</v>
      </c>
      <c r="D52" s="32" t="s">
        <v>926</v>
      </c>
      <c r="E52" s="32" t="s">
        <v>926</v>
      </c>
    </row>
    <row r="53" spans="1:5">
      <c r="A53" s="12" t="s">
        <v>64</v>
      </c>
      <c r="B53" s="34" t="s">
        <v>111</v>
      </c>
      <c r="C53" s="2" t="s">
        <v>111</v>
      </c>
      <c r="D53" s="32" t="s">
        <v>958</v>
      </c>
      <c r="E53" s="32" t="s">
        <v>928</v>
      </c>
    </row>
    <row r="54" spans="1:5">
      <c r="A54" s="12" t="s">
        <v>45</v>
      </c>
      <c r="B54" s="2" t="s">
        <v>47</v>
      </c>
      <c r="C54" s="2" t="s">
        <v>47</v>
      </c>
      <c r="D54" s="32" t="s">
        <v>960</v>
      </c>
      <c r="E54" s="32" t="s">
        <v>928</v>
      </c>
    </row>
    <row r="55" spans="1:5">
      <c r="A55" s="12" t="s">
        <v>90</v>
      </c>
      <c r="B55" s="2" t="s">
        <v>46</v>
      </c>
      <c r="C55" s="2" t="s">
        <v>47</v>
      </c>
      <c r="D55" s="32" t="s">
        <v>957</v>
      </c>
      <c r="E55" s="32" t="s">
        <v>928</v>
      </c>
    </row>
    <row r="56" spans="1:5">
      <c r="A56" s="12" t="s">
        <v>64</v>
      </c>
      <c r="B56" s="34" t="s">
        <v>126</v>
      </c>
      <c r="C56" s="2" t="s">
        <v>66</v>
      </c>
      <c r="D56" s="32" t="s">
        <v>958</v>
      </c>
      <c r="E56" s="32" t="s">
        <v>928</v>
      </c>
    </row>
    <row r="57" spans="1:5">
      <c r="A57" s="34" t="s">
        <v>134</v>
      </c>
      <c r="B57" s="2" t="s">
        <v>47</v>
      </c>
      <c r="C57" s="2" t="s">
        <v>47</v>
      </c>
      <c r="D57" s="32" t="s">
        <v>958</v>
      </c>
      <c r="E57" s="32" t="s">
        <v>928</v>
      </c>
    </row>
    <row r="58" spans="1:5">
      <c r="A58" s="12" t="s">
        <v>64</v>
      </c>
      <c r="B58" s="2" t="s">
        <v>47</v>
      </c>
      <c r="C58" s="2" t="s">
        <v>47</v>
      </c>
      <c r="D58" s="32" t="s">
        <v>958</v>
      </c>
      <c r="E58" s="32" t="s">
        <v>928</v>
      </c>
    </row>
    <row r="59" spans="1:5">
      <c r="A59" s="2" t="s">
        <v>76</v>
      </c>
      <c r="B59" s="2" t="s">
        <v>46</v>
      </c>
      <c r="C59" s="2" t="s">
        <v>46</v>
      </c>
      <c r="D59" s="32" t="s">
        <v>926</v>
      </c>
      <c r="E59" s="32" t="s">
        <v>926</v>
      </c>
    </row>
    <row r="60" spans="1:5">
      <c r="A60" s="2" t="s">
        <v>76</v>
      </c>
      <c r="B60" s="2" t="s">
        <v>46</v>
      </c>
      <c r="C60" s="2" t="s">
        <v>46</v>
      </c>
      <c r="D60" s="32" t="s">
        <v>926</v>
      </c>
      <c r="E60" s="32" t="s">
        <v>926</v>
      </c>
    </row>
    <row r="61" spans="1:5">
      <c r="A61" s="2" t="s">
        <v>64</v>
      </c>
      <c r="B61" s="2" t="s">
        <v>47</v>
      </c>
      <c r="C61" s="2" t="s">
        <v>47</v>
      </c>
      <c r="D61" s="32" t="s">
        <v>958</v>
      </c>
      <c r="E61" s="32" t="s">
        <v>928</v>
      </c>
    </row>
    <row r="62" spans="1:5">
      <c r="A62" s="2" t="s">
        <v>76</v>
      </c>
      <c r="B62" s="2" t="s">
        <v>46</v>
      </c>
      <c r="C62" s="2" t="s">
        <v>46</v>
      </c>
      <c r="D62" s="32" t="s">
        <v>926</v>
      </c>
      <c r="E62" s="32" t="s">
        <v>926</v>
      </c>
    </row>
    <row r="64" spans="1:5">
      <c r="D64" s="28" t="s">
        <v>961</v>
      </c>
      <c r="E64" s="28" t="s">
        <v>962</v>
      </c>
    </row>
    <row r="65" spans="4:5">
      <c r="D65" s="28"/>
      <c r="E65" s="28" t="s">
        <v>963</v>
      </c>
    </row>
    <row r="66" spans="4:5">
      <c r="D66" s="28"/>
      <c r="E66" s="28" t="s">
        <v>964</v>
      </c>
    </row>
    <row r="68" spans="4:5">
      <c r="D68" s="33" t="s">
        <v>965</v>
      </c>
    </row>
    <row r="69" spans="4:5">
      <c r="D69" s="33" t="s">
        <v>966</v>
      </c>
      <c r="E69" s="33" t="s">
        <v>967</v>
      </c>
    </row>
    <row r="70" spans="4:5">
      <c r="D70" s="33" t="s">
        <v>968</v>
      </c>
      <c r="E70" s="33" t="s">
        <v>944</v>
      </c>
    </row>
    <row r="72" spans="4:5">
      <c r="D72" s="65" t="s">
        <v>954</v>
      </c>
      <c r="E72" s="65">
        <v>2</v>
      </c>
    </row>
  </sheetData>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72"/>
  <sheetViews>
    <sheetView workbookViewId="0">
      <selection activeCell="C50" sqref="C50"/>
    </sheetView>
  </sheetViews>
  <sheetFormatPr baseColWidth="10" defaultColWidth="9.140625" defaultRowHeight="15"/>
  <cols>
    <col min="1" max="1" width="31.42578125" bestFit="1" customWidth="1"/>
    <col min="2" max="2" width="20.140625" bestFit="1" customWidth="1"/>
    <col min="3" max="3" width="17" bestFit="1" customWidth="1"/>
    <col min="4" max="4" width="50.5703125" bestFit="1" customWidth="1"/>
    <col min="5" max="5" width="34.28515625" customWidth="1"/>
  </cols>
  <sheetData>
    <row r="1" spans="1:5" ht="16.5" thickBot="1">
      <c r="A1" s="1" t="s">
        <v>5</v>
      </c>
      <c r="B1" s="1" t="s">
        <v>6</v>
      </c>
      <c r="C1" s="1" t="s">
        <v>8</v>
      </c>
      <c r="D1" s="1" t="s">
        <v>969</v>
      </c>
      <c r="E1" s="1" t="s">
        <v>970</v>
      </c>
    </row>
    <row r="2" spans="1:5" ht="15.75" thickTop="1">
      <c r="A2" s="2" t="s">
        <v>45</v>
      </c>
      <c r="B2" s="2" t="s">
        <v>46</v>
      </c>
      <c r="C2" s="2" t="s">
        <v>47</v>
      </c>
      <c r="D2" s="30" t="s">
        <v>957</v>
      </c>
      <c r="E2" s="30" t="s">
        <v>928</v>
      </c>
    </row>
    <row r="3" spans="1:5">
      <c r="A3" s="2" t="s">
        <v>76</v>
      </c>
      <c r="B3" s="2" t="s">
        <v>46</v>
      </c>
      <c r="C3" s="2" t="s">
        <v>46</v>
      </c>
      <c r="D3" s="30" t="s">
        <v>926</v>
      </c>
      <c r="E3" s="30" t="s">
        <v>926</v>
      </c>
    </row>
    <row r="4" spans="1:5">
      <c r="A4" s="5" t="s">
        <v>81</v>
      </c>
      <c r="B4" s="2" t="s">
        <v>47</v>
      </c>
      <c r="C4" s="2" t="s">
        <v>66</v>
      </c>
      <c r="D4" s="30" t="s">
        <v>958</v>
      </c>
      <c r="E4" s="30" t="s">
        <v>928</v>
      </c>
    </row>
    <row r="5" spans="1:5">
      <c r="A5" s="2" t="s">
        <v>76</v>
      </c>
      <c r="B5" s="2" t="s">
        <v>46</v>
      </c>
      <c r="C5" s="2" t="s">
        <v>46</v>
      </c>
      <c r="D5" s="30" t="s">
        <v>926</v>
      </c>
      <c r="E5" s="30" t="s">
        <v>926</v>
      </c>
    </row>
    <row r="6" spans="1:5">
      <c r="A6" s="2" t="s">
        <v>45</v>
      </c>
      <c r="B6" s="2" t="s">
        <v>46</v>
      </c>
      <c r="C6" s="2" t="s">
        <v>46</v>
      </c>
      <c r="D6" s="30" t="s">
        <v>926</v>
      </c>
      <c r="E6" s="30" t="s">
        <v>926</v>
      </c>
    </row>
    <row r="7" spans="1:5">
      <c r="A7" s="2" t="s">
        <v>76</v>
      </c>
      <c r="B7" s="2" t="s">
        <v>46</v>
      </c>
      <c r="C7" s="2" t="s">
        <v>47</v>
      </c>
      <c r="D7" s="30" t="s">
        <v>957</v>
      </c>
      <c r="E7" s="30" t="s">
        <v>928</v>
      </c>
    </row>
    <row r="8" spans="1:5">
      <c r="A8" s="2" t="s">
        <v>64</v>
      </c>
      <c r="B8" s="2" t="s">
        <v>47</v>
      </c>
      <c r="C8" s="2" t="s">
        <v>47</v>
      </c>
      <c r="D8" s="30" t="s">
        <v>958</v>
      </c>
      <c r="E8" s="30" t="s">
        <v>928</v>
      </c>
    </row>
    <row r="9" spans="1:5">
      <c r="A9" s="2" t="s">
        <v>45</v>
      </c>
      <c r="B9" s="2" t="s">
        <v>46</v>
      </c>
      <c r="C9" s="2" t="s">
        <v>46</v>
      </c>
      <c r="D9" s="30" t="s">
        <v>926</v>
      </c>
      <c r="E9" s="30" t="s">
        <v>926</v>
      </c>
    </row>
    <row r="10" spans="1:5">
      <c r="A10" s="2" t="s">
        <v>76</v>
      </c>
      <c r="B10" s="2" t="s">
        <v>46</v>
      </c>
      <c r="C10" s="2" t="s">
        <v>46</v>
      </c>
      <c r="D10" s="30" t="s">
        <v>926</v>
      </c>
      <c r="E10" s="30" t="s">
        <v>926</v>
      </c>
    </row>
    <row r="11" spans="1:5">
      <c r="A11" s="2" t="s">
        <v>45</v>
      </c>
      <c r="B11" s="2" t="s">
        <v>47</v>
      </c>
      <c r="C11" s="2" t="s">
        <v>47</v>
      </c>
      <c r="D11" s="30" t="s">
        <v>960</v>
      </c>
      <c r="E11" s="30" t="s">
        <v>928</v>
      </c>
    </row>
    <row r="12" spans="1:5">
      <c r="A12" s="2" t="s">
        <v>64</v>
      </c>
      <c r="B12" s="2" t="s">
        <v>47</v>
      </c>
      <c r="C12" s="2" t="s">
        <v>111</v>
      </c>
      <c r="D12" s="30" t="s">
        <v>958</v>
      </c>
      <c r="E12" s="30" t="s">
        <v>928</v>
      </c>
    </row>
    <row r="13" spans="1:5">
      <c r="A13" s="2" t="s">
        <v>76</v>
      </c>
      <c r="B13" s="2" t="s">
        <v>47</v>
      </c>
      <c r="C13" s="2" t="s">
        <v>46</v>
      </c>
      <c r="D13" s="30" t="s">
        <v>959</v>
      </c>
      <c r="E13" s="30" t="s">
        <v>931</v>
      </c>
    </row>
    <row r="14" spans="1:5">
      <c r="A14" s="2" t="s">
        <v>65</v>
      </c>
      <c r="B14" s="2" t="s">
        <v>46</v>
      </c>
      <c r="C14" s="2" t="s">
        <v>46</v>
      </c>
      <c r="D14" s="30" t="s">
        <v>926</v>
      </c>
      <c r="E14" s="30" t="s">
        <v>926</v>
      </c>
    </row>
    <row r="15" spans="1:5">
      <c r="A15" s="2" t="s">
        <v>95</v>
      </c>
      <c r="B15" s="2" t="s">
        <v>46</v>
      </c>
      <c r="C15" s="2" t="s">
        <v>46</v>
      </c>
      <c r="D15" s="30" t="s">
        <v>926</v>
      </c>
      <c r="E15" s="30" t="s">
        <v>926</v>
      </c>
    </row>
    <row r="16" spans="1:5">
      <c r="A16" s="2" t="s">
        <v>95</v>
      </c>
      <c r="B16" s="2" t="s">
        <v>46</v>
      </c>
      <c r="C16" s="2" t="s">
        <v>46</v>
      </c>
      <c r="D16" s="30" t="s">
        <v>926</v>
      </c>
      <c r="E16" s="30" t="s">
        <v>926</v>
      </c>
    </row>
    <row r="17" spans="1:5">
      <c r="A17" s="2" t="s">
        <v>45</v>
      </c>
      <c r="B17" s="2" t="s">
        <v>46</v>
      </c>
      <c r="C17" s="2" t="s">
        <v>46</v>
      </c>
      <c r="D17" s="30" t="s">
        <v>926</v>
      </c>
      <c r="E17" s="30" t="s">
        <v>926</v>
      </c>
    </row>
    <row r="18" spans="1:5">
      <c r="A18" s="2" t="s">
        <v>76</v>
      </c>
      <c r="B18" s="2" t="s">
        <v>46</v>
      </c>
      <c r="C18" s="2" t="s">
        <v>46</v>
      </c>
      <c r="D18" s="30" t="s">
        <v>926</v>
      </c>
      <c r="E18" s="30" t="s">
        <v>926</v>
      </c>
    </row>
    <row r="19" spans="1:5">
      <c r="A19" s="34" t="s">
        <v>134</v>
      </c>
      <c r="B19" s="2" t="s">
        <v>47</v>
      </c>
      <c r="C19" s="2" t="s">
        <v>46</v>
      </c>
      <c r="D19" s="30" t="s">
        <v>930</v>
      </c>
      <c r="E19" s="30" t="s">
        <v>931</v>
      </c>
    </row>
    <row r="20" spans="1:5">
      <c r="A20" s="2" t="s">
        <v>45</v>
      </c>
      <c r="B20" s="2" t="s">
        <v>46</v>
      </c>
      <c r="C20" s="2" t="s">
        <v>46</v>
      </c>
      <c r="D20" s="30" t="s">
        <v>926</v>
      </c>
      <c r="E20" s="30" t="s">
        <v>926</v>
      </c>
    </row>
    <row r="21" spans="1:5">
      <c r="A21" s="2" t="s">
        <v>95</v>
      </c>
      <c r="B21" s="2" t="s">
        <v>46</v>
      </c>
      <c r="C21" s="2" t="s">
        <v>46</v>
      </c>
      <c r="D21" s="30" t="s">
        <v>926</v>
      </c>
      <c r="E21" s="30" t="s">
        <v>926</v>
      </c>
    </row>
    <row r="22" spans="1:5">
      <c r="A22" s="2" t="s">
        <v>45</v>
      </c>
      <c r="B22" s="34" t="s">
        <v>126</v>
      </c>
      <c r="C22" s="2" t="s">
        <v>126</v>
      </c>
      <c r="D22" s="30" t="s">
        <v>960</v>
      </c>
      <c r="E22" s="30" t="s">
        <v>928</v>
      </c>
    </row>
    <row r="23" spans="1:5">
      <c r="A23" s="2" t="s">
        <v>76</v>
      </c>
      <c r="B23" s="2" t="s">
        <v>46</v>
      </c>
      <c r="C23" s="2" t="s">
        <v>47</v>
      </c>
      <c r="D23" s="30" t="s">
        <v>957</v>
      </c>
      <c r="E23" s="30" t="s">
        <v>928</v>
      </c>
    </row>
    <row r="24" spans="1:5">
      <c r="A24" s="2" t="s">
        <v>65</v>
      </c>
      <c r="B24" s="2" t="s">
        <v>46</v>
      </c>
      <c r="C24" s="2" t="s">
        <v>46</v>
      </c>
      <c r="D24" s="30" t="s">
        <v>926</v>
      </c>
      <c r="E24" s="30" t="s">
        <v>926</v>
      </c>
    </row>
    <row r="25" spans="1:5">
      <c r="A25" s="2" t="s">
        <v>64</v>
      </c>
      <c r="B25" s="2" t="s">
        <v>47</v>
      </c>
      <c r="C25" s="2" t="s">
        <v>46</v>
      </c>
      <c r="D25" s="30" t="s">
        <v>930</v>
      </c>
      <c r="E25" s="30" t="s">
        <v>931</v>
      </c>
    </row>
    <row r="26" spans="1:5">
      <c r="A26" s="2" t="s">
        <v>95</v>
      </c>
      <c r="B26" s="2" t="s">
        <v>46</v>
      </c>
      <c r="C26" s="2" t="s">
        <v>46</v>
      </c>
      <c r="D26" s="30" t="s">
        <v>926</v>
      </c>
      <c r="E26" s="30" t="s">
        <v>926</v>
      </c>
    </row>
    <row r="27" spans="1:5">
      <c r="A27" s="2" t="s">
        <v>76</v>
      </c>
      <c r="B27" s="2" t="s">
        <v>46</v>
      </c>
      <c r="C27" s="2" t="s">
        <v>46</v>
      </c>
      <c r="D27" s="30" t="s">
        <v>926</v>
      </c>
      <c r="E27" s="30" t="s">
        <v>926</v>
      </c>
    </row>
    <row r="28" spans="1:5">
      <c r="A28" s="34" t="s">
        <v>134</v>
      </c>
      <c r="B28" s="2" t="s">
        <v>47</v>
      </c>
      <c r="C28" s="2" t="s">
        <v>47</v>
      </c>
      <c r="D28" s="30" t="s">
        <v>958</v>
      </c>
      <c r="E28" s="30" t="s">
        <v>928</v>
      </c>
    </row>
    <row r="29" spans="1:5">
      <c r="A29" s="2" t="s">
        <v>64</v>
      </c>
      <c r="B29" s="2" t="s">
        <v>47</v>
      </c>
      <c r="C29" s="2" t="s">
        <v>47</v>
      </c>
      <c r="D29" s="30" t="s">
        <v>958</v>
      </c>
      <c r="E29" s="30" t="s">
        <v>928</v>
      </c>
    </row>
    <row r="30" spans="1:5">
      <c r="A30" s="2" t="s">
        <v>76</v>
      </c>
      <c r="B30" s="2" t="s">
        <v>46</v>
      </c>
      <c r="C30" s="2" t="s">
        <v>46</v>
      </c>
      <c r="D30" s="30" t="s">
        <v>926</v>
      </c>
      <c r="E30" s="30" t="s">
        <v>926</v>
      </c>
    </row>
    <row r="31" spans="1:5">
      <c r="A31" s="34" t="s">
        <v>134</v>
      </c>
      <c r="B31" s="2" t="s">
        <v>47</v>
      </c>
      <c r="C31" s="2" t="s">
        <v>47</v>
      </c>
      <c r="D31" s="30" t="s">
        <v>958</v>
      </c>
      <c r="E31" s="30" t="s">
        <v>928</v>
      </c>
    </row>
    <row r="32" spans="1:5">
      <c r="A32" s="2" t="s">
        <v>95</v>
      </c>
      <c r="B32" s="2" t="s">
        <v>46</v>
      </c>
      <c r="C32" s="2" t="s">
        <v>46</v>
      </c>
      <c r="D32" s="30" t="s">
        <v>926</v>
      </c>
      <c r="E32" s="30" t="s">
        <v>926</v>
      </c>
    </row>
    <row r="33" spans="1:5">
      <c r="A33" s="2" t="s">
        <v>95</v>
      </c>
      <c r="B33" s="2" t="s">
        <v>46</v>
      </c>
      <c r="C33" s="2" t="s">
        <v>46</v>
      </c>
      <c r="D33" s="30" t="s">
        <v>926</v>
      </c>
      <c r="E33" s="30" t="s">
        <v>926</v>
      </c>
    </row>
    <row r="34" spans="1:5">
      <c r="A34" s="2" t="s">
        <v>95</v>
      </c>
      <c r="B34" s="2" t="s">
        <v>46</v>
      </c>
      <c r="C34" s="2" t="s">
        <v>47</v>
      </c>
      <c r="D34" s="30" t="s">
        <v>957</v>
      </c>
      <c r="E34" s="30" t="s">
        <v>928</v>
      </c>
    </row>
    <row r="35" spans="1:5">
      <c r="A35" s="2" t="s">
        <v>76</v>
      </c>
      <c r="B35" s="2" t="s">
        <v>46</v>
      </c>
      <c r="C35" s="2" t="s">
        <v>46</v>
      </c>
      <c r="D35" s="30" t="s">
        <v>926</v>
      </c>
      <c r="E35" s="30" t="s">
        <v>926</v>
      </c>
    </row>
    <row r="36" spans="1:5">
      <c r="A36" s="2" t="s">
        <v>76</v>
      </c>
      <c r="B36" s="2" t="s">
        <v>46</v>
      </c>
      <c r="C36" s="2" t="s">
        <v>46</v>
      </c>
      <c r="D36" s="30" t="s">
        <v>926</v>
      </c>
      <c r="E36" s="30" t="s">
        <v>926</v>
      </c>
    </row>
    <row r="37" spans="1:5">
      <c r="A37" s="2" t="s">
        <v>76</v>
      </c>
      <c r="B37" s="2" t="s">
        <v>46</v>
      </c>
      <c r="C37" s="2" t="s">
        <v>46</v>
      </c>
      <c r="D37" s="30" t="s">
        <v>926</v>
      </c>
      <c r="E37" s="30" t="s">
        <v>926</v>
      </c>
    </row>
    <row r="38" spans="1:5">
      <c r="A38" s="2" t="s">
        <v>45</v>
      </c>
      <c r="B38" s="2" t="s">
        <v>46</v>
      </c>
      <c r="C38" s="2" t="s">
        <v>46</v>
      </c>
      <c r="D38" s="30" t="s">
        <v>926</v>
      </c>
      <c r="E38" s="30" t="s">
        <v>926</v>
      </c>
    </row>
    <row r="39" spans="1:5">
      <c r="A39" s="2" t="s">
        <v>76</v>
      </c>
      <c r="B39" s="2" t="s">
        <v>46</v>
      </c>
      <c r="C39" s="2" t="s">
        <v>46</v>
      </c>
      <c r="D39" s="30" t="s">
        <v>926</v>
      </c>
      <c r="E39" s="30" t="s">
        <v>926</v>
      </c>
    </row>
    <row r="40" spans="1:5">
      <c r="A40" s="2" t="s">
        <v>95</v>
      </c>
      <c r="B40" s="2" t="s">
        <v>46</v>
      </c>
      <c r="C40" s="2" t="s">
        <v>46</v>
      </c>
      <c r="D40" s="30" t="s">
        <v>926</v>
      </c>
      <c r="E40" s="30" t="s">
        <v>926</v>
      </c>
    </row>
    <row r="41" spans="1:5">
      <c r="A41" s="2" t="s">
        <v>65</v>
      </c>
      <c r="B41" s="2" t="s">
        <v>46</v>
      </c>
      <c r="C41" s="2" t="s">
        <v>46</v>
      </c>
      <c r="D41" s="30" t="s">
        <v>926</v>
      </c>
      <c r="E41" s="30" t="s">
        <v>926</v>
      </c>
    </row>
    <row r="42" spans="1:5">
      <c r="A42" s="2" t="s">
        <v>45</v>
      </c>
      <c r="B42" s="2" t="s">
        <v>46</v>
      </c>
      <c r="C42" s="2" t="s">
        <v>46</v>
      </c>
      <c r="D42" s="30" t="s">
        <v>926</v>
      </c>
      <c r="E42" s="30" t="s">
        <v>926</v>
      </c>
    </row>
    <row r="43" spans="1:5">
      <c r="A43" s="2" t="s">
        <v>45</v>
      </c>
      <c r="B43" s="2" t="s">
        <v>46</v>
      </c>
      <c r="C43" s="2" t="s">
        <v>46</v>
      </c>
      <c r="D43" s="30" t="s">
        <v>926</v>
      </c>
      <c r="E43" s="30" t="s">
        <v>926</v>
      </c>
    </row>
    <row r="44" spans="1:5">
      <c r="A44" s="2" t="s">
        <v>76</v>
      </c>
      <c r="B44" s="2" t="s">
        <v>46</v>
      </c>
      <c r="C44" s="2" t="s">
        <v>46</v>
      </c>
      <c r="D44" s="30" t="s">
        <v>926</v>
      </c>
      <c r="E44" s="30" t="s">
        <v>926</v>
      </c>
    </row>
    <row r="45" spans="1:5">
      <c r="A45" s="2" t="s">
        <v>95</v>
      </c>
      <c r="B45" s="2" t="s">
        <v>47</v>
      </c>
      <c r="C45" s="2" t="s">
        <v>47</v>
      </c>
      <c r="D45" s="30" t="s">
        <v>926</v>
      </c>
      <c r="E45" s="30" t="s">
        <v>926</v>
      </c>
    </row>
    <row r="46" spans="1:5">
      <c r="A46" s="2" t="s">
        <v>45</v>
      </c>
      <c r="B46" s="2" t="s">
        <v>46</v>
      </c>
      <c r="C46" s="2" t="s">
        <v>46</v>
      </c>
      <c r="D46" s="30" t="s">
        <v>926</v>
      </c>
      <c r="E46" s="30" t="s">
        <v>926</v>
      </c>
    </row>
    <row r="47" spans="1:5">
      <c r="A47" s="2" t="s">
        <v>45</v>
      </c>
      <c r="B47" s="2" t="s">
        <v>46</v>
      </c>
      <c r="C47" s="2" t="s">
        <v>46</v>
      </c>
      <c r="D47" s="30" t="s">
        <v>926</v>
      </c>
      <c r="E47" s="30" t="s">
        <v>926</v>
      </c>
    </row>
    <row r="48" spans="1:5">
      <c r="A48" s="2" t="s">
        <v>64</v>
      </c>
      <c r="B48" s="2" t="s">
        <v>47</v>
      </c>
      <c r="C48" s="2" t="s">
        <v>47</v>
      </c>
      <c r="D48" s="30" t="s">
        <v>958</v>
      </c>
      <c r="E48" s="30" t="s">
        <v>928</v>
      </c>
    </row>
    <row r="49" spans="1:5">
      <c r="A49" s="34" t="s">
        <v>134</v>
      </c>
      <c r="B49" s="34" t="s">
        <v>126</v>
      </c>
      <c r="C49" s="2" t="s">
        <v>126</v>
      </c>
      <c r="D49" s="30" t="s">
        <v>958</v>
      </c>
      <c r="E49" s="30" t="s">
        <v>928</v>
      </c>
    </row>
    <row r="50" spans="1:5">
      <c r="A50" s="2" t="s">
        <v>95</v>
      </c>
      <c r="B50" s="71" t="s">
        <v>46</v>
      </c>
      <c r="C50" s="71" t="s">
        <v>126</v>
      </c>
      <c r="D50" s="30" t="s">
        <v>957</v>
      </c>
      <c r="E50" s="30" t="s">
        <v>928</v>
      </c>
    </row>
    <row r="51" spans="1:5">
      <c r="A51" s="2" t="s">
        <v>76</v>
      </c>
      <c r="B51" s="34" t="s">
        <v>126</v>
      </c>
      <c r="C51" s="2" t="s">
        <v>126</v>
      </c>
      <c r="D51" s="30" t="s">
        <v>960</v>
      </c>
      <c r="E51" s="30" t="s">
        <v>928</v>
      </c>
    </row>
    <row r="52" spans="1:5">
      <c r="A52" s="12" t="s">
        <v>95</v>
      </c>
      <c r="B52" s="34" t="s">
        <v>111</v>
      </c>
      <c r="C52" s="2" t="s">
        <v>111</v>
      </c>
      <c r="D52" s="30" t="s">
        <v>926</v>
      </c>
      <c r="E52" s="30" t="s">
        <v>926</v>
      </c>
    </row>
    <row r="53" spans="1:5">
      <c r="A53" s="12" t="s">
        <v>64</v>
      </c>
      <c r="B53" s="34" t="s">
        <v>111</v>
      </c>
      <c r="C53" s="2" t="s">
        <v>111</v>
      </c>
      <c r="D53" s="30" t="s">
        <v>958</v>
      </c>
      <c r="E53" s="30" t="s">
        <v>928</v>
      </c>
    </row>
    <row r="54" spans="1:5">
      <c r="A54" s="12" t="s">
        <v>45</v>
      </c>
      <c r="B54" s="2" t="s">
        <v>47</v>
      </c>
      <c r="C54" s="2" t="s">
        <v>47</v>
      </c>
      <c r="D54" s="30" t="s">
        <v>960</v>
      </c>
      <c r="E54" s="30" t="s">
        <v>928</v>
      </c>
    </row>
    <row r="55" spans="1:5">
      <c r="A55" s="12" t="s">
        <v>90</v>
      </c>
      <c r="B55" s="2" t="s">
        <v>46</v>
      </c>
      <c r="C55" s="2" t="s">
        <v>46</v>
      </c>
      <c r="D55" s="30" t="s">
        <v>926</v>
      </c>
      <c r="E55" s="30" t="s">
        <v>926</v>
      </c>
    </row>
    <row r="56" spans="1:5">
      <c r="A56" s="12" t="s">
        <v>64</v>
      </c>
      <c r="B56" s="34" t="s">
        <v>126</v>
      </c>
      <c r="C56" s="2" t="s">
        <v>66</v>
      </c>
      <c r="D56" s="30" t="s">
        <v>958</v>
      </c>
      <c r="E56" s="30" t="s">
        <v>928</v>
      </c>
    </row>
    <row r="57" spans="1:5">
      <c r="A57" s="34" t="s">
        <v>134</v>
      </c>
      <c r="B57" s="2" t="s">
        <v>47</v>
      </c>
      <c r="C57" s="2" t="s">
        <v>47</v>
      </c>
      <c r="D57" s="30" t="s">
        <v>958</v>
      </c>
      <c r="E57" s="30" t="s">
        <v>928</v>
      </c>
    </row>
    <row r="58" spans="1:5">
      <c r="A58" s="12" t="s">
        <v>64</v>
      </c>
      <c r="B58" s="2" t="s">
        <v>47</v>
      </c>
      <c r="C58" s="2" t="s">
        <v>47</v>
      </c>
      <c r="D58" s="30" t="s">
        <v>958</v>
      </c>
      <c r="E58" s="30" t="s">
        <v>928</v>
      </c>
    </row>
    <row r="59" spans="1:5">
      <c r="A59" s="2" t="s">
        <v>76</v>
      </c>
      <c r="B59" s="2" t="s">
        <v>46</v>
      </c>
      <c r="C59" s="2" t="s">
        <v>46</v>
      </c>
      <c r="D59" s="30" t="s">
        <v>926</v>
      </c>
      <c r="E59" s="30" t="s">
        <v>926</v>
      </c>
    </row>
    <row r="60" spans="1:5">
      <c r="A60" s="2" t="s">
        <v>76</v>
      </c>
      <c r="B60" s="2" t="s">
        <v>46</v>
      </c>
      <c r="C60" s="2" t="s">
        <v>46</v>
      </c>
      <c r="D60" s="30" t="s">
        <v>926</v>
      </c>
      <c r="E60" s="30" t="s">
        <v>926</v>
      </c>
    </row>
    <row r="61" spans="1:5">
      <c r="A61" s="2" t="s">
        <v>64</v>
      </c>
      <c r="B61" s="2" t="s">
        <v>47</v>
      </c>
      <c r="C61" s="2" t="s">
        <v>46</v>
      </c>
      <c r="D61" s="30" t="s">
        <v>930</v>
      </c>
      <c r="E61" s="30" t="s">
        <v>931</v>
      </c>
    </row>
    <row r="62" spans="1:5">
      <c r="A62" s="2" t="s">
        <v>76</v>
      </c>
      <c r="B62" s="2" t="s">
        <v>46</v>
      </c>
      <c r="C62" s="2" t="s">
        <v>46</v>
      </c>
      <c r="D62" s="30" t="s">
        <v>926</v>
      </c>
      <c r="E62" s="30" t="s">
        <v>926</v>
      </c>
    </row>
    <row r="64" spans="1:5">
      <c r="D64" s="28" t="s">
        <v>971</v>
      </c>
      <c r="E64" s="28" t="s">
        <v>972</v>
      </c>
    </row>
    <row r="65" spans="4:5">
      <c r="D65" s="28"/>
      <c r="E65" s="28" t="s">
        <v>973</v>
      </c>
    </row>
    <row r="66" spans="4:5">
      <c r="D66" s="28"/>
      <c r="E66" s="28" t="s">
        <v>964</v>
      </c>
    </row>
    <row r="68" spans="4:5">
      <c r="D68" s="33" t="s">
        <v>974</v>
      </c>
    </row>
    <row r="69" spans="4:5">
      <c r="D69" s="33" t="s">
        <v>975</v>
      </c>
      <c r="E69" s="33" t="s">
        <v>976</v>
      </c>
    </row>
    <row r="70" spans="4:5">
      <c r="D70" s="33" t="s">
        <v>977</v>
      </c>
      <c r="E70" s="33" t="s">
        <v>978</v>
      </c>
    </row>
    <row r="72" spans="4:5">
      <c r="D72" s="65" t="s">
        <v>954</v>
      </c>
      <c r="E72" s="65">
        <v>4</v>
      </c>
    </row>
  </sheetData>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0BEF8E54D998E48B512B0FF88D49041" ma:contentTypeVersion="13" ma:contentTypeDescription="Create a new document." ma:contentTypeScope="" ma:versionID="e647871bb6bbf478d3825c7c3e9f41ed">
  <xsd:schema xmlns:xsd="http://www.w3.org/2001/XMLSchema" xmlns:xs="http://www.w3.org/2001/XMLSchema" xmlns:p="http://schemas.microsoft.com/office/2006/metadata/properties" xmlns:ns3="02dd8b3d-05b5-40fa-b9d5-6d472c614f8d" xmlns:ns4="53802003-4f53-4184-a4f1-99039ba0dbb6" targetNamespace="http://schemas.microsoft.com/office/2006/metadata/properties" ma:root="true" ma:fieldsID="d1ddf0227a6d5f5e177fb67d620a2ac7" ns3:_="" ns4:_="">
    <xsd:import namespace="02dd8b3d-05b5-40fa-b9d5-6d472c614f8d"/>
    <xsd:import namespace="53802003-4f53-4184-a4f1-99039ba0dbb6"/>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2dd8b3d-05b5-40fa-b9d5-6d472c614f8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3802003-4f53-4184-a4f1-99039ba0dbb6"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F445C97-1EB7-4B6C-A146-F2E2C51BAB3C}">
  <ds:schemaRefs>
    <ds:schemaRef ds:uri="http://schemas.microsoft.com/sharepoint/v3/contenttype/forms"/>
  </ds:schemaRefs>
</ds:datastoreItem>
</file>

<file path=customXml/itemProps2.xml><?xml version="1.0" encoding="utf-8"?>
<ds:datastoreItem xmlns:ds="http://schemas.openxmlformats.org/officeDocument/2006/customXml" ds:itemID="{1893AD11-1D8C-4D3D-9BBE-74C5F558D67C}">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8D1B9F92-5A3F-42C2-9883-088EAF3D02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2dd8b3d-05b5-40fa-b9d5-6d472c614f8d"/>
    <ds:schemaRef ds:uri="53802003-4f53-4184-a4f1-99039ba0dbb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Mat_ORIG_fitx_compl_&gt;34a</vt:lpstr>
      <vt:lpstr>Resultats</vt:lpstr>
      <vt:lpstr>Estratègia_cito+Mia</vt:lpstr>
      <vt:lpstr>Estratègia_cito+Viba-brush</vt:lpstr>
      <vt:lpstr>Estratègia_VPH_conv_Iune</vt:lpstr>
      <vt:lpstr>Estratègia_VPH_conv_viscosa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Consulta de la Dra. Gibert</dc:creator>
  <cp:keywords/>
  <dc:description/>
  <cp:lastModifiedBy>Maria José Gibert Castañer</cp:lastModifiedBy>
  <cp:revision/>
  <dcterms:created xsi:type="dcterms:W3CDTF">2021-06-06T13:05:22Z</dcterms:created>
  <dcterms:modified xsi:type="dcterms:W3CDTF">2022-03-24T09:37:03Z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0x01010010BEF8E54D998E48B512B0FF88D49041</vt:lpwstr>
  </property>
</Properties>
</file>