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thlrn\Desktop\Backup required\Pitta nympha_sundering, conservation\Submission to Scientific Reports\"/>
    </mc:Choice>
  </mc:AlternateContent>
  <xr:revisionPtr revIDLastSave="0" documentId="13_ncr:1_{851D9DBB-1F58-445F-A0C1-4145623BFBC5}" xr6:coauthVersionLast="36" xr6:coauthVersionMax="36" xr10:uidLastSave="{00000000-0000-0000-0000-000000000000}"/>
  <bookViews>
    <workbookView xWindow="-96" yWindow="-16320" windowWidth="29040" windowHeight="16440" xr2:uid="{00000000-000D-0000-FFFF-FFFF00000000}"/>
  </bookViews>
  <sheets>
    <sheet name="Earthworm densities" sheetId="24" r:id="rId1"/>
    <sheet name="REFERENCES SOURCES OF DATA" sheetId="25" r:id="rId2"/>
  </sheets>
  <definedNames>
    <definedName name="_xlnm._FilterDatabase" localSheetId="0" hidden="1">'Earthworm densities'!$A$1:$O$67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4" l="1"/>
  <c r="M49" i="24" l="1"/>
  <c r="L2" i="24" l="1"/>
  <c r="M2" i="24" s="1"/>
  <c r="L3" i="24"/>
  <c r="M3" i="24" s="1"/>
  <c r="L4" i="24"/>
  <c r="M4" i="24" s="1"/>
  <c r="L5" i="24"/>
  <c r="M5" i="24" s="1"/>
  <c r="L6" i="24"/>
  <c r="M6" i="24" s="1"/>
  <c r="L7" i="24"/>
  <c r="M7" i="24" s="1"/>
  <c r="L8" i="24"/>
  <c r="M8" i="24" s="1"/>
  <c r="L9" i="24"/>
  <c r="M9" i="24" s="1"/>
  <c r="L10" i="24"/>
  <c r="M10" i="24" s="1"/>
  <c r="M15" i="24"/>
  <c r="M16" i="24"/>
  <c r="M17" i="24"/>
  <c r="M18" i="24"/>
  <c r="M20" i="24"/>
  <c r="M21" i="24"/>
  <c r="L22" i="24"/>
  <c r="M22" i="24" s="1"/>
  <c r="L23" i="24"/>
  <c r="M23" i="24" s="1"/>
  <c r="L24" i="24"/>
  <c r="M24" i="24" s="1"/>
  <c r="J26" i="24"/>
  <c r="J27" i="24"/>
  <c r="M30" i="24"/>
  <c r="M31" i="24"/>
  <c r="M32" i="24"/>
  <c r="M33" i="24"/>
  <c r="M34" i="24"/>
  <c r="M35" i="24"/>
  <c r="M36" i="24"/>
  <c r="M37" i="24"/>
  <c r="M38" i="24"/>
  <c r="M39" i="24"/>
  <c r="M40" i="24"/>
  <c r="L48" i="24"/>
  <c r="M60" i="24"/>
  <c r="L63" i="24"/>
  <c r="L64" i="24"/>
  <c r="M64" i="24" s="1"/>
  <c r="L65" i="24"/>
  <c r="M65" i="24" s="1"/>
  <c r="L66" i="24"/>
  <c r="M66" i="24" s="1"/>
  <c r="L67" i="24"/>
  <c r="M6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Jinseok</author>
    <author>user</author>
  </authors>
  <commentList>
    <comment ref="I1" authorId="0" shapeId="0" xr:uid="{DEB5DF2D-3481-48E9-9B46-984475428DAF}">
      <text>
        <r>
          <rPr>
            <sz val="9"/>
            <color indexed="81"/>
            <rFont val="Tahoma"/>
            <family val="2"/>
          </rPr>
          <t>BTNA0 – Breeding range, Typical Natural habitats, soil layer A0 only); BTN – Breeding range, Typical Natural habitats; BM – Breeding range, Modified habitats that may provide sufficient vegetation cover for Pittas to safely forage there; NBTN – Non-Breeding range, Typical Natural habitats; NBM – Non-Breeding range, Modified habitats that may provide sufficient vegetation cover for Pittas to safely forage there</t>
        </r>
      </text>
    </comment>
    <comment ref="J1" authorId="1" shapeId="0" xr:uid="{00000000-0006-0000-0000-000001000000}">
      <text>
        <r>
          <rPr>
            <sz val="9"/>
            <color indexed="81"/>
            <rFont val="Tahoma"/>
            <family val="2"/>
          </rPr>
          <t>mean reported (SE not given here)</t>
        </r>
      </text>
    </comment>
  </commentList>
</comments>
</file>

<file path=xl/sharedStrings.xml><?xml version="1.0" encoding="utf-8"?>
<sst xmlns="http://schemas.openxmlformats.org/spreadsheetml/2006/main" count="582" uniqueCount="202">
  <si>
    <t>g per m^2</t>
    <phoneticPr fontId="1" type="noConversion"/>
  </si>
  <si>
    <t>40cm deep</t>
    <phoneticPr fontId="1" type="noConversion"/>
  </si>
  <si>
    <t>BB</t>
  </si>
  <si>
    <t>Inida, West Tripura, Sadar</t>
  </si>
  <si>
    <t>non-breeding range</t>
    <phoneticPr fontId="1" type="noConversion"/>
  </si>
  <si>
    <t>BL</t>
  </si>
  <si>
    <t>MB</t>
  </si>
  <si>
    <t>BP</t>
  </si>
  <si>
    <t>BC</t>
  </si>
  <si>
    <t>30cm deep</t>
  </si>
  <si>
    <t>Table 3, PL</t>
  </si>
  <si>
    <t>Forest Plantation</t>
  </si>
  <si>
    <t xml:space="preserve">Thailand, Sakaerat Station </t>
  </si>
  <si>
    <t>30cm deep; 0-10, 10-20. 20-30cm</t>
    <phoneticPr fontId="1" type="noConversion"/>
  </si>
  <si>
    <t>Table 5</t>
    <phoneticPr fontId="1" type="noConversion"/>
  </si>
  <si>
    <t>simple shade coffee plantation</t>
  </si>
  <si>
    <t>Indonesia, West Lampung, Sumberjaya</t>
  </si>
  <si>
    <t xml:space="preserve">multistrata coffee plantation </t>
  </si>
  <si>
    <t xml:space="preserve">remnant (secondary) forest </t>
    <phoneticPr fontId="1" type="noConversion"/>
  </si>
  <si>
    <t>Table 3, S3, Situ Gunung</t>
    <phoneticPr fontId="1" type="noConversion"/>
  </si>
  <si>
    <t>managed (secondary) forest</t>
    <phoneticPr fontId="1" type="noConversion"/>
  </si>
  <si>
    <t>Indonesia, West Java, Moutn Gede</t>
  </si>
  <si>
    <t>Table 3, S2, Situ Gunung</t>
    <phoneticPr fontId="1" type="noConversion"/>
  </si>
  <si>
    <t>Table 3, S1, Situ Gunung</t>
    <phoneticPr fontId="1" type="noConversion"/>
  </si>
  <si>
    <t>Table 2, B7, Bogodol</t>
  </si>
  <si>
    <t>homogenous plantation with bushes, vegetation cover</t>
  </si>
  <si>
    <t>Table 2, B6, Bogodol</t>
  </si>
  <si>
    <t>Table 2, B5, Bogodol</t>
  </si>
  <si>
    <t>mixed plantation with bushes, vegetation cover</t>
  </si>
  <si>
    <t>Table 2, B4, Bogodol</t>
  </si>
  <si>
    <t>Table 2, B3, Bogodol</t>
  </si>
  <si>
    <t>Table 2, B2, Bogodol</t>
    <phoneticPr fontId="1" type="noConversion"/>
  </si>
  <si>
    <t>Table 2, B1, Bogodol</t>
    <phoneticPr fontId="1" type="noConversion"/>
  </si>
  <si>
    <t>mg per m^2</t>
    <phoneticPr fontId="1" type="noConversion"/>
  </si>
  <si>
    <t>no details, no access to original paper</t>
    <phoneticPr fontId="1" type="noConversion"/>
  </si>
  <si>
    <t>lowland rainforest</t>
  </si>
  <si>
    <t>Borneo, Sepilok</t>
  </si>
  <si>
    <t>HE</t>
  </si>
  <si>
    <t>hill evegreen forest</t>
  </si>
  <si>
    <t xml:space="preserve">Thailand, Khao Yai National Park </t>
  </si>
  <si>
    <t>ME</t>
  </si>
  <si>
    <t>moist evergreen forest</t>
  </si>
  <si>
    <t>DE</t>
  </si>
  <si>
    <t xml:space="preserve">dry evergreen forest </t>
  </si>
  <si>
    <t>MD</t>
  </si>
  <si>
    <t>mix deciduous forest</t>
  </si>
  <si>
    <t>Table 3, DINF</t>
  </si>
  <si>
    <t>dry dipterocarp forest-nonfired</t>
    <phoneticPr fontId="1" type="noConversion"/>
  </si>
  <si>
    <t>Table 3, DIF</t>
  </si>
  <si>
    <t>dry dipterocarp forest-fired</t>
    <phoneticPr fontId="1" type="noConversion"/>
  </si>
  <si>
    <t>NBM</t>
    <phoneticPr fontId="1" type="noConversion"/>
  </si>
  <si>
    <t>Table 3, DE</t>
  </si>
  <si>
    <t xml:space="preserve">dry evegreen forest </t>
    <phoneticPr fontId="1" type="noConversion"/>
  </si>
  <si>
    <t>NBTN</t>
    <phoneticPr fontId="1" type="noConversion"/>
  </si>
  <si>
    <t>mg wet mass per m^2</t>
    <phoneticPr fontId="1" type="noConversion"/>
  </si>
  <si>
    <t>20cm deep</t>
    <phoneticPr fontId="1" type="noConversion"/>
  </si>
  <si>
    <t>plot 1</t>
    <phoneticPr fontId="1" type="noConversion"/>
  </si>
  <si>
    <t>undisturbed dense tropical lowald rainforest of Shorea-Dipterocarpus type, with annully 2000mm rain</t>
  </si>
  <si>
    <t>Malaysia, Pasoh Forest Preserve</t>
  </si>
  <si>
    <t>mg per m^2</t>
  </si>
  <si>
    <t>15cm deep</t>
  </si>
  <si>
    <t>plot 19A</t>
  </si>
  <si>
    <t>Myrtaceous lower montane forest, 870m</t>
    <phoneticPr fontId="1" type="noConversion"/>
  </si>
  <si>
    <t>E. Malayisa, Gunung Sila, Sabah (mountain)</t>
    <phoneticPr fontId="1" type="noConversion"/>
  </si>
  <si>
    <t>plot 18B</t>
  </si>
  <si>
    <t>Myrtaceous lower montane forest, 790m</t>
    <phoneticPr fontId="1" type="noConversion"/>
  </si>
  <si>
    <t>plot 15A</t>
  </si>
  <si>
    <t>intermediae, Dipterocarp/Myrtaceous rain forest, 610m</t>
    <phoneticPr fontId="1" type="noConversion"/>
  </si>
  <si>
    <t>BM</t>
    <phoneticPr fontId="1" type="noConversion"/>
  </si>
  <si>
    <t>plot 12B</t>
  </si>
  <si>
    <t>lowland rain forest; 480m, Dipterocarp forest</t>
  </si>
  <si>
    <t>BTN</t>
    <phoneticPr fontId="1" type="noConversion"/>
  </si>
  <si>
    <t>plot 9A</t>
  </si>
  <si>
    <t>lowland rain forest; 350m, Dipterocarp forest</t>
    <phoneticPr fontId="1" type="noConversion"/>
  </si>
  <si>
    <t>BTNA0</t>
    <phoneticPr fontId="1" type="noConversion"/>
  </si>
  <si>
    <t xml:space="preserve">plot 6B, </t>
  </si>
  <si>
    <t>lowland rain forest; 280m, Dipterocarp forest</t>
    <phoneticPr fontId="1" type="noConversion"/>
  </si>
  <si>
    <t>10cm deep</t>
  </si>
  <si>
    <t>Limestone forest (LF); lower slopes of Mt Api, uneven surface with expxosed rocks forming 9% areas, sloppe 30deg</t>
    <phoneticPr fontId="1" type="noConversion"/>
  </si>
  <si>
    <t>lowland tropical forest</t>
  </si>
  <si>
    <t>Malaysia, Sarawak, Gunung Mulu National Park</t>
  </si>
  <si>
    <t xml:space="preserve">Heath forest (HF); on terrace of sany deposits </t>
    <phoneticPr fontId="1" type="noConversion"/>
  </si>
  <si>
    <t>Dipterocarp forest (DF); along spur on lower slopes of mt mulu, slopes of 15-20 degree</t>
    <phoneticPr fontId="1" type="noConversion"/>
  </si>
  <si>
    <t>Alluvial forest (AF); lowest parts flooded periodically</t>
    <phoneticPr fontId="1" type="noConversion"/>
  </si>
  <si>
    <t>50cm deep</t>
    <phoneticPr fontId="1" type="noConversion"/>
  </si>
  <si>
    <t>FOR; estimated by measuring for each sample in figure 1 and recalculating.</t>
    <phoneticPr fontId="1" type="noConversion"/>
  </si>
  <si>
    <t>Vietnam, North Part, near Hanoi, - inlcuded as "Breeding range" because it is not that far from the chinese place with nests descriped in the diet paper.</t>
    <phoneticPr fontId="1" type="noConversion"/>
  </si>
  <si>
    <t>breeding range(near)</t>
    <phoneticPr fontId="1" type="noConversion"/>
  </si>
  <si>
    <t>EUCA; estimated by measuring for each sample in figure 1 and recalculating.</t>
    <phoneticPr fontId="1" type="noConversion"/>
  </si>
  <si>
    <t>40cm deep</t>
  </si>
  <si>
    <t>Fig. 3 adding means for three species</t>
  </si>
  <si>
    <t>E. China, Songjiang District, Shanghai, 32 km southwest of the city center (30°58′N, 121°16′E)</t>
    <phoneticPr fontId="1" type="noConversion"/>
  </si>
  <si>
    <t>breeding range</t>
    <phoneticPr fontId="1" type="noConversion"/>
  </si>
  <si>
    <t>reading from Fig. 1 approximate values</t>
  </si>
  <si>
    <t>Pear Orchard</t>
  </si>
  <si>
    <t>N. China, Bohai Bay at or beyond northern breeidng range of pitta</t>
    <phoneticPr fontId="1" type="noConversion"/>
  </si>
  <si>
    <t>20cm deep</t>
  </si>
  <si>
    <t>D20</t>
  </si>
  <si>
    <t>hedges in agricultureal landscape</t>
  </si>
  <si>
    <t>E. China, Daqiao and Yuanqiao both of Qianjiang Municipality (Hubei Province)</t>
    <phoneticPr fontId="1" type="noConversion"/>
  </si>
  <si>
    <t>D19</t>
  </si>
  <si>
    <t>Y16</t>
    <phoneticPr fontId="1" type="noConversion"/>
  </si>
  <si>
    <t>small woodlot = managed forest</t>
  </si>
  <si>
    <t>Table 3 1975 (1978), Ashiu Experimental Forest of Kyoto University,</t>
    <phoneticPr fontId="1" type="noConversion"/>
  </si>
  <si>
    <t>mixed deciduous broad-leaved forest, bottom of ravine</t>
    <phoneticPr fontId="1" type="noConversion"/>
  </si>
  <si>
    <t>Japan, Kyoto</t>
    <phoneticPr fontId="1" type="noConversion"/>
  </si>
  <si>
    <t>Table 3 1974 (1978), Ashiu Experimental Forest of Kyoto University,</t>
    <phoneticPr fontId="1" type="noConversion"/>
  </si>
  <si>
    <t>mixed deciduous broad-leaved forest, ridge of ravine</t>
  </si>
  <si>
    <t>reading from Fig. 1 approximate values</t>
    <phoneticPr fontId="1" type="noConversion"/>
  </si>
  <si>
    <t>Chinese ash forest</t>
  </si>
  <si>
    <t>Table 3 1977, Ashiu Experimental Forest of Kyoto University,</t>
    <phoneticPr fontId="1" type="noConversion"/>
  </si>
  <si>
    <t>Table 3 1976, Ashiu Experimental Forest of Kyoto University,</t>
    <phoneticPr fontId="1" type="noConversion"/>
  </si>
  <si>
    <t>A0 layer only &lt;= 5cm deep</t>
    <phoneticPr fontId="1" type="noConversion"/>
  </si>
  <si>
    <t>Table 7</t>
    <phoneticPr fontId="1" type="noConversion"/>
  </si>
  <si>
    <t xml:space="preserve">broad-leaved forest </t>
  </si>
  <si>
    <t>Korea, Hanpyeong-gun</t>
  </si>
  <si>
    <t>Table 1</t>
    <phoneticPr fontId="1" type="noConversion"/>
  </si>
  <si>
    <t>Korea, Jeju</t>
  </si>
  <si>
    <t>broad-leaved forest, valley (around Gotjawal valley)</t>
  </si>
  <si>
    <t>broad-leaved forest, valley (Gotjawal)</t>
  </si>
  <si>
    <t>Korea, Jeju</t>
    <phoneticPr fontId="1" type="noConversion"/>
  </si>
  <si>
    <t>g per m^2</t>
  </si>
  <si>
    <t xml:space="preserve">A0 layer only </t>
  </si>
  <si>
    <t>Table 5, HCP, middle, c</t>
  </si>
  <si>
    <t>hinoki cypress plantation, middle (~=bottom)</t>
    <phoneticPr fontId="1" type="noConversion"/>
  </si>
  <si>
    <t>Japan, Simanto</t>
    <phoneticPr fontId="1" type="noConversion"/>
  </si>
  <si>
    <t>Table 5, HCP, middle , v</t>
  </si>
  <si>
    <t>Table 5, HCP, ridge, v</t>
    <phoneticPr fontId="1" type="noConversion"/>
  </si>
  <si>
    <t>hinoki cypress plantation, ridge</t>
  </si>
  <si>
    <t>Table 5, JCP, ravine, c</t>
  </si>
  <si>
    <t>Japanese cedar plantation, ravine (~=bottom)</t>
  </si>
  <si>
    <t>Table 5, JCP, middle c</t>
  </si>
  <si>
    <t>Japanese cedar plantation, middle</t>
  </si>
  <si>
    <t>Table 5, EBF, bottom c</t>
    <phoneticPr fontId="1" type="noConversion"/>
  </si>
  <si>
    <t>evergreen broad-leaved forest, ravine (=bottom)</t>
    <phoneticPr fontId="1" type="noConversion"/>
  </si>
  <si>
    <t>Table 5, EBF, middle, c</t>
    <phoneticPr fontId="1" type="noConversion"/>
  </si>
  <si>
    <t>evergreen broad-leaved forest, middle</t>
  </si>
  <si>
    <t>Table 5, EBF, middle, v</t>
    <phoneticPr fontId="1" type="noConversion"/>
  </si>
  <si>
    <t>evergreen broad-leaved forest, ridge</t>
  </si>
  <si>
    <t>paper</t>
    <phoneticPr fontId="1" type="noConversion"/>
  </si>
  <si>
    <t>units in paper</t>
    <phoneticPr fontId="1" type="noConversion"/>
  </si>
  <si>
    <t>total_biomass(g/m^2)</t>
    <phoneticPr fontId="1" type="noConversion"/>
  </si>
  <si>
    <t>total_biomass(mg/m^2)</t>
    <phoneticPr fontId="1" type="noConversion"/>
  </si>
  <si>
    <t>epigeic nr/m^2</t>
    <phoneticPr fontId="1" type="noConversion"/>
  </si>
  <si>
    <t>total_number(nr/m^2)</t>
    <phoneticPr fontId="1" type="noConversion"/>
  </si>
  <si>
    <t>method(cm)</t>
    <phoneticPr fontId="1" type="noConversion"/>
  </si>
  <si>
    <t>method</t>
    <phoneticPr fontId="1" type="noConversion"/>
  </si>
  <si>
    <t>if used or potentially used by Pitta for foraging (1 = natural rain/broadleaved forest/2 = plantation/managed forest/secondary forest: potentially used; because vegetation cover exists providing safety during foraging)</t>
    <phoneticPr fontId="1" type="noConversion"/>
  </si>
  <si>
    <t>location within habitat</t>
    <phoneticPr fontId="1" type="noConversion"/>
  </si>
  <si>
    <t>habitat</t>
    <phoneticPr fontId="1" type="noConversion"/>
  </si>
  <si>
    <t>location</t>
    <phoneticPr fontId="1" type="noConversion"/>
  </si>
  <si>
    <t>breeding range or non-breeding range</t>
    <phoneticPr fontId="1" type="noConversion"/>
  </si>
  <si>
    <t>number</t>
    <phoneticPr fontId="1" type="noConversion"/>
  </si>
  <si>
    <t>habitat type</t>
    <phoneticPr fontId="1" type="noConversion"/>
  </si>
  <si>
    <t>BTNA0</t>
  </si>
  <si>
    <r>
      <t xml:space="preserve">managed evergreen forest/tree stand; pure </t>
    </r>
    <r>
      <rPr>
        <i/>
        <sz val="10"/>
        <rFont val="Arial"/>
        <family val="2"/>
      </rPr>
      <t>E. Elaeocarpus</t>
    </r>
    <phoneticPr fontId="1" type="noConversion"/>
  </si>
  <si>
    <r>
      <t>managed evergreen mixed forest: C.</t>
    </r>
    <r>
      <rPr>
        <i/>
        <sz val="10"/>
        <rFont val="Arial"/>
        <family val="2"/>
      </rPr>
      <t xml:space="preserve"> camphora</t>
    </r>
    <r>
      <rPr>
        <sz val="10"/>
        <rFont val="Arial"/>
        <family val="2"/>
      </rPr>
      <t xml:space="preserve">,
</t>
    </r>
    <r>
      <rPr>
        <i/>
        <sz val="10"/>
        <rFont val="Arial"/>
        <family val="2"/>
      </rPr>
      <t>E. sylvestris</t>
    </r>
    <r>
      <rPr>
        <sz val="10"/>
        <rFont val="Arial"/>
        <family val="2"/>
      </rPr>
      <t xml:space="preserve">, </t>
    </r>
    <r>
      <rPr>
        <i/>
        <sz val="10"/>
        <rFont val="Arial"/>
        <family val="2"/>
      </rPr>
      <t>K. paniculata</t>
    </r>
    <r>
      <rPr>
        <sz val="10"/>
        <rFont val="Arial"/>
        <family val="2"/>
      </rPr>
      <t xml:space="preserve">, and </t>
    </r>
    <r>
      <rPr>
        <i/>
        <sz val="10"/>
        <rFont val="Arial"/>
        <family val="2"/>
      </rPr>
      <t>L. lucidum</t>
    </r>
    <phoneticPr fontId="1" type="noConversion"/>
  </si>
  <si>
    <r>
      <t xml:space="preserve">young fallow </t>
    </r>
    <r>
      <rPr>
        <i/>
        <sz val="10"/>
        <rFont val="Arial"/>
        <family val="2"/>
      </rPr>
      <t>Ph. leucocirca</t>
    </r>
    <r>
      <rPr>
        <sz val="10"/>
        <rFont val="Arial"/>
        <family val="2"/>
      </rPr>
      <t xml:space="preserve">, tree regrowth </t>
    </r>
    <phoneticPr fontId="1" type="noConversion"/>
  </si>
  <si>
    <r>
      <t>mixed A</t>
    </r>
    <r>
      <rPr>
        <i/>
        <sz val="10"/>
        <rFont val="Arial"/>
        <family val="2"/>
      </rPr>
      <t>caica mangium</t>
    </r>
    <r>
      <rPr>
        <sz val="10"/>
        <rFont val="Arial"/>
        <family val="2"/>
      </rPr>
      <t xml:space="preserve"> and </t>
    </r>
    <r>
      <rPr>
        <i/>
        <sz val="10"/>
        <rFont val="Arial"/>
        <family val="2"/>
      </rPr>
      <t>Venicia montanta</t>
    </r>
    <r>
      <rPr>
        <sz val="10"/>
        <rFont val="Arial"/>
        <family val="2"/>
      </rPr>
      <t>; acacia tree and mu oil tree plantation</t>
    </r>
    <phoneticPr fontId="1" type="noConversion"/>
  </si>
  <si>
    <r>
      <t xml:space="preserve">Bamboo plantation; </t>
    </r>
    <r>
      <rPr>
        <i/>
        <sz val="10"/>
        <rFont val="Arial"/>
        <family val="2"/>
      </rPr>
      <t>Bambusa cacharensis</t>
    </r>
    <phoneticPr fontId="1" type="noConversion"/>
  </si>
  <si>
    <r>
      <t xml:space="preserve">Bamboo plantation; </t>
    </r>
    <r>
      <rPr>
        <i/>
        <sz val="10"/>
        <rFont val="Arial"/>
        <family val="2"/>
      </rPr>
      <t>Bambusa polymorpha</t>
    </r>
    <phoneticPr fontId="1" type="noConversion"/>
  </si>
  <si>
    <r>
      <t>Bamboo plantation;</t>
    </r>
    <r>
      <rPr>
        <i/>
        <sz val="10"/>
        <rFont val="Arial"/>
        <family val="2"/>
      </rPr>
      <t xml:space="preserve"> Melocanna baccifera</t>
    </r>
    <phoneticPr fontId="1" type="noConversion"/>
  </si>
  <si>
    <r>
      <t xml:space="preserve">Bamboo plantation; </t>
    </r>
    <r>
      <rPr>
        <i/>
        <sz val="10"/>
        <rFont val="Arial"/>
        <family val="2"/>
      </rPr>
      <t>Bambusa balcooa</t>
    </r>
    <phoneticPr fontId="1" type="noConversion"/>
  </si>
  <si>
    <r>
      <t xml:space="preserve">Bamboo plantation; </t>
    </r>
    <r>
      <rPr>
        <i/>
        <sz val="10"/>
        <rFont val="Arial"/>
        <family val="2"/>
      </rPr>
      <t>Bambusa bambos</t>
    </r>
    <phoneticPr fontId="1" type="noConversion"/>
  </si>
  <si>
    <t>Minamiya et al., 2007</t>
  </si>
  <si>
    <t>Kim et al., 2014</t>
  </si>
  <si>
    <t>Kim at al., 2010</t>
  </si>
  <si>
    <t>Tao et al., 2013</t>
  </si>
  <si>
    <t>Fang et al., 1999</t>
  </si>
  <si>
    <t>Wang et al., 2011</t>
  </si>
  <si>
    <t>Jounquet et al., 2007</t>
  </si>
  <si>
    <t>Anderson et al., 1983</t>
  </si>
  <si>
    <t>Kondoh et al., 1980</t>
  </si>
  <si>
    <t>Hairiah et al., 2006</t>
  </si>
  <si>
    <t>Darmawan et al., 2017</t>
  </si>
  <si>
    <t>Tsukamoto, 1996</t>
  </si>
  <si>
    <t>Tsukamoto, 1996</t>
    <phoneticPr fontId="1" type="noConversion"/>
  </si>
  <si>
    <t>Leakey and Proctor, 1987</t>
  </si>
  <si>
    <t>Leakey and Proctor, 1987</t>
    <phoneticPr fontId="1" type="noConversion"/>
  </si>
  <si>
    <t>Somniyam and Suwanwaree, 2009</t>
    <phoneticPr fontId="1" type="noConversion"/>
  </si>
  <si>
    <t>Kosavititkul, 2005</t>
    <phoneticPr fontId="1" type="noConversion"/>
  </si>
  <si>
    <t>Kitazawa 1971 cited in Fagoso and Lavelle, 1992</t>
    <phoneticPr fontId="1" type="noConversion"/>
  </si>
  <si>
    <t>Chaudhuri and Chakraboty, 2019</t>
  </si>
  <si>
    <t>Chaudhuri and Chakraboty, 2019</t>
    <phoneticPr fontId="1" type="noConversion"/>
  </si>
  <si>
    <t>months/season when data were collected</t>
  </si>
  <si>
    <t>Table 5, EBF, ridge, v</t>
    <phoneticPr fontId="1" type="noConversion"/>
  </si>
  <si>
    <t>August</t>
  </si>
  <si>
    <t>August</t>
    <phoneticPr fontId="1" type="noConversion"/>
  </si>
  <si>
    <t>April</t>
  </si>
  <si>
    <t>July</t>
    <phoneticPr fontId="1" type="noConversion"/>
  </si>
  <si>
    <t>April to November</t>
    <phoneticPr fontId="1" type="noConversion"/>
  </si>
  <si>
    <t>May to November</t>
    <phoneticPr fontId="1" type="noConversion"/>
  </si>
  <si>
    <t>October</t>
    <phoneticPr fontId="1" type="noConversion"/>
  </si>
  <si>
    <t>July to January</t>
    <phoneticPr fontId="1" type="noConversion"/>
  </si>
  <si>
    <t>June to September</t>
    <phoneticPr fontId="1" type="noConversion"/>
  </si>
  <si>
    <t>April to August</t>
    <phoneticPr fontId="1" type="noConversion"/>
  </si>
  <si>
    <t>June to December</t>
    <phoneticPr fontId="1" type="noConversion"/>
  </si>
  <si>
    <t>July to December</t>
    <phoneticPr fontId="1" type="noConversion"/>
  </si>
  <si>
    <t>June</t>
    <phoneticPr fontId="1" type="noConversion"/>
  </si>
  <si>
    <t>November 2001 to August
 2003, details are unavailable.</t>
    <phoneticPr fontId="1" type="noConversion"/>
  </si>
  <si>
    <t>May 2013 to September
2015, details are unavailable.</t>
    <phoneticPr fontId="1" type="noConversion"/>
  </si>
  <si>
    <t>Unavailable.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</si>
</sst>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맑은 고딕"/>
      <family val="2"/>
      <charset val="129"/>
      <scheme val="minor"/>
    </font>
    <font>
      <sz val="8"/>
      <name val="맑은 고딕"/>
      <family val="2"/>
      <charset val="129"/>
      <scheme val="minor"/>
    </font>
    <font>
      <sz val="9"/>
      <color indexed="81"/>
      <name val="Tahoma"/>
      <family val="2"/>
    </font>
    <font>
      <sz val="10"/>
      <color theme="1"/>
      <name val="Arial"/>
      <family val="2"/>
    </font>
    <font>
      <sz val="10"/>
      <color theme="8"/>
      <name val="Arial"/>
      <family val="2"/>
    </font>
    <font>
      <sz val="10"/>
      <color theme="7"/>
      <name val="Arial"/>
      <family val="2"/>
    </font>
    <font>
      <sz val="10"/>
      <color theme="6"/>
      <name val="Arial"/>
      <family val="2"/>
    </font>
    <font>
      <sz val="10"/>
      <color theme="9"/>
      <name val="Arial"/>
      <family val="2"/>
    </font>
    <font>
      <sz val="10"/>
      <color rgb="FFFF0000"/>
      <name val="Arial"/>
      <family val="2"/>
    </font>
    <font>
      <b/>
      <sz val="10"/>
      <color theme="1"/>
      <name val="Arial"/>
      <family val="2"/>
    </font>
    <font>
      <sz val="10"/>
      <name val="Arial"/>
      <family val="2"/>
    </font>
    <font>
      <i/>
      <sz val="10"/>
      <name val="Arial"/>
      <family val="2"/>
    </font>
    <font>
      <b/>
      <sz val="8"/>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left" vertical="center"/>
    </xf>
    <xf numFmtId="1" fontId="10" fillId="0" borderId="0" xfId="0" applyNumberFormat="1" applyFont="1" applyAlignment="1">
      <alignment horizontal="left" vertical="center"/>
    </xf>
    <xf numFmtId="0" fontId="10" fillId="0" borderId="0" xfId="0" applyFont="1">
      <alignment vertical="center"/>
    </xf>
    <xf numFmtId="1" fontId="10" fillId="0" borderId="0" xfId="0" quotePrefix="1" applyNumberFormat="1" applyFont="1" applyAlignment="1">
      <alignment horizontal="left" vertical="center"/>
    </xf>
    <xf numFmtId="0" fontId="10" fillId="0" borderId="0" xfId="0" quotePrefix="1" applyFont="1" applyAlignment="1">
      <alignment horizontal="left" vertical="center"/>
    </xf>
    <xf numFmtId="0" fontId="10" fillId="0" borderId="0" xfId="0" applyFont="1" applyAlignment="1">
      <alignment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1" fontId="10" fillId="0" borderId="0" xfId="0" quotePrefix="1" applyNumberFormat="1" applyFont="1" applyFill="1" applyAlignment="1">
      <alignment horizontal="left" vertical="center"/>
    </xf>
    <xf numFmtId="0" fontId="10" fillId="0" borderId="0" xfId="0" applyFont="1" applyFill="1" applyAlignment="1">
      <alignment vertical="center"/>
    </xf>
    <xf numFmtId="0" fontId="4" fillId="0" borderId="0" xfId="0" applyFont="1" applyFill="1">
      <alignment vertical="center"/>
    </xf>
    <xf numFmtId="0" fontId="9" fillId="0" borderId="0" xfId="0" applyFont="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3809</xdr:colOff>
      <xdr:row>0</xdr:row>
      <xdr:rowOff>211997</xdr:rowOff>
    </xdr:from>
    <xdr:to>
      <xdr:col>16</xdr:col>
      <xdr:colOff>381000</xdr:colOff>
      <xdr:row>44</xdr:row>
      <xdr:rowOff>204107</xdr:rowOff>
    </xdr:to>
    <xdr:sp macro="" textlink="">
      <xdr:nvSpPr>
        <xdr:cNvPr id="3" name="TextBox 2">
          <a:extLst>
            <a:ext uri="{FF2B5EF4-FFF2-40B4-BE49-F238E27FC236}">
              <a16:creationId xmlns:a16="http://schemas.microsoft.com/office/drawing/2014/main" id="{9AAE9CBD-8B40-449E-9C0B-A18A243E54CB}"/>
            </a:ext>
          </a:extLst>
        </xdr:cNvPr>
        <xdr:cNvSpPr txBox="1"/>
      </xdr:nvSpPr>
      <xdr:spPr>
        <a:xfrm>
          <a:off x="670559" y="211997"/>
          <a:ext cx="10378441" cy="9571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REFERENCES SOURCES OF DATA</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Minamiya, Y., Ishizuka, K., Tsukamoto, J., 2007. Habitat Preference of Surface Living Earthworms as Food for Fairy Pitta, a Forest Songbird, in Warm-temperate South-western Japan. Edaphologia 81, 13–26. https://doi.org/10.20695/edaphologia.81.0_13</a:t>
          </a:r>
        </a:p>
        <a:p>
          <a:r>
            <a:rPr lang="en-US" sz="1200">
              <a:latin typeface="Arial" panose="020B0604020202020204" pitchFamily="34"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Kim, E.-M., Choi, H.-S., Kang, C.-W., Min, D.-W., Yang, E.-J., Oh, M.-R., 2014. Comparative Studies on Earthworm Density by Breeding Place Characteristics of Fairy Pitta on Jeju Island. J. Korea Soc. Environ. Restor. Technol. 17, 43–49. https://doi.org/10.13087/kosert.2014.17.5.43</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Tsukamoto J. 1996. Soil macro-invertebrates and litter disappearance in a Japanese mixed deciduous forest and comparison with European</a:t>
          </a:r>
          <a:r>
            <a:rPr lang="en-US" sz="1200" baseline="0">
              <a:solidFill>
                <a:schemeClr val="dk1"/>
              </a:solidFill>
              <a:effectLst/>
              <a:latin typeface="Arial" panose="020B0604020202020204" pitchFamily="34" charset="0"/>
              <a:ea typeface="+mn-ea"/>
              <a:cs typeface="Arial" panose="020B0604020202020204" pitchFamily="34" charset="0"/>
            </a:rPr>
            <a:t> deciduoud forests and tropical rainforests. Ecological Research, 11: 35-50.</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Tao Y., Gu W., Chen J., Tao J., Xu Y. J., Zhang H. 2013. The influence of land use practices on earthworm communities in saline agriculture soils of the west coast region of China's Bohai Bay. Plant Soil Environ. 59: 8-13.</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Fang P., Wu W.L., Xu Q., Jiahai H., Hand C., Paelotti M.G. 1999. Assessing Bioindication with Earthworms in An Intensively Farmed Rural Landscape (Yuanqiao and Daqiao Villages in Qianjiang Municipality, Located in Hubei Province, Subtropical China), Critical Reviews in Plant Sciences, 18:3, 429-455 </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Wang Z., Han Y., Kang H., Sun X., Zhu Y., Che S., Liu C. 2011. Differential effects of plantation forestry and agriculture on earthworm abundance and the heavy metals in suburban soils in Shanghai, Eastern China. Fresenius Environmental Bulletin. 20: 3006-3013. </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Jouquet P., Bottinelli N., Mathieu J., Orange D., Podwojewski P., Henri des Tureaux T., Duc T.T. 2007. Impact of land-use change on earthworm diversity and activity: the consequences for soil fertility and soli erosion.  Sustainable Sloping Lands and Watershed Management Conference. pp: 127-138.</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Anderson J. M., Proctor J., Vallack H. W. 1983. Ecological studies in four contrasting lowland rain forests in Gunung Mulu National Park, Sarawak: III. Decomposition processes and nutrient losses from leaf litter. Journal of Ecology. 71: 503-527. </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Leakey R.J.G., Proctor J. 1987. Invertebrates in the litter and soil</a:t>
          </a:r>
          <a:r>
            <a:rPr lang="en-US" sz="1200" baseline="0">
              <a:solidFill>
                <a:schemeClr val="dk1"/>
              </a:solidFill>
              <a:effectLst/>
              <a:latin typeface="Arial" panose="020B0604020202020204" pitchFamily="34" charset="0"/>
              <a:ea typeface="+mn-ea"/>
              <a:cs typeface="Arial" panose="020B0604020202020204" pitchFamily="34" charset="0"/>
            </a:rPr>
            <a:t> at a range of altitudes on Gunung Silam, a small ultrabasic mountain in Sabah. Journal of Tropical Ecology, 3: 119-129.</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Kondoh M., Watanabe H., Chiba S., Abe T., Shiba M., Saito  S. 1980. Studies on the productivity of soil animals in Pasoh Forest Reserve, West Malaysia. V. Seasonal change in the density and biomass of soil macrofauna: Oligochaeta, Hirundinea and Arthropoda. Mem. Shiraume Gakuen Coll. No. 16: 1-26. </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Somniyam P., Suwanwaree P. 2009. The diversity and distribution of terrestrial earthworms in Sakaerat Environmental Research Station and adjacent areas, Nakhon Ratchasima, Thailand. World Applied Sciences Journal. 6: 221-226.</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Kosavititkul P. 2005. Species diversity of terrestrial earthworms in Khao Yai national Park. PhD Thesis, Environmental Biology, Suranaree University of Technology. pp. 1-179.</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Fragoso C., Lavelle P. 1992. Earthworm communities of tropical rain forests. Soil Biol. Biochem. 24: 1397-1408.</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Kitazawa Y. 1971. Biological regionality of the soil fauna and its function in forest ecosystems types. In Productivity of Forest Ecosystems (P. Duvigneaud, Ed.), pp. 485-498. UNESCO, Brussels </a:t>
          </a:r>
          <a:br>
            <a:rPr lang="en-US" sz="1200" baseline="0">
              <a:solidFill>
                <a:schemeClr val="dk1"/>
              </a:solidFill>
              <a:effectLst/>
              <a:latin typeface="Arial" panose="020B0604020202020204" pitchFamily="34" charset="0"/>
              <a:ea typeface="+mn-ea"/>
              <a:cs typeface="Arial" panose="020B0604020202020204" pitchFamily="34" charset="0"/>
            </a:rPr>
          </a:b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Hairiah K. Sulistyani H., Suprayogo D., Widianto, Purnomosidhi P., Widolo R.H., Noordvijk M. 2006. Litter layer residence tiime in forest and coffee agroforestry systems in Sumberjaya, West Lampung. Forest Ecology and Management, 224: 45-57. </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Darmawan A., Atmowidi T., Manaly W., Suryobroto B. 2017. Land-use change on Mount Gede, Indonesia, reduced native earthworm populations and diversity. Australian Journal of Zoology, 65: 217-225.</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Chaudhuri P. S., Chakraborty S. 2019. Impact of five different species of bamboo plantations on earthworm communities in West Tripura (India). Rec. zool. Surv. India: 119: 18-33. </a:t>
          </a: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
  <sheetViews>
    <sheetView tabSelected="1" zoomScaleNormal="100" workbookViewId="0">
      <pane ySplit="1" topLeftCell="A2" activePane="bottomLeft" state="frozen"/>
      <selection activeCell="B1" sqref="B1"/>
      <selection pane="bottomLeft"/>
    </sheetView>
  </sheetViews>
  <sheetFormatPr defaultColWidth="10.69921875" defaultRowHeight="15" customHeight="1"/>
  <cols>
    <col min="1" max="1" width="10.69921875" style="2"/>
    <col min="2" max="15" width="10.69921875" style="1"/>
    <col min="16" max="16" width="10.69921875" style="10"/>
    <col min="17" max="16384" width="10.69921875" style="1"/>
  </cols>
  <sheetData>
    <row r="1" spans="1:16" s="19" customFormat="1" ht="40.049999999999997" customHeight="1">
      <c r="A1" s="20" t="s">
        <v>152</v>
      </c>
      <c r="B1" s="20" t="s">
        <v>151</v>
      </c>
      <c r="C1" s="20" t="s">
        <v>150</v>
      </c>
      <c r="D1" s="20" t="s">
        <v>149</v>
      </c>
      <c r="E1" s="20" t="s">
        <v>148</v>
      </c>
      <c r="F1" s="20" t="s">
        <v>147</v>
      </c>
      <c r="G1" s="20" t="s">
        <v>146</v>
      </c>
      <c r="H1" s="20" t="s">
        <v>145</v>
      </c>
      <c r="I1" s="20" t="s">
        <v>153</v>
      </c>
      <c r="J1" s="20" t="s">
        <v>144</v>
      </c>
      <c r="K1" s="20" t="s">
        <v>143</v>
      </c>
      <c r="L1" s="20" t="s">
        <v>142</v>
      </c>
      <c r="M1" s="20" t="s">
        <v>141</v>
      </c>
      <c r="N1" s="20" t="s">
        <v>140</v>
      </c>
      <c r="O1" s="20" t="s">
        <v>139</v>
      </c>
      <c r="P1" s="21" t="s">
        <v>184</v>
      </c>
    </row>
    <row r="2" spans="1:16" s="7" customFormat="1" ht="15" customHeight="1">
      <c r="A2" s="8">
        <v>1</v>
      </c>
      <c r="B2" s="8" t="s">
        <v>92</v>
      </c>
      <c r="C2" s="8" t="s">
        <v>125</v>
      </c>
      <c r="D2" s="8" t="s">
        <v>138</v>
      </c>
      <c r="E2" s="8" t="s">
        <v>185</v>
      </c>
      <c r="F2" s="8">
        <v>1</v>
      </c>
      <c r="G2" s="8" t="s">
        <v>122</v>
      </c>
      <c r="H2" s="9">
        <v>0</v>
      </c>
      <c r="I2" s="8" t="s">
        <v>74</v>
      </c>
      <c r="J2" s="8">
        <v>0.53</v>
      </c>
      <c r="K2" s="8"/>
      <c r="L2" s="8">
        <f>1000*0.2</f>
        <v>200</v>
      </c>
      <c r="M2" s="8">
        <f t="shared" ref="M2:M10" si="0">L2/1000</f>
        <v>0.2</v>
      </c>
      <c r="N2" s="8" t="s">
        <v>0</v>
      </c>
      <c r="O2" s="8" t="s">
        <v>164</v>
      </c>
      <c r="P2" s="13" t="s">
        <v>187</v>
      </c>
    </row>
    <row r="3" spans="1:16" s="7" customFormat="1" ht="15" customHeight="1">
      <c r="A3" s="8">
        <v>2</v>
      </c>
      <c r="B3" s="8" t="s">
        <v>92</v>
      </c>
      <c r="C3" s="8" t="s">
        <v>125</v>
      </c>
      <c r="D3" s="8" t="s">
        <v>136</v>
      </c>
      <c r="E3" s="8" t="s">
        <v>137</v>
      </c>
      <c r="F3" s="8">
        <v>1</v>
      </c>
      <c r="G3" s="8" t="s">
        <v>122</v>
      </c>
      <c r="H3" s="9">
        <v>0</v>
      </c>
      <c r="I3" s="8" t="s">
        <v>74</v>
      </c>
      <c r="J3" s="8">
        <v>1.0900000000000001</v>
      </c>
      <c r="K3" s="8"/>
      <c r="L3" s="8">
        <f>1000*0.83</f>
        <v>830</v>
      </c>
      <c r="M3" s="8">
        <f t="shared" si="0"/>
        <v>0.83</v>
      </c>
      <c r="N3" s="8" t="s">
        <v>0</v>
      </c>
      <c r="O3" s="8" t="s">
        <v>164</v>
      </c>
      <c r="P3" s="13" t="s">
        <v>187</v>
      </c>
    </row>
    <row r="4" spans="1:16" s="7" customFormat="1" ht="15" customHeight="1">
      <c r="A4" s="8">
        <v>3</v>
      </c>
      <c r="B4" s="8" t="s">
        <v>92</v>
      </c>
      <c r="C4" s="8" t="s">
        <v>125</v>
      </c>
      <c r="D4" s="8" t="s">
        <v>136</v>
      </c>
      <c r="E4" s="8" t="s">
        <v>135</v>
      </c>
      <c r="F4" s="8">
        <v>1</v>
      </c>
      <c r="G4" s="8" t="s">
        <v>122</v>
      </c>
      <c r="H4" s="9">
        <v>0</v>
      </c>
      <c r="I4" s="8" t="s">
        <v>154</v>
      </c>
      <c r="J4" s="8">
        <v>1.04</v>
      </c>
      <c r="K4" s="8"/>
      <c r="L4" s="8">
        <f>1000*1.06</f>
        <v>1060</v>
      </c>
      <c r="M4" s="8">
        <f t="shared" si="0"/>
        <v>1.06</v>
      </c>
      <c r="N4" s="8" t="s">
        <v>0</v>
      </c>
      <c r="O4" s="8" t="s">
        <v>164</v>
      </c>
      <c r="P4" s="13" t="s">
        <v>186</v>
      </c>
    </row>
    <row r="5" spans="1:16" s="7" customFormat="1" ht="15" customHeight="1">
      <c r="A5" s="8">
        <v>4</v>
      </c>
      <c r="B5" s="8" t="s">
        <v>92</v>
      </c>
      <c r="C5" s="8" t="s">
        <v>125</v>
      </c>
      <c r="D5" s="8" t="s">
        <v>134</v>
      </c>
      <c r="E5" s="8" t="s">
        <v>133</v>
      </c>
      <c r="F5" s="8">
        <v>1</v>
      </c>
      <c r="G5" s="8" t="s">
        <v>122</v>
      </c>
      <c r="H5" s="9">
        <v>0</v>
      </c>
      <c r="I5" s="8" t="s">
        <v>154</v>
      </c>
      <c r="J5" s="8">
        <v>3.39</v>
      </c>
      <c r="K5" s="8"/>
      <c r="L5" s="8">
        <f>1000*2.94</f>
        <v>2940</v>
      </c>
      <c r="M5" s="8">
        <f t="shared" si="0"/>
        <v>2.94</v>
      </c>
      <c r="N5" s="8" t="s">
        <v>121</v>
      </c>
      <c r="O5" s="8" t="s">
        <v>164</v>
      </c>
      <c r="P5" s="13" t="s">
        <v>186</v>
      </c>
    </row>
    <row r="6" spans="1:16" s="7" customFormat="1" ht="15" customHeight="1">
      <c r="A6" s="8">
        <v>5</v>
      </c>
      <c r="B6" s="8" t="s">
        <v>92</v>
      </c>
      <c r="C6" s="8" t="s">
        <v>125</v>
      </c>
      <c r="D6" s="8" t="s">
        <v>132</v>
      </c>
      <c r="E6" s="8" t="s">
        <v>131</v>
      </c>
      <c r="F6" s="8">
        <v>1</v>
      </c>
      <c r="G6" s="8" t="s">
        <v>122</v>
      </c>
      <c r="H6" s="9">
        <v>0</v>
      </c>
      <c r="I6" s="8" t="s">
        <v>154</v>
      </c>
      <c r="J6" s="8">
        <v>1.62</v>
      </c>
      <c r="K6" s="8"/>
      <c r="L6" s="8">
        <f>1000*0.96</f>
        <v>960</v>
      </c>
      <c r="M6" s="8">
        <f t="shared" si="0"/>
        <v>0.96</v>
      </c>
      <c r="N6" s="8" t="s">
        <v>121</v>
      </c>
      <c r="O6" s="8" t="s">
        <v>164</v>
      </c>
      <c r="P6" s="13" t="s">
        <v>186</v>
      </c>
    </row>
    <row r="7" spans="1:16" s="7" customFormat="1" ht="15" customHeight="1">
      <c r="A7" s="8">
        <v>6</v>
      </c>
      <c r="B7" s="8" t="s">
        <v>92</v>
      </c>
      <c r="C7" s="8" t="s">
        <v>125</v>
      </c>
      <c r="D7" s="8" t="s">
        <v>130</v>
      </c>
      <c r="E7" s="8" t="s">
        <v>129</v>
      </c>
      <c r="F7" s="8">
        <v>1</v>
      </c>
      <c r="G7" s="8" t="s">
        <v>122</v>
      </c>
      <c r="H7" s="9">
        <v>0</v>
      </c>
      <c r="I7" s="8" t="s">
        <v>154</v>
      </c>
      <c r="J7" s="8">
        <v>1.8</v>
      </c>
      <c r="K7" s="8"/>
      <c r="L7" s="8">
        <f>1000*0.69</f>
        <v>690</v>
      </c>
      <c r="M7" s="8">
        <f t="shared" si="0"/>
        <v>0.69</v>
      </c>
      <c r="N7" s="8" t="s">
        <v>121</v>
      </c>
      <c r="O7" s="8" t="s">
        <v>164</v>
      </c>
      <c r="P7" s="13" t="s">
        <v>186</v>
      </c>
    </row>
    <row r="8" spans="1:16" s="7" customFormat="1" ht="15" customHeight="1">
      <c r="A8" s="8">
        <v>7</v>
      </c>
      <c r="B8" s="8" t="s">
        <v>92</v>
      </c>
      <c r="C8" s="8" t="s">
        <v>125</v>
      </c>
      <c r="D8" s="8" t="s">
        <v>128</v>
      </c>
      <c r="E8" s="8" t="s">
        <v>127</v>
      </c>
      <c r="F8" s="8">
        <v>1</v>
      </c>
      <c r="G8" s="8" t="s">
        <v>122</v>
      </c>
      <c r="H8" s="9">
        <v>0</v>
      </c>
      <c r="I8" s="8" t="s">
        <v>154</v>
      </c>
      <c r="J8" s="8">
        <v>1.33</v>
      </c>
      <c r="K8" s="8"/>
      <c r="L8" s="8">
        <f>1000*0.67</f>
        <v>670</v>
      </c>
      <c r="M8" s="8">
        <f t="shared" si="0"/>
        <v>0.67</v>
      </c>
      <c r="N8" s="8" t="s">
        <v>121</v>
      </c>
      <c r="O8" s="8" t="s">
        <v>164</v>
      </c>
      <c r="P8" s="13" t="s">
        <v>186</v>
      </c>
    </row>
    <row r="9" spans="1:16" s="7" customFormat="1" ht="15" customHeight="1">
      <c r="A9" s="8">
        <v>8</v>
      </c>
      <c r="B9" s="8" t="s">
        <v>92</v>
      </c>
      <c r="C9" s="8" t="s">
        <v>125</v>
      </c>
      <c r="D9" s="8" t="s">
        <v>124</v>
      </c>
      <c r="E9" s="8" t="s">
        <v>126</v>
      </c>
      <c r="F9" s="8">
        <v>1</v>
      </c>
      <c r="G9" s="8" t="s">
        <v>122</v>
      </c>
      <c r="H9" s="9">
        <v>0</v>
      </c>
      <c r="I9" s="8" t="s">
        <v>154</v>
      </c>
      <c r="J9" s="8">
        <v>0.82</v>
      </c>
      <c r="K9" s="8"/>
      <c r="L9" s="8">
        <f>1000*0.36</f>
        <v>360</v>
      </c>
      <c r="M9" s="8">
        <f t="shared" si="0"/>
        <v>0.36</v>
      </c>
      <c r="N9" s="8" t="s">
        <v>121</v>
      </c>
      <c r="O9" s="8" t="s">
        <v>164</v>
      </c>
      <c r="P9" s="13" t="s">
        <v>186</v>
      </c>
    </row>
    <row r="10" spans="1:16" s="7" customFormat="1" ht="15" customHeight="1">
      <c r="A10" s="8">
        <v>9</v>
      </c>
      <c r="B10" s="8" t="s">
        <v>92</v>
      </c>
      <c r="C10" s="8" t="s">
        <v>125</v>
      </c>
      <c r="D10" s="8" t="s">
        <v>124</v>
      </c>
      <c r="E10" s="8" t="s">
        <v>123</v>
      </c>
      <c r="F10" s="8">
        <v>1</v>
      </c>
      <c r="G10" s="8" t="s">
        <v>122</v>
      </c>
      <c r="H10" s="9">
        <v>0</v>
      </c>
      <c r="I10" s="8" t="s">
        <v>154</v>
      </c>
      <c r="J10" s="8">
        <v>1.25</v>
      </c>
      <c r="K10" s="8"/>
      <c r="L10" s="8">
        <f>1000*0.69</f>
        <v>690</v>
      </c>
      <c r="M10" s="8">
        <f t="shared" si="0"/>
        <v>0.69</v>
      </c>
      <c r="N10" s="8" t="s">
        <v>121</v>
      </c>
      <c r="O10" s="8" t="s">
        <v>164</v>
      </c>
      <c r="P10" s="13" t="s">
        <v>186</v>
      </c>
    </row>
    <row r="11" spans="1:16" s="7" customFormat="1" ht="15" customHeight="1">
      <c r="A11" s="8">
        <v>10</v>
      </c>
      <c r="B11" s="8" t="s">
        <v>92</v>
      </c>
      <c r="C11" s="8" t="s">
        <v>120</v>
      </c>
      <c r="D11" s="8" t="s">
        <v>119</v>
      </c>
      <c r="E11" s="8" t="s">
        <v>116</v>
      </c>
      <c r="F11" s="8">
        <v>1</v>
      </c>
      <c r="G11" s="8" t="s">
        <v>112</v>
      </c>
      <c r="H11" s="9">
        <v>0</v>
      </c>
      <c r="I11" s="8" t="s">
        <v>154</v>
      </c>
      <c r="J11" s="8">
        <v>6.3</v>
      </c>
      <c r="K11" s="8"/>
      <c r="L11" s="8"/>
      <c r="M11" s="8"/>
      <c r="N11" s="8"/>
      <c r="O11" s="8" t="s">
        <v>165</v>
      </c>
      <c r="P11" s="13" t="s">
        <v>189</v>
      </c>
    </row>
    <row r="12" spans="1:16" s="7" customFormat="1" ht="15" customHeight="1">
      <c r="A12" s="8">
        <v>11</v>
      </c>
      <c r="B12" s="8" t="s">
        <v>92</v>
      </c>
      <c r="C12" s="8" t="s">
        <v>117</v>
      </c>
      <c r="D12" s="8" t="s">
        <v>118</v>
      </c>
      <c r="E12" s="8" t="s">
        <v>116</v>
      </c>
      <c r="F12" s="8">
        <v>1</v>
      </c>
      <c r="G12" s="8" t="s">
        <v>112</v>
      </c>
      <c r="H12" s="9">
        <v>0</v>
      </c>
      <c r="I12" s="8" t="s">
        <v>154</v>
      </c>
      <c r="J12" s="8">
        <v>1.8</v>
      </c>
      <c r="K12" s="8"/>
      <c r="L12" s="8"/>
      <c r="M12" s="8"/>
      <c r="N12" s="8"/>
      <c r="O12" s="8" t="s">
        <v>165</v>
      </c>
      <c r="P12" s="13" t="s">
        <v>189</v>
      </c>
    </row>
    <row r="13" spans="1:16" s="7" customFormat="1" ht="15" customHeight="1">
      <c r="A13" s="8">
        <v>12</v>
      </c>
      <c r="B13" s="8" t="s">
        <v>92</v>
      </c>
      <c r="C13" s="8" t="s">
        <v>117</v>
      </c>
      <c r="D13" s="8" t="s">
        <v>114</v>
      </c>
      <c r="E13" s="8" t="s">
        <v>116</v>
      </c>
      <c r="F13" s="8">
        <v>1</v>
      </c>
      <c r="G13" s="8" t="s">
        <v>112</v>
      </c>
      <c r="H13" s="9">
        <v>0</v>
      </c>
      <c r="I13" s="8" t="s">
        <v>154</v>
      </c>
      <c r="J13" s="8">
        <v>4.1399999999999997</v>
      </c>
      <c r="K13" s="8"/>
      <c r="L13" s="8"/>
      <c r="M13" s="8"/>
      <c r="N13" s="8"/>
      <c r="O13" s="8" t="s">
        <v>166</v>
      </c>
      <c r="P13" s="13" t="s">
        <v>190</v>
      </c>
    </row>
    <row r="14" spans="1:16" s="7" customFormat="1" ht="15" customHeight="1">
      <c r="A14" s="8">
        <v>13</v>
      </c>
      <c r="B14" s="8" t="s">
        <v>92</v>
      </c>
      <c r="C14" s="8" t="s">
        <v>115</v>
      </c>
      <c r="D14" s="8" t="s">
        <v>114</v>
      </c>
      <c r="E14" s="8" t="s">
        <v>113</v>
      </c>
      <c r="F14" s="8">
        <v>1</v>
      </c>
      <c r="G14" s="8" t="s">
        <v>112</v>
      </c>
      <c r="H14" s="9">
        <v>0</v>
      </c>
      <c r="I14" s="8" t="s">
        <v>154</v>
      </c>
      <c r="J14" s="8">
        <v>8.67</v>
      </c>
      <c r="K14" s="8"/>
      <c r="L14" s="8"/>
      <c r="M14" s="8"/>
      <c r="N14" s="8"/>
      <c r="O14" s="8" t="s">
        <v>166</v>
      </c>
      <c r="P14" s="13" t="s">
        <v>190</v>
      </c>
    </row>
    <row r="15" spans="1:16" s="6" customFormat="1" ht="15" customHeight="1">
      <c r="A15" s="8">
        <v>14</v>
      </c>
      <c r="B15" s="8" t="s">
        <v>92</v>
      </c>
      <c r="C15" s="8" t="s">
        <v>105</v>
      </c>
      <c r="D15" s="8" t="s">
        <v>107</v>
      </c>
      <c r="E15" s="8" t="s">
        <v>111</v>
      </c>
      <c r="F15" s="8">
        <v>1</v>
      </c>
      <c r="G15" s="8" t="s">
        <v>77</v>
      </c>
      <c r="H15" s="9">
        <v>10</v>
      </c>
      <c r="I15" s="13" t="s">
        <v>71</v>
      </c>
      <c r="J15" s="8">
        <v>38</v>
      </c>
      <c r="K15" s="8"/>
      <c r="L15" s="8">
        <v>3961</v>
      </c>
      <c r="M15" s="8">
        <f>L15/1000</f>
        <v>3.9609999999999999</v>
      </c>
      <c r="N15" s="8" t="s">
        <v>59</v>
      </c>
      <c r="O15" s="8" t="s">
        <v>176</v>
      </c>
      <c r="P15" s="13" t="s">
        <v>191</v>
      </c>
    </row>
    <row r="16" spans="1:16" s="6" customFormat="1" ht="15" customHeight="1">
      <c r="A16" s="8">
        <v>15</v>
      </c>
      <c r="B16" s="8" t="s">
        <v>92</v>
      </c>
      <c r="C16" s="8" t="s">
        <v>105</v>
      </c>
      <c r="D16" s="8" t="s">
        <v>107</v>
      </c>
      <c r="E16" s="8" t="s">
        <v>110</v>
      </c>
      <c r="F16" s="8">
        <v>1</v>
      </c>
      <c r="G16" s="8" t="s">
        <v>77</v>
      </c>
      <c r="H16" s="9">
        <v>10</v>
      </c>
      <c r="I16" s="13" t="s">
        <v>71</v>
      </c>
      <c r="J16" s="8">
        <v>29</v>
      </c>
      <c r="K16" s="8"/>
      <c r="L16" s="8">
        <v>8416</v>
      </c>
      <c r="M16" s="8">
        <f>L16/1000</f>
        <v>8.4160000000000004</v>
      </c>
      <c r="N16" s="8" t="s">
        <v>59</v>
      </c>
      <c r="O16" s="8" t="s">
        <v>176</v>
      </c>
      <c r="P16" s="13" t="s">
        <v>191</v>
      </c>
    </row>
    <row r="17" spans="1:16" s="6" customFormat="1" ht="15" customHeight="1">
      <c r="A17" s="8">
        <v>16</v>
      </c>
      <c r="B17" s="8" t="s">
        <v>92</v>
      </c>
      <c r="C17" s="8" t="s">
        <v>105</v>
      </c>
      <c r="D17" s="8" t="s">
        <v>104</v>
      </c>
      <c r="E17" s="8" t="s">
        <v>111</v>
      </c>
      <c r="F17" s="8">
        <v>1</v>
      </c>
      <c r="G17" s="8" t="s">
        <v>77</v>
      </c>
      <c r="H17" s="9">
        <v>10</v>
      </c>
      <c r="I17" s="13" t="s">
        <v>71</v>
      </c>
      <c r="J17" s="8">
        <v>76</v>
      </c>
      <c r="K17" s="8"/>
      <c r="L17" s="8">
        <v>6144</v>
      </c>
      <c r="M17" s="8">
        <f>L17/1000</f>
        <v>6.1440000000000001</v>
      </c>
      <c r="N17" s="8" t="s">
        <v>59</v>
      </c>
      <c r="O17" s="8" t="s">
        <v>175</v>
      </c>
      <c r="P17" s="13" t="s">
        <v>191</v>
      </c>
    </row>
    <row r="18" spans="1:16" s="6" customFormat="1" ht="15" customHeight="1">
      <c r="A18" s="8">
        <v>17</v>
      </c>
      <c r="B18" s="8" t="s">
        <v>92</v>
      </c>
      <c r="C18" s="8" t="s">
        <v>105</v>
      </c>
      <c r="D18" s="8" t="s">
        <v>104</v>
      </c>
      <c r="E18" s="8" t="s">
        <v>110</v>
      </c>
      <c r="F18" s="8">
        <v>1</v>
      </c>
      <c r="G18" s="8" t="s">
        <v>77</v>
      </c>
      <c r="H18" s="9">
        <v>10</v>
      </c>
      <c r="I18" s="13" t="s">
        <v>71</v>
      </c>
      <c r="J18" s="8">
        <v>29</v>
      </c>
      <c r="K18" s="8"/>
      <c r="L18" s="8">
        <v>5616</v>
      </c>
      <c r="M18" s="8">
        <f>L18/1000</f>
        <v>5.6159999999999997</v>
      </c>
      <c r="N18" s="8" t="s">
        <v>59</v>
      </c>
      <c r="O18" s="8" t="s">
        <v>175</v>
      </c>
      <c r="P18" s="13" t="s">
        <v>191</v>
      </c>
    </row>
    <row r="19" spans="1:16" s="6" customFormat="1" ht="15" customHeight="1">
      <c r="A19" s="8">
        <v>18</v>
      </c>
      <c r="B19" s="8" t="s">
        <v>92</v>
      </c>
      <c r="C19" s="8" t="s">
        <v>95</v>
      </c>
      <c r="D19" s="8" t="s">
        <v>109</v>
      </c>
      <c r="E19" s="8" t="s">
        <v>108</v>
      </c>
      <c r="F19" s="8">
        <v>1</v>
      </c>
      <c r="G19" s="8" t="s">
        <v>9</v>
      </c>
      <c r="H19" s="9">
        <v>30</v>
      </c>
      <c r="I19" s="13" t="s">
        <v>71</v>
      </c>
      <c r="J19" s="8">
        <v>25</v>
      </c>
      <c r="K19" s="8"/>
      <c r="L19" s="8"/>
      <c r="M19" s="8"/>
      <c r="N19" s="8"/>
      <c r="O19" s="8" t="s">
        <v>167</v>
      </c>
      <c r="P19" s="13" t="s">
        <v>192</v>
      </c>
    </row>
    <row r="20" spans="1:16" s="6" customFormat="1" ht="15" customHeight="1">
      <c r="A20" s="8">
        <v>19</v>
      </c>
      <c r="B20" s="8" t="s">
        <v>92</v>
      </c>
      <c r="C20" s="8" t="s">
        <v>105</v>
      </c>
      <c r="D20" s="8" t="s">
        <v>107</v>
      </c>
      <c r="E20" s="8" t="s">
        <v>106</v>
      </c>
      <c r="F20" s="8">
        <v>1</v>
      </c>
      <c r="G20" s="8" t="s">
        <v>89</v>
      </c>
      <c r="H20" s="9">
        <v>40</v>
      </c>
      <c r="I20" s="13" t="s">
        <v>71</v>
      </c>
      <c r="J20" s="8">
        <v>51</v>
      </c>
      <c r="K20" s="8"/>
      <c r="L20" s="8">
        <v>7518</v>
      </c>
      <c r="M20" s="8">
        <f>L20/1000</f>
        <v>7.5179999999999998</v>
      </c>
      <c r="N20" s="8" t="s">
        <v>59</v>
      </c>
      <c r="O20" s="8" t="s">
        <v>175</v>
      </c>
      <c r="P20" s="13" t="s">
        <v>191</v>
      </c>
    </row>
    <row r="21" spans="1:16" s="6" customFormat="1" ht="15" customHeight="1">
      <c r="A21" s="8">
        <v>20</v>
      </c>
      <c r="B21" s="8" t="s">
        <v>92</v>
      </c>
      <c r="C21" s="8" t="s">
        <v>105</v>
      </c>
      <c r="D21" s="8" t="s">
        <v>104</v>
      </c>
      <c r="E21" s="8" t="s">
        <v>103</v>
      </c>
      <c r="F21" s="8">
        <v>1</v>
      </c>
      <c r="G21" s="8" t="s">
        <v>89</v>
      </c>
      <c r="H21" s="9">
        <v>40</v>
      </c>
      <c r="I21" s="13" t="s">
        <v>71</v>
      </c>
      <c r="J21" s="8">
        <v>74</v>
      </c>
      <c r="K21" s="8"/>
      <c r="L21" s="8">
        <v>12653</v>
      </c>
      <c r="M21" s="8">
        <f>L21/1000</f>
        <v>12.653</v>
      </c>
      <c r="N21" s="8" t="s">
        <v>59</v>
      </c>
      <c r="O21" s="8" t="s">
        <v>175</v>
      </c>
      <c r="P21" s="13" t="s">
        <v>191</v>
      </c>
    </row>
    <row r="22" spans="1:16" s="5" customFormat="1" ht="15" customHeight="1">
      <c r="A22" s="8">
        <v>21</v>
      </c>
      <c r="B22" s="8" t="s">
        <v>92</v>
      </c>
      <c r="C22" s="8" t="s">
        <v>99</v>
      </c>
      <c r="D22" s="8" t="s">
        <v>102</v>
      </c>
      <c r="E22" s="8" t="s">
        <v>101</v>
      </c>
      <c r="F22" s="8">
        <v>2</v>
      </c>
      <c r="G22" s="8" t="s">
        <v>96</v>
      </c>
      <c r="H22" s="9">
        <v>20</v>
      </c>
      <c r="I22" s="13" t="s">
        <v>68</v>
      </c>
      <c r="J22" s="8">
        <v>3.01</v>
      </c>
      <c r="K22" s="8"/>
      <c r="L22" s="8">
        <f>2.7*1000</f>
        <v>2700</v>
      </c>
      <c r="M22" s="8">
        <f>L22/1000</f>
        <v>2.7</v>
      </c>
      <c r="N22" s="8" t="s">
        <v>0</v>
      </c>
      <c r="O22" s="8" t="s">
        <v>168</v>
      </c>
      <c r="P22" s="13" t="s">
        <v>193</v>
      </c>
    </row>
    <row r="23" spans="1:16" s="5" customFormat="1" ht="15" customHeight="1">
      <c r="A23" s="8">
        <v>22</v>
      </c>
      <c r="B23" s="8" t="s">
        <v>92</v>
      </c>
      <c r="C23" s="8" t="s">
        <v>99</v>
      </c>
      <c r="D23" s="8" t="s">
        <v>98</v>
      </c>
      <c r="E23" s="8" t="s">
        <v>100</v>
      </c>
      <c r="F23" s="8">
        <v>2</v>
      </c>
      <c r="G23" s="8" t="s">
        <v>96</v>
      </c>
      <c r="H23" s="9">
        <v>20</v>
      </c>
      <c r="I23" s="13" t="s">
        <v>68</v>
      </c>
      <c r="J23" s="8">
        <v>30.49</v>
      </c>
      <c r="K23" s="8"/>
      <c r="L23" s="8">
        <f>29.3*1000</f>
        <v>29300</v>
      </c>
      <c r="M23" s="8">
        <f>L23/1000</f>
        <v>29.3</v>
      </c>
      <c r="N23" s="8" t="s">
        <v>0</v>
      </c>
      <c r="O23" s="8" t="s">
        <v>168</v>
      </c>
      <c r="P23" s="13" t="s">
        <v>193</v>
      </c>
    </row>
    <row r="24" spans="1:16" s="5" customFormat="1" ht="15" customHeight="1">
      <c r="A24" s="8">
        <v>23</v>
      </c>
      <c r="B24" s="8" t="s">
        <v>92</v>
      </c>
      <c r="C24" s="8" t="s">
        <v>99</v>
      </c>
      <c r="D24" s="8" t="s">
        <v>98</v>
      </c>
      <c r="E24" s="8" t="s">
        <v>97</v>
      </c>
      <c r="F24" s="8">
        <v>2</v>
      </c>
      <c r="G24" s="8" t="s">
        <v>96</v>
      </c>
      <c r="H24" s="9">
        <v>20</v>
      </c>
      <c r="I24" s="13" t="s">
        <v>68</v>
      </c>
      <c r="J24" s="8">
        <v>49.43</v>
      </c>
      <c r="K24" s="8"/>
      <c r="L24" s="8">
        <f>66.54*1000</f>
        <v>66540</v>
      </c>
      <c r="M24" s="8">
        <f>L24/1000</f>
        <v>66.540000000000006</v>
      </c>
      <c r="N24" s="8" t="s">
        <v>0</v>
      </c>
      <c r="O24" s="8" t="s">
        <v>168</v>
      </c>
      <c r="P24" s="13" t="s">
        <v>193</v>
      </c>
    </row>
    <row r="25" spans="1:16" s="5" customFormat="1" ht="15" customHeight="1">
      <c r="A25" s="8">
        <v>24</v>
      </c>
      <c r="B25" s="8" t="s">
        <v>92</v>
      </c>
      <c r="C25" s="8" t="s">
        <v>95</v>
      </c>
      <c r="D25" s="8" t="s">
        <v>94</v>
      </c>
      <c r="E25" s="8" t="s">
        <v>93</v>
      </c>
      <c r="F25" s="8">
        <v>2</v>
      </c>
      <c r="G25" s="8" t="s">
        <v>9</v>
      </c>
      <c r="H25" s="9">
        <v>30</v>
      </c>
      <c r="I25" s="13" t="s">
        <v>68</v>
      </c>
      <c r="J25" s="8">
        <v>125</v>
      </c>
      <c r="K25" s="8"/>
      <c r="L25" s="8"/>
      <c r="M25" s="8"/>
      <c r="N25" s="8"/>
      <c r="O25" s="8" t="s">
        <v>167</v>
      </c>
      <c r="P25" s="13" t="s">
        <v>192</v>
      </c>
    </row>
    <row r="26" spans="1:16" s="5" customFormat="1" ht="15" customHeight="1">
      <c r="A26" s="8">
        <v>25</v>
      </c>
      <c r="B26" s="8" t="s">
        <v>92</v>
      </c>
      <c r="C26" s="8" t="s">
        <v>91</v>
      </c>
      <c r="D26" s="8" t="s">
        <v>155</v>
      </c>
      <c r="E26" s="8" t="s">
        <v>90</v>
      </c>
      <c r="F26" s="8">
        <v>2</v>
      </c>
      <c r="G26" s="8" t="s">
        <v>89</v>
      </c>
      <c r="H26" s="9">
        <v>40</v>
      </c>
      <c r="I26" s="13" t="s">
        <v>68</v>
      </c>
      <c r="J26" s="8">
        <f>18+6+6</f>
        <v>30</v>
      </c>
      <c r="K26" s="8"/>
      <c r="L26" s="8"/>
      <c r="M26" s="8"/>
      <c r="N26" s="8"/>
      <c r="O26" s="8" t="s">
        <v>169</v>
      </c>
      <c r="P26" s="13" t="s">
        <v>188</v>
      </c>
    </row>
    <row r="27" spans="1:16" s="5" customFormat="1" ht="15" customHeight="1">
      <c r="A27" s="8">
        <v>26</v>
      </c>
      <c r="B27" s="8" t="s">
        <v>92</v>
      </c>
      <c r="C27" s="8" t="s">
        <v>91</v>
      </c>
      <c r="D27" s="8" t="s">
        <v>156</v>
      </c>
      <c r="E27" s="8" t="s">
        <v>90</v>
      </c>
      <c r="F27" s="8">
        <v>2</v>
      </c>
      <c r="G27" s="8" t="s">
        <v>89</v>
      </c>
      <c r="H27" s="9">
        <v>40</v>
      </c>
      <c r="I27" s="13" t="s">
        <v>68</v>
      </c>
      <c r="J27" s="8">
        <f>10+12+9</f>
        <v>31</v>
      </c>
      <c r="K27" s="8"/>
      <c r="L27" s="8"/>
      <c r="M27" s="8"/>
      <c r="N27" s="8"/>
      <c r="O27" s="8" t="s">
        <v>169</v>
      </c>
      <c r="P27" s="13" t="s">
        <v>188</v>
      </c>
    </row>
    <row r="28" spans="1:16" s="5" customFormat="1" ht="15" customHeight="1">
      <c r="A28" s="8">
        <v>27</v>
      </c>
      <c r="B28" s="8" t="s">
        <v>87</v>
      </c>
      <c r="C28" s="8" t="s">
        <v>86</v>
      </c>
      <c r="D28" s="8" t="s">
        <v>157</v>
      </c>
      <c r="E28" s="8" t="s">
        <v>88</v>
      </c>
      <c r="F28" s="8">
        <v>2</v>
      </c>
      <c r="G28" s="8" t="s">
        <v>84</v>
      </c>
      <c r="H28" s="9">
        <v>50</v>
      </c>
      <c r="I28" s="13" t="s">
        <v>68</v>
      </c>
      <c r="J28" s="8">
        <v>12.9</v>
      </c>
      <c r="K28" s="8"/>
      <c r="L28" s="8"/>
      <c r="M28" s="8"/>
      <c r="N28" s="8"/>
      <c r="O28" s="8" t="s">
        <v>170</v>
      </c>
      <c r="P28" s="13" t="s">
        <v>187</v>
      </c>
    </row>
    <row r="29" spans="1:16" s="5" customFormat="1" ht="15" customHeight="1">
      <c r="A29" s="8">
        <v>28</v>
      </c>
      <c r="B29" s="8" t="s">
        <v>87</v>
      </c>
      <c r="C29" s="8" t="s">
        <v>86</v>
      </c>
      <c r="D29" s="8" t="s">
        <v>158</v>
      </c>
      <c r="E29" s="8" t="s">
        <v>85</v>
      </c>
      <c r="F29" s="8">
        <v>2</v>
      </c>
      <c r="G29" s="8" t="s">
        <v>84</v>
      </c>
      <c r="H29" s="9">
        <v>50</v>
      </c>
      <c r="I29" s="13" t="s">
        <v>68</v>
      </c>
      <c r="J29" s="8">
        <v>9</v>
      </c>
      <c r="K29" s="8"/>
      <c r="L29" s="8"/>
      <c r="M29" s="8"/>
      <c r="N29" s="8"/>
      <c r="O29" s="8" t="s">
        <v>170</v>
      </c>
      <c r="P29" s="13" t="s">
        <v>187</v>
      </c>
    </row>
    <row r="30" spans="1:16" s="4" customFormat="1" ht="15" customHeight="1">
      <c r="A30" s="8">
        <v>29</v>
      </c>
      <c r="B30" s="8" t="s">
        <v>4</v>
      </c>
      <c r="C30" s="8" t="s">
        <v>80</v>
      </c>
      <c r="D30" s="8" t="s">
        <v>79</v>
      </c>
      <c r="E30" s="8" t="s">
        <v>83</v>
      </c>
      <c r="F30" s="8">
        <v>1</v>
      </c>
      <c r="G30" s="8" t="s">
        <v>77</v>
      </c>
      <c r="H30" s="9">
        <v>10</v>
      </c>
      <c r="I30" s="13" t="s">
        <v>53</v>
      </c>
      <c r="J30" s="8">
        <v>42</v>
      </c>
      <c r="K30" s="8"/>
      <c r="L30" s="8">
        <v>1003</v>
      </c>
      <c r="M30" s="8">
        <f t="shared" ref="M30:M40" si="1">L30/1000</f>
        <v>1.0029999999999999</v>
      </c>
      <c r="N30" s="8" t="s">
        <v>54</v>
      </c>
      <c r="O30" s="8" t="s">
        <v>171</v>
      </c>
      <c r="P30" s="13" t="s">
        <v>201</v>
      </c>
    </row>
    <row r="31" spans="1:16" s="4" customFormat="1" ht="15" customHeight="1">
      <c r="A31" s="8">
        <v>30</v>
      </c>
      <c r="B31" s="8" t="s">
        <v>4</v>
      </c>
      <c r="C31" s="8" t="s">
        <v>80</v>
      </c>
      <c r="D31" s="8" t="s">
        <v>79</v>
      </c>
      <c r="E31" s="8" t="s">
        <v>82</v>
      </c>
      <c r="F31" s="8">
        <v>1</v>
      </c>
      <c r="G31" s="8" t="s">
        <v>77</v>
      </c>
      <c r="H31" s="9">
        <v>10</v>
      </c>
      <c r="I31" s="13" t="s">
        <v>53</v>
      </c>
      <c r="J31" s="8">
        <v>26</v>
      </c>
      <c r="K31" s="8"/>
      <c r="L31" s="8">
        <v>645</v>
      </c>
      <c r="M31" s="8">
        <f t="shared" si="1"/>
        <v>0.64500000000000002</v>
      </c>
      <c r="N31" s="8" t="s">
        <v>54</v>
      </c>
      <c r="O31" s="8" t="s">
        <v>171</v>
      </c>
      <c r="P31" s="13" t="s">
        <v>201</v>
      </c>
    </row>
    <row r="32" spans="1:16" s="4" customFormat="1" ht="15" customHeight="1">
      <c r="A32" s="8">
        <v>31</v>
      </c>
      <c r="B32" s="8" t="s">
        <v>4</v>
      </c>
      <c r="C32" s="8" t="s">
        <v>80</v>
      </c>
      <c r="D32" s="8" t="s">
        <v>79</v>
      </c>
      <c r="E32" s="8" t="s">
        <v>81</v>
      </c>
      <c r="F32" s="8">
        <v>1</v>
      </c>
      <c r="G32" s="8" t="s">
        <v>77</v>
      </c>
      <c r="H32" s="9">
        <v>10</v>
      </c>
      <c r="I32" s="13" t="s">
        <v>53</v>
      </c>
      <c r="J32" s="8">
        <v>24</v>
      </c>
      <c r="K32" s="8"/>
      <c r="L32" s="8">
        <v>389</v>
      </c>
      <c r="M32" s="8">
        <f t="shared" si="1"/>
        <v>0.38900000000000001</v>
      </c>
      <c r="N32" s="8" t="s">
        <v>54</v>
      </c>
      <c r="O32" s="8" t="s">
        <v>171</v>
      </c>
      <c r="P32" s="13" t="s">
        <v>201</v>
      </c>
    </row>
    <row r="33" spans="1:16" s="4" customFormat="1" ht="15" customHeight="1">
      <c r="A33" s="8">
        <v>32</v>
      </c>
      <c r="B33" s="8" t="s">
        <v>4</v>
      </c>
      <c r="C33" s="8" t="s">
        <v>80</v>
      </c>
      <c r="D33" s="8" t="s">
        <v>79</v>
      </c>
      <c r="E33" s="8" t="s">
        <v>78</v>
      </c>
      <c r="F33" s="8">
        <v>1</v>
      </c>
      <c r="G33" s="8" t="s">
        <v>77</v>
      </c>
      <c r="H33" s="9">
        <v>10</v>
      </c>
      <c r="I33" s="13" t="s">
        <v>53</v>
      </c>
      <c r="J33" s="8">
        <v>6</v>
      </c>
      <c r="K33" s="8"/>
      <c r="L33" s="8">
        <v>610</v>
      </c>
      <c r="M33" s="8">
        <f t="shared" si="1"/>
        <v>0.61</v>
      </c>
      <c r="N33" s="8" t="s">
        <v>54</v>
      </c>
      <c r="O33" s="8" t="s">
        <v>171</v>
      </c>
      <c r="P33" s="13" t="s">
        <v>201</v>
      </c>
    </row>
    <row r="34" spans="1:16" s="4" customFormat="1" ht="15" customHeight="1">
      <c r="A34" s="8">
        <v>33</v>
      </c>
      <c r="B34" s="8" t="s">
        <v>4</v>
      </c>
      <c r="C34" s="8" t="s">
        <v>63</v>
      </c>
      <c r="D34" s="8" t="s">
        <v>76</v>
      </c>
      <c r="E34" s="8" t="s">
        <v>75</v>
      </c>
      <c r="F34" s="8">
        <v>1</v>
      </c>
      <c r="G34" s="8" t="s">
        <v>60</v>
      </c>
      <c r="H34" s="9">
        <v>15</v>
      </c>
      <c r="I34" s="13" t="s">
        <v>53</v>
      </c>
      <c r="J34" s="8">
        <v>6</v>
      </c>
      <c r="K34" s="8"/>
      <c r="L34" s="8">
        <v>1.8</v>
      </c>
      <c r="M34" s="8">
        <f t="shared" si="1"/>
        <v>1.8E-3</v>
      </c>
      <c r="N34" s="8" t="s">
        <v>33</v>
      </c>
      <c r="O34" s="8" t="s">
        <v>178</v>
      </c>
      <c r="P34" s="13" t="s">
        <v>194</v>
      </c>
    </row>
    <row r="35" spans="1:16" s="4" customFormat="1" ht="15" customHeight="1">
      <c r="A35" s="8">
        <v>34</v>
      </c>
      <c r="B35" s="8" t="s">
        <v>4</v>
      </c>
      <c r="C35" s="8" t="s">
        <v>63</v>
      </c>
      <c r="D35" s="8" t="s">
        <v>73</v>
      </c>
      <c r="E35" s="8" t="s">
        <v>72</v>
      </c>
      <c r="F35" s="8">
        <v>1</v>
      </c>
      <c r="G35" s="8" t="s">
        <v>60</v>
      </c>
      <c r="H35" s="9">
        <v>15</v>
      </c>
      <c r="I35" s="13" t="s">
        <v>53</v>
      </c>
      <c r="J35" s="8">
        <v>16</v>
      </c>
      <c r="K35" s="8"/>
      <c r="L35" s="8">
        <v>1907</v>
      </c>
      <c r="M35" s="8">
        <f t="shared" si="1"/>
        <v>1.907</v>
      </c>
      <c r="N35" s="8" t="s">
        <v>59</v>
      </c>
      <c r="O35" s="8" t="s">
        <v>178</v>
      </c>
      <c r="P35" s="13" t="s">
        <v>194</v>
      </c>
    </row>
    <row r="36" spans="1:16" s="4" customFormat="1" ht="15" customHeight="1">
      <c r="A36" s="8">
        <v>35</v>
      </c>
      <c r="B36" s="8" t="s">
        <v>4</v>
      </c>
      <c r="C36" s="8" t="s">
        <v>63</v>
      </c>
      <c r="D36" s="8" t="s">
        <v>70</v>
      </c>
      <c r="E36" s="8" t="s">
        <v>69</v>
      </c>
      <c r="F36" s="8">
        <v>1</v>
      </c>
      <c r="G36" s="8" t="s">
        <v>60</v>
      </c>
      <c r="H36" s="9">
        <v>15</v>
      </c>
      <c r="I36" s="13" t="s">
        <v>53</v>
      </c>
      <c r="J36" s="8">
        <v>24</v>
      </c>
      <c r="K36" s="8"/>
      <c r="L36" s="8">
        <v>793</v>
      </c>
      <c r="M36" s="8">
        <f t="shared" si="1"/>
        <v>0.79300000000000004</v>
      </c>
      <c r="N36" s="8" t="s">
        <v>59</v>
      </c>
      <c r="O36" s="8" t="s">
        <v>177</v>
      </c>
      <c r="P36" s="13" t="s">
        <v>194</v>
      </c>
    </row>
    <row r="37" spans="1:16" s="4" customFormat="1" ht="15" customHeight="1">
      <c r="A37" s="8">
        <v>36</v>
      </c>
      <c r="B37" s="8" t="s">
        <v>4</v>
      </c>
      <c r="C37" s="8" t="s">
        <v>63</v>
      </c>
      <c r="D37" s="8" t="s">
        <v>67</v>
      </c>
      <c r="E37" s="8" t="s">
        <v>66</v>
      </c>
      <c r="F37" s="8">
        <v>1</v>
      </c>
      <c r="G37" s="8" t="s">
        <v>60</v>
      </c>
      <c r="H37" s="9">
        <v>15</v>
      </c>
      <c r="I37" s="13" t="s">
        <v>53</v>
      </c>
      <c r="J37" s="8">
        <v>10</v>
      </c>
      <c r="K37" s="8"/>
      <c r="L37" s="8">
        <v>51.6</v>
      </c>
      <c r="M37" s="8">
        <f t="shared" si="1"/>
        <v>5.16E-2</v>
      </c>
      <c r="N37" s="8" t="s">
        <v>59</v>
      </c>
      <c r="O37" s="8" t="s">
        <v>177</v>
      </c>
      <c r="P37" s="13" t="s">
        <v>194</v>
      </c>
    </row>
    <row r="38" spans="1:16" s="4" customFormat="1" ht="15" customHeight="1">
      <c r="A38" s="8">
        <v>37</v>
      </c>
      <c r="B38" s="8" t="s">
        <v>4</v>
      </c>
      <c r="C38" s="8" t="s">
        <v>63</v>
      </c>
      <c r="D38" s="8" t="s">
        <v>65</v>
      </c>
      <c r="E38" s="8" t="s">
        <v>64</v>
      </c>
      <c r="F38" s="8">
        <v>1</v>
      </c>
      <c r="G38" s="8" t="s">
        <v>60</v>
      </c>
      <c r="H38" s="9">
        <v>15</v>
      </c>
      <c r="I38" s="13" t="s">
        <v>53</v>
      </c>
      <c r="J38" s="8">
        <v>10</v>
      </c>
      <c r="K38" s="8"/>
      <c r="L38" s="8">
        <v>1.2</v>
      </c>
      <c r="M38" s="8">
        <f t="shared" si="1"/>
        <v>1.1999999999999999E-3</v>
      </c>
      <c r="N38" s="8" t="s">
        <v>59</v>
      </c>
      <c r="O38" s="8" t="s">
        <v>177</v>
      </c>
      <c r="P38" s="13" t="s">
        <v>194</v>
      </c>
    </row>
    <row r="39" spans="1:16" s="4" customFormat="1" ht="15" customHeight="1">
      <c r="A39" s="8">
        <v>38</v>
      </c>
      <c r="B39" s="8" t="s">
        <v>4</v>
      </c>
      <c r="C39" s="8" t="s">
        <v>63</v>
      </c>
      <c r="D39" s="8" t="s">
        <v>62</v>
      </c>
      <c r="E39" s="8" t="s">
        <v>61</v>
      </c>
      <c r="F39" s="8">
        <v>1</v>
      </c>
      <c r="G39" s="8" t="s">
        <v>60</v>
      </c>
      <c r="H39" s="9">
        <v>15</v>
      </c>
      <c r="I39" s="13" t="s">
        <v>53</v>
      </c>
      <c r="J39" s="8">
        <v>14</v>
      </c>
      <c r="K39" s="8"/>
      <c r="L39" s="8">
        <v>1.1000000000000001</v>
      </c>
      <c r="M39" s="8">
        <f t="shared" si="1"/>
        <v>1.1000000000000001E-3</v>
      </c>
      <c r="N39" s="8" t="s">
        <v>59</v>
      </c>
      <c r="O39" s="8" t="s">
        <v>177</v>
      </c>
      <c r="P39" s="13" t="s">
        <v>194</v>
      </c>
    </row>
    <row r="40" spans="1:16" s="4" customFormat="1" ht="15" customHeight="1">
      <c r="A40" s="8">
        <v>39</v>
      </c>
      <c r="B40" s="8" t="s">
        <v>4</v>
      </c>
      <c r="C40" s="8" t="s">
        <v>58</v>
      </c>
      <c r="D40" s="8" t="s">
        <v>57</v>
      </c>
      <c r="E40" s="8" t="s">
        <v>56</v>
      </c>
      <c r="F40" s="8">
        <v>1</v>
      </c>
      <c r="G40" s="8" t="s">
        <v>55</v>
      </c>
      <c r="H40" s="9">
        <v>20</v>
      </c>
      <c r="I40" s="13" t="s">
        <v>53</v>
      </c>
      <c r="J40" s="8">
        <v>25.47</v>
      </c>
      <c r="K40" s="8"/>
      <c r="L40" s="8">
        <v>176.4</v>
      </c>
      <c r="M40" s="8">
        <f t="shared" si="1"/>
        <v>0.1764</v>
      </c>
      <c r="N40" s="8" t="s">
        <v>54</v>
      </c>
      <c r="O40" s="8" t="s">
        <v>172</v>
      </c>
      <c r="P40" s="13" t="s">
        <v>195</v>
      </c>
    </row>
    <row r="41" spans="1:16" s="4" customFormat="1" ht="15" customHeight="1">
      <c r="A41" s="8">
        <v>40</v>
      </c>
      <c r="B41" s="8" t="s">
        <v>4</v>
      </c>
      <c r="C41" s="8" t="s">
        <v>12</v>
      </c>
      <c r="D41" s="8" t="s">
        <v>52</v>
      </c>
      <c r="E41" s="8" t="s">
        <v>51</v>
      </c>
      <c r="F41" s="8">
        <v>1</v>
      </c>
      <c r="G41" s="8" t="s">
        <v>9</v>
      </c>
      <c r="H41" s="11">
        <v>30</v>
      </c>
      <c r="I41" s="13" t="s">
        <v>53</v>
      </c>
      <c r="J41" s="8">
        <v>47.2</v>
      </c>
      <c r="K41" s="8"/>
      <c r="L41" s="8"/>
      <c r="M41" s="8"/>
      <c r="N41" s="8"/>
      <c r="O41" s="8" t="s">
        <v>179</v>
      </c>
      <c r="P41" s="13" t="s">
        <v>198</v>
      </c>
    </row>
    <row r="42" spans="1:16" s="4" customFormat="1" ht="15" customHeight="1">
      <c r="A42" s="8">
        <v>41</v>
      </c>
      <c r="B42" s="8" t="s">
        <v>4</v>
      </c>
      <c r="C42" s="8" t="s">
        <v>12</v>
      </c>
      <c r="D42" s="8" t="s">
        <v>49</v>
      </c>
      <c r="E42" s="8" t="s">
        <v>48</v>
      </c>
      <c r="F42" s="8">
        <v>1</v>
      </c>
      <c r="G42" s="8" t="s">
        <v>9</v>
      </c>
      <c r="H42" s="11">
        <v>30</v>
      </c>
      <c r="I42" s="13" t="s">
        <v>53</v>
      </c>
      <c r="J42" s="8">
        <v>16.7</v>
      </c>
      <c r="K42" s="8"/>
      <c r="L42" s="8"/>
      <c r="M42" s="8"/>
      <c r="N42" s="8"/>
      <c r="O42" s="8" t="s">
        <v>179</v>
      </c>
      <c r="P42" s="13" t="s">
        <v>198</v>
      </c>
    </row>
    <row r="43" spans="1:16" s="4" customFormat="1" ht="15" customHeight="1">
      <c r="A43" s="8">
        <v>42</v>
      </c>
      <c r="B43" s="8" t="s">
        <v>4</v>
      </c>
      <c r="C43" s="8" t="s">
        <v>12</v>
      </c>
      <c r="D43" s="8" t="s">
        <v>47</v>
      </c>
      <c r="E43" s="8" t="s">
        <v>46</v>
      </c>
      <c r="F43" s="8">
        <v>1</v>
      </c>
      <c r="G43" s="8" t="s">
        <v>9</v>
      </c>
      <c r="H43" s="11">
        <v>30</v>
      </c>
      <c r="I43" s="13" t="s">
        <v>53</v>
      </c>
      <c r="J43" s="8">
        <v>8.3000000000000007</v>
      </c>
      <c r="K43" s="8"/>
      <c r="L43" s="8"/>
      <c r="M43" s="8"/>
      <c r="N43" s="8"/>
      <c r="O43" s="8" t="s">
        <v>179</v>
      </c>
      <c r="P43" s="13" t="s">
        <v>198</v>
      </c>
    </row>
    <row r="44" spans="1:16" s="4" customFormat="1" ht="15" customHeight="1">
      <c r="A44" s="8">
        <v>43</v>
      </c>
      <c r="B44" s="8" t="s">
        <v>4</v>
      </c>
      <c r="C44" s="8" t="s">
        <v>39</v>
      </c>
      <c r="D44" s="8" t="s">
        <v>45</v>
      </c>
      <c r="E44" s="8" t="s">
        <v>44</v>
      </c>
      <c r="F44" s="8">
        <v>1</v>
      </c>
      <c r="G44" s="8" t="s">
        <v>9</v>
      </c>
      <c r="H44" s="11">
        <v>30</v>
      </c>
      <c r="I44" s="13" t="s">
        <v>53</v>
      </c>
      <c r="J44" s="8">
        <v>6.65</v>
      </c>
      <c r="K44" s="8"/>
      <c r="L44" s="8"/>
      <c r="M44" s="8"/>
      <c r="N44" s="8"/>
      <c r="O44" s="8" t="s">
        <v>180</v>
      </c>
      <c r="P44" s="13" t="s">
        <v>196</v>
      </c>
    </row>
    <row r="45" spans="1:16" s="4" customFormat="1" ht="15" customHeight="1">
      <c r="A45" s="8">
        <v>44</v>
      </c>
      <c r="B45" s="8" t="s">
        <v>4</v>
      </c>
      <c r="C45" s="8" t="s">
        <v>39</v>
      </c>
      <c r="D45" s="8" t="s">
        <v>43</v>
      </c>
      <c r="E45" s="8" t="s">
        <v>42</v>
      </c>
      <c r="F45" s="8">
        <v>1</v>
      </c>
      <c r="G45" s="8" t="s">
        <v>9</v>
      </c>
      <c r="H45" s="11">
        <v>30</v>
      </c>
      <c r="I45" s="13" t="s">
        <v>53</v>
      </c>
      <c r="J45" s="8">
        <v>11.93</v>
      </c>
      <c r="K45" s="8"/>
      <c r="L45" s="8"/>
      <c r="M45" s="8"/>
      <c r="N45" s="8"/>
      <c r="O45" s="8" t="s">
        <v>180</v>
      </c>
      <c r="P45" s="13" t="s">
        <v>196</v>
      </c>
    </row>
    <row r="46" spans="1:16" s="4" customFormat="1" ht="15" customHeight="1">
      <c r="A46" s="8">
        <v>45</v>
      </c>
      <c r="B46" s="8" t="s">
        <v>4</v>
      </c>
      <c r="C46" s="8" t="s">
        <v>39</v>
      </c>
      <c r="D46" s="8" t="s">
        <v>41</v>
      </c>
      <c r="E46" s="8" t="s">
        <v>40</v>
      </c>
      <c r="F46" s="8">
        <v>1</v>
      </c>
      <c r="G46" s="8" t="s">
        <v>9</v>
      </c>
      <c r="H46" s="11">
        <v>30</v>
      </c>
      <c r="I46" s="13" t="s">
        <v>53</v>
      </c>
      <c r="J46" s="8">
        <v>93.23</v>
      </c>
      <c r="K46" s="8"/>
      <c r="L46" s="8"/>
      <c r="M46" s="8"/>
      <c r="N46" s="8"/>
      <c r="O46" s="8" t="s">
        <v>180</v>
      </c>
      <c r="P46" s="13" t="s">
        <v>196</v>
      </c>
    </row>
    <row r="47" spans="1:16" s="4" customFormat="1" ht="15" customHeight="1">
      <c r="A47" s="8">
        <v>46</v>
      </c>
      <c r="B47" s="8" t="s">
        <v>4</v>
      </c>
      <c r="C47" s="8" t="s">
        <v>39</v>
      </c>
      <c r="D47" s="8" t="s">
        <v>38</v>
      </c>
      <c r="E47" s="8" t="s">
        <v>37</v>
      </c>
      <c r="F47" s="8">
        <v>1</v>
      </c>
      <c r="G47" s="8" t="s">
        <v>9</v>
      </c>
      <c r="H47" s="11">
        <v>30</v>
      </c>
      <c r="I47" s="13" t="s">
        <v>53</v>
      </c>
      <c r="J47" s="8">
        <v>48.91</v>
      </c>
      <c r="K47" s="8"/>
      <c r="L47" s="8"/>
      <c r="M47" s="8"/>
      <c r="N47" s="8"/>
      <c r="O47" s="8" t="s">
        <v>180</v>
      </c>
      <c r="P47" s="13" t="s">
        <v>196</v>
      </c>
    </row>
    <row r="48" spans="1:16" s="4" customFormat="1" ht="15" customHeight="1">
      <c r="A48" s="8">
        <v>47</v>
      </c>
      <c r="B48" s="8" t="s">
        <v>4</v>
      </c>
      <c r="C48" s="8" t="s">
        <v>36</v>
      </c>
      <c r="D48" s="8" t="s">
        <v>35</v>
      </c>
      <c r="E48" s="8" t="s">
        <v>34</v>
      </c>
      <c r="F48" s="8">
        <v>1</v>
      </c>
      <c r="G48" s="8" t="s">
        <v>34</v>
      </c>
      <c r="H48" s="9"/>
      <c r="I48" s="13" t="s">
        <v>53</v>
      </c>
      <c r="J48" s="8">
        <v>3</v>
      </c>
      <c r="K48" s="8"/>
      <c r="L48" s="8">
        <f>M48*1000</f>
        <v>2570</v>
      </c>
      <c r="M48" s="8">
        <v>2.57</v>
      </c>
      <c r="N48" s="8" t="s">
        <v>33</v>
      </c>
      <c r="O48" s="8" t="s">
        <v>181</v>
      </c>
      <c r="P48" s="13" t="s">
        <v>201</v>
      </c>
    </row>
    <row r="49" spans="1:16" s="18" customFormat="1" ht="15" customHeight="1">
      <c r="A49" s="14">
        <v>58</v>
      </c>
      <c r="B49" s="14" t="s">
        <v>4</v>
      </c>
      <c r="C49" s="14" t="s">
        <v>16</v>
      </c>
      <c r="D49" s="14" t="s">
        <v>18</v>
      </c>
      <c r="E49" s="14" t="s">
        <v>14</v>
      </c>
      <c r="F49" s="14">
        <v>1</v>
      </c>
      <c r="G49" s="15" t="s">
        <v>13</v>
      </c>
      <c r="H49" s="16">
        <v>30</v>
      </c>
      <c r="I49" s="17" t="s">
        <v>53</v>
      </c>
      <c r="J49" s="14">
        <v>75</v>
      </c>
      <c r="K49" s="14">
        <v>5</v>
      </c>
      <c r="L49" s="14">
        <v>31000</v>
      </c>
      <c r="M49" s="14">
        <f>L49/1000</f>
        <v>31</v>
      </c>
      <c r="N49" s="14" t="s">
        <v>0</v>
      </c>
      <c r="O49" s="14" t="s">
        <v>173</v>
      </c>
      <c r="P49" s="17" t="s">
        <v>199</v>
      </c>
    </row>
    <row r="50" spans="1:16" s="3" customFormat="1" ht="15" customHeight="1">
      <c r="A50" s="8">
        <v>48</v>
      </c>
      <c r="B50" s="8" t="s">
        <v>4</v>
      </c>
      <c r="C50" s="8" t="s">
        <v>21</v>
      </c>
      <c r="D50" s="8" t="s">
        <v>20</v>
      </c>
      <c r="E50" s="8" t="s">
        <v>32</v>
      </c>
      <c r="F50" s="8">
        <v>2</v>
      </c>
      <c r="G50" s="8" t="s">
        <v>9</v>
      </c>
      <c r="H50" s="9">
        <v>30</v>
      </c>
      <c r="I50" s="13" t="s">
        <v>50</v>
      </c>
      <c r="J50" s="8">
        <v>27.6</v>
      </c>
      <c r="K50" s="8"/>
      <c r="L50" s="8"/>
      <c r="M50" s="8"/>
      <c r="N50" s="8"/>
      <c r="O50" s="8" t="s">
        <v>174</v>
      </c>
      <c r="P50" s="13" t="s">
        <v>197</v>
      </c>
    </row>
    <row r="51" spans="1:16" s="3" customFormat="1" ht="15" customHeight="1">
      <c r="A51" s="8">
        <v>49</v>
      </c>
      <c r="B51" s="8" t="s">
        <v>4</v>
      </c>
      <c r="C51" s="8" t="s">
        <v>21</v>
      </c>
      <c r="D51" s="8" t="s">
        <v>20</v>
      </c>
      <c r="E51" s="8" t="s">
        <v>31</v>
      </c>
      <c r="F51" s="8">
        <v>2</v>
      </c>
      <c r="G51" s="8" t="s">
        <v>9</v>
      </c>
      <c r="H51" s="9">
        <v>30</v>
      </c>
      <c r="I51" s="13" t="s">
        <v>50</v>
      </c>
      <c r="J51" s="8">
        <v>111.1</v>
      </c>
      <c r="K51" s="8"/>
      <c r="L51" s="8"/>
      <c r="M51" s="8"/>
      <c r="N51" s="8"/>
      <c r="O51" s="8" t="s">
        <v>174</v>
      </c>
      <c r="P51" s="13" t="s">
        <v>197</v>
      </c>
    </row>
    <row r="52" spans="1:16" s="3" customFormat="1" ht="15" customHeight="1">
      <c r="A52" s="8">
        <v>50</v>
      </c>
      <c r="B52" s="8" t="s">
        <v>4</v>
      </c>
      <c r="C52" s="8" t="s">
        <v>21</v>
      </c>
      <c r="D52" s="8" t="s">
        <v>20</v>
      </c>
      <c r="E52" s="8" t="s">
        <v>30</v>
      </c>
      <c r="F52" s="8">
        <v>2</v>
      </c>
      <c r="G52" s="8" t="s">
        <v>9</v>
      </c>
      <c r="H52" s="9">
        <v>30</v>
      </c>
      <c r="I52" s="13" t="s">
        <v>50</v>
      </c>
      <c r="J52" s="8">
        <v>13.8</v>
      </c>
      <c r="K52" s="8"/>
      <c r="L52" s="8"/>
      <c r="M52" s="8"/>
      <c r="N52" s="8"/>
      <c r="O52" s="8" t="s">
        <v>174</v>
      </c>
      <c r="P52" s="13" t="s">
        <v>197</v>
      </c>
    </row>
    <row r="53" spans="1:16" s="3" customFormat="1" ht="15" customHeight="1">
      <c r="A53" s="8">
        <v>51</v>
      </c>
      <c r="B53" s="8" t="s">
        <v>4</v>
      </c>
      <c r="C53" s="8" t="s">
        <v>21</v>
      </c>
      <c r="D53" s="8" t="s">
        <v>28</v>
      </c>
      <c r="E53" s="8" t="s">
        <v>29</v>
      </c>
      <c r="F53" s="8">
        <v>2</v>
      </c>
      <c r="G53" s="8" t="s">
        <v>9</v>
      </c>
      <c r="H53" s="9">
        <v>30</v>
      </c>
      <c r="I53" s="13" t="s">
        <v>50</v>
      </c>
      <c r="J53" s="8">
        <v>146.22</v>
      </c>
      <c r="K53" s="8"/>
      <c r="L53" s="8"/>
      <c r="M53" s="8"/>
      <c r="N53" s="8"/>
      <c r="O53" s="8" t="s">
        <v>174</v>
      </c>
      <c r="P53" s="13" t="s">
        <v>197</v>
      </c>
    </row>
    <row r="54" spans="1:16" s="3" customFormat="1" ht="15" customHeight="1">
      <c r="A54" s="8">
        <v>52</v>
      </c>
      <c r="B54" s="8" t="s">
        <v>4</v>
      </c>
      <c r="C54" s="8" t="s">
        <v>21</v>
      </c>
      <c r="D54" s="8" t="s">
        <v>28</v>
      </c>
      <c r="E54" s="8" t="s">
        <v>27</v>
      </c>
      <c r="F54" s="8">
        <v>2</v>
      </c>
      <c r="G54" s="8" t="s">
        <v>9</v>
      </c>
      <c r="H54" s="9">
        <v>30</v>
      </c>
      <c r="I54" s="13" t="s">
        <v>50</v>
      </c>
      <c r="J54" s="8">
        <v>138.66999999999999</v>
      </c>
      <c r="K54" s="8"/>
      <c r="L54" s="8"/>
      <c r="M54" s="8"/>
      <c r="N54" s="8"/>
      <c r="O54" s="8" t="s">
        <v>174</v>
      </c>
      <c r="P54" s="13" t="s">
        <v>197</v>
      </c>
    </row>
    <row r="55" spans="1:16" s="3" customFormat="1" ht="15" customHeight="1">
      <c r="A55" s="8">
        <v>53</v>
      </c>
      <c r="B55" s="8" t="s">
        <v>4</v>
      </c>
      <c r="C55" s="8" t="s">
        <v>21</v>
      </c>
      <c r="D55" s="8" t="s">
        <v>25</v>
      </c>
      <c r="E55" s="8" t="s">
        <v>26</v>
      </c>
      <c r="F55" s="8">
        <v>2</v>
      </c>
      <c r="G55" s="8" t="s">
        <v>9</v>
      </c>
      <c r="H55" s="9">
        <v>30</v>
      </c>
      <c r="I55" s="13" t="s">
        <v>50</v>
      </c>
      <c r="J55" s="8">
        <v>80</v>
      </c>
      <c r="K55" s="8"/>
      <c r="L55" s="8"/>
      <c r="M55" s="8"/>
      <c r="N55" s="8"/>
      <c r="O55" s="8" t="s">
        <v>174</v>
      </c>
      <c r="P55" s="13" t="s">
        <v>197</v>
      </c>
    </row>
    <row r="56" spans="1:16" s="3" customFormat="1" ht="15" customHeight="1">
      <c r="A56" s="8">
        <v>54</v>
      </c>
      <c r="B56" s="8" t="s">
        <v>4</v>
      </c>
      <c r="C56" s="8" t="s">
        <v>21</v>
      </c>
      <c r="D56" s="8" t="s">
        <v>25</v>
      </c>
      <c r="E56" s="8" t="s">
        <v>24</v>
      </c>
      <c r="F56" s="8">
        <v>2</v>
      </c>
      <c r="G56" s="8" t="s">
        <v>9</v>
      </c>
      <c r="H56" s="9">
        <v>30</v>
      </c>
      <c r="I56" s="13" t="s">
        <v>50</v>
      </c>
      <c r="J56" s="8">
        <v>101.59</v>
      </c>
      <c r="K56" s="8"/>
      <c r="L56" s="8"/>
      <c r="M56" s="8"/>
      <c r="N56" s="8"/>
      <c r="O56" s="8" t="s">
        <v>174</v>
      </c>
      <c r="P56" s="13" t="s">
        <v>197</v>
      </c>
    </row>
    <row r="57" spans="1:16" s="3" customFormat="1" ht="15" customHeight="1">
      <c r="A57" s="8">
        <v>55</v>
      </c>
      <c r="B57" s="8" t="s">
        <v>4</v>
      </c>
      <c r="C57" s="8" t="s">
        <v>21</v>
      </c>
      <c r="D57" s="8" t="s">
        <v>20</v>
      </c>
      <c r="E57" s="8" t="s">
        <v>23</v>
      </c>
      <c r="F57" s="8">
        <v>2</v>
      </c>
      <c r="G57" s="8" t="s">
        <v>9</v>
      </c>
      <c r="H57" s="9">
        <v>30</v>
      </c>
      <c r="I57" s="13" t="s">
        <v>50</v>
      </c>
      <c r="J57" s="8">
        <v>60.4</v>
      </c>
      <c r="K57" s="8"/>
      <c r="L57" s="8"/>
      <c r="M57" s="8"/>
      <c r="N57" s="8"/>
      <c r="O57" s="8" t="s">
        <v>174</v>
      </c>
      <c r="P57" s="13" t="s">
        <v>197</v>
      </c>
    </row>
    <row r="58" spans="1:16" s="3" customFormat="1" ht="15" customHeight="1">
      <c r="A58" s="8">
        <v>56</v>
      </c>
      <c r="B58" s="8" t="s">
        <v>4</v>
      </c>
      <c r="C58" s="8" t="s">
        <v>21</v>
      </c>
      <c r="D58" s="8" t="s">
        <v>20</v>
      </c>
      <c r="E58" s="8" t="s">
        <v>22</v>
      </c>
      <c r="F58" s="8">
        <v>2</v>
      </c>
      <c r="G58" s="8" t="s">
        <v>9</v>
      </c>
      <c r="H58" s="9">
        <v>30</v>
      </c>
      <c r="I58" s="13" t="s">
        <v>50</v>
      </c>
      <c r="J58" s="8">
        <v>66.2</v>
      </c>
      <c r="K58" s="8"/>
      <c r="L58" s="8"/>
      <c r="M58" s="8"/>
      <c r="N58" s="8"/>
      <c r="O58" s="8" t="s">
        <v>174</v>
      </c>
      <c r="P58" s="13" t="s">
        <v>197</v>
      </c>
    </row>
    <row r="59" spans="1:16" s="3" customFormat="1" ht="15" customHeight="1">
      <c r="A59" s="8">
        <v>57</v>
      </c>
      <c r="B59" s="8" t="s">
        <v>4</v>
      </c>
      <c r="C59" s="8" t="s">
        <v>21</v>
      </c>
      <c r="D59" s="8" t="s">
        <v>20</v>
      </c>
      <c r="E59" s="8" t="s">
        <v>19</v>
      </c>
      <c r="F59" s="8">
        <v>2</v>
      </c>
      <c r="G59" s="8" t="s">
        <v>9</v>
      </c>
      <c r="H59" s="9">
        <v>30</v>
      </c>
      <c r="I59" s="13" t="s">
        <v>50</v>
      </c>
      <c r="J59" s="8">
        <v>53.8</v>
      </c>
      <c r="K59" s="8"/>
      <c r="L59" s="8"/>
      <c r="M59" s="8"/>
      <c r="N59" s="8"/>
      <c r="O59" s="8" t="s">
        <v>174</v>
      </c>
      <c r="P59" s="13" t="s">
        <v>197</v>
      </c>
    </row>
    <row r="60" spans="1:16" s="3" customFormat="1" ht="15" customHeight="1">
      <c r="A60" s="8">
        <v>59</v>
      </c>
      <c r="B60" s="8" t="s">
        <v>4</v>
      </c>
      <c r="C60" s="8" t="s">
        <v>16</v>
      </c>
      <c r="D60" s="8" t="s">
        <v>17</v>
      </c>
      <c r="E60" s="8" t="s">
        <v>14</v>
      </c>
      <c r="F60" s="8">
        <v>2</v>
      </c>
      <c r="G60" s="12" t="s">
        <v>13</v>
      </c>
      <c r="H60" s="11">
        <v>30</v>
      </c>
      <c r="I60" s="13" t="s">
        <v>50</v>
      </c>
      <c r="J60" s="8">
        <v>149</v>
      </c>
      <c r="K60" s="8">
        <v>14</v>
      </c>
      <c r="L60" s="8">
        <v>18000</v>
      </c>
      <c r="M60" s="8">
        <f>L60/1000</f>
        <v>18</v>
      </c>
      <c r="N60" s="8" t="s">
        <v>0</v>
      </c>
      <c r="O60" s="8" t="s">
        <v>173</v>
      </c>
      <c r="P60" s="13" t="s">
        <v>199</v>
      </c>
    </row>
    <row r="61" spans="1:16" s="3" customFormat="1" ht="15" customHeight="1">
      <c r="A61" s="8">
        <v>60</v>
      </c>
      <c r="B61" s="8" t="s">
        <v>4</v>
      </c>
      <c r="C61" s="8" t="s">
        <v>16</v>
      </c>
      <c r="D61" s="8" t="s">
        <v>15</v>
      </c>
      <c r="E61" s="8" t="s">
        <v>14</v>
      </c>
      <c r="F61" s="8">
        <v>2</v>
      </c>
      <c r="G61" s="12" t="s">
        <v>13</v>
      </c>
      <c r="H61" s="11">
        <v>30</v>
      </c>
      <c r="I61" s="13" t="s">
        <v>50</v>
      </c>
      <c r="J61" s="8">
        <v>83</v>
      </c>
      <c r="K61" s="8">
        <v>7</v>
      </c>
      <c r="L61" s="8">
        <v>7000</v>
      </c>
      <c r="M61" s="8">
        <v>7</v>
      </c>
      <c r="N61" s="8" t="s">
        <v>0</v>
      </c>
      <c r="O61" s="8" t="s">
        <v>173</v>
      </c>
      <c r="P61" s="13" t="s">
        <v>199</v>
      </c>
    </row>
    <row r="62" spans="1:16" s="3" customFormat="1" ht="15" customHeight="1">
      <c r="A62" s="8">
        <v>61</v>
      </c>
      <c r="B62" s="8" t="s">
        <v>4</v>
      </c>
      <c r="C62" s="8" t="s">
        <v>12</v>
      </c>
      <c r="D62" s="8" t="s">
        <v>11</v>
      </c>
      <c r="E62" s="8" t="s">
        <v>10</v>
      </c>
      <c r="F62" s="8">
        <v>2</v>
      </c>
      <c r="G62" s="8" t="s">
        <v>9</v>
      </c>
      <c r="H62" s="11">
        <v>30</v>
      </c>
      <c r="I62" s="13" t="s">
        <v>50</v>
      </c>
      <c r="J62" s="8">
        <v>111.1</v>
      </c>
      <c r="K62" s="8"/>
      <c r="L62" s="8"/>
      <c r="M62" s="8"/>
      <c r="N62" s="8"/>
      <c r="O62" s="8" t="s">
        <v>179</v>
      </c>
      <c r="P62" s="13" t="s">
        <v>198</v>
      </c>
    </row>
    <row r="63" spans="1:16" s="3" customFormat="1" ht="15" customHeight="1">
      <c r="A63" s="8">
        <v>62</v>
      </c>
      <c r="B63" s="8" t="s">
        <v>4</v>
      </c>
      <c r="C63" s="8" t="s">
        <v>3</v>
      </c>
      <c r="D63" s="8" t="s">
        <v>159</v>
      </c>
      <c r="E63" s="8" t="s">
        <v>8</v>
      </c>
      <c r="F63" s="8">
        <v>2</v>
      </c>
      <c r="G63" s="8" t="s">
        <v>1</v>
      </c>
      <c r="H63" s="9">
        <v>40</v>
      </c>
      <c r="I63" s="13" t="s">
        <v>50</v>
      </c>
      <c r="J63" s="8">
        <v>73.819999999999993</v>
      </c>
      <c r="K63" s="8"/>
      <c r="L63" s="8">
        <f>1000*31.26</f>
        <v>31260</v>
      </c>
      <c r="M63" s="8">
        <f>L63/1000</f>
        <v>31.26</v>
      </c>
      <c r="N63" s="8" t="s">
        <v>0</v>
      </c>
      <c r="O63" s="8" t="s">
        <v>183</v>
      </c>
      <c r="P63" s="13" t="s">
        <v>200</v>
      </c>
    </row>
    <row r="64" spans="1:16" s="3" customFormat="1" ht="15" customHeight="1">
      <c r="A64" s="8">
        <v>63</v>
      </c>
      <c r="B64" s="8" t="s">
        <v>4</v>
      </c>
      <c r="C64" s="8" t="s">
        <v>3</v>
      </c>
      <c r="D64" s="8" t="s">
        <v>160</v>
      </c>
      <c r="E64" s="8" t="s">
        <v>7</v>
      </c>
      <c r="F64" s="8">
        <v>2</v>
      </c>
      <c r="G64" s="8" t="s">
        <v>1</v>
      </c>
      <c r="H64" s="9">
        <v>40</v>
      </c>
      <c r="I64" s="13" t="s">
        <v>50</v>
      </c>
      <c r="J64" s="8">
        <v>175.09</v>
      </c>
      <c r="K64" s="8"/>
      <c r="L64" s="8">
        <f>1000*75.69</f>
        <v>75690</v>
      </c>
      <c r="M64" s="8">
        <f>L64/1000</f>
        <v>75.69</v>
      </c>
      <c r="N64" s="8" t="s">
        <v>0</v>
      </c>
      <c r="O64" s="8" t="s">
        <v>183</v>
      </c>
      <c r="P64" s="13" t="s">
        <v>200</v>
      </c>
    </row>
    <row r="65" spans="1:16" s="3" customFormat="1" ht="15" customHeight="1">
      <c r="A65" s="8">
        <v>64</v>
      </c>
      <c r="B65" s="8" t="s">
        <v>4</v>
      </c>
      <c r="C65" s="8" t="s">
        <v>3</v>
      </c>
      <c r="D65" s="8" t="s">
        <v>161</v>
      </c>
      <c r="E65" s="8" t="s">
        <v>6</v>
      </c>
      <c r="F65" s="8">
        <v>2</v>
      </c>
      <c r="G65" s="8" t="s">
        <v>1</v>
      </c>
      <c r="H65" s="9">
        <v>40</v>
      </c>
      <c r="I65" s="13" t="s">
        <v>50</v>
      </c>
      <c r="J65" s="8">
        <v>108.68</v>
      </c>
      <c r="K65" s="8"/>
      <c r="L65" s="8">
        <f>1000*36.65</f>
        <v>36650</v>
      </c>
      <c r="M65" s="8">
        <f>L65/1000</f>
        <v>36.65</v>
      </c>
      <c r="N65" s="8" t="s">
        <v>0</v>
      </c>
      <c r="O65" s="8" t="s">
        <v>182</v>
      </c>
      <c r="P65" s="13" t="s">
        <v>200</v>
      </c>
    </row>
    <row r="66" spans="1:16" s="3" customFormat="1" ht="15" customHeight="1">
      <c r="A66" s="8">
        <v>65</v>
      </c>
      <c r="B66" s="8" t="s">
        <v>4</v>
      </c>
      <c r="C66" s="8" t="s">
        <v>3</v>
      </c>
      <c r="D66" s="8" t="s">
        <v>162</v>
      </c>
      <c r="E66" s="8" t="s">
        <v>5</v>
      </c>
      <c r="F66" s="8">
        <v>2</v>
      </c>
      <c r="G66" s="8" t="s">
        <v>1</v>
      </c>
      <c r="H66" s="9">
        <v>40</v>
      </c>
      <c r="I66" s="13" t="s">
        <v>50</v>
      </c>
      <c r="J66" s="8">
        <v>96.57</v>
      </c>
      <c r="K66" s="8"/>
      <c r="L66" s="8">
        <f>1000*36.71</f>
        <v>36710</v>
      </c>
      <c r="M66" s="8">
        <f>L66/1000</f>
        <v>36.71</v>
      </c>
      <c r="N66" s="8" t="s">
        <v>0</v>
      </c>
      <c r="O66" s="8" t="s">
        <v>182</v>
      </c>
      <c r="P66" s="13" t="s">
        <v>200</v>
      </c>
    </row>
    <row r="67" spans="1:16" s="3" customFormat="1" ht="15" customHeight="1">
      <c r="A67" s="8">
        <v>66</v>
      </c>
      <c r="B67" s="8" t="s">
        <v>4</v>
      </c>
      <c r="C67" s="8" t="s">
        <v>3</v>
      </c>
      <c r="D67" s="8" t="s">
        <v>163</v>
      </c>
      <c r="E67" s="8" t="s">
        <v>2</v>
      </c>
      <c r="F67" s="8">
        <v>2</v>
      </c>
      <c r="G67" s="8" t="s">
        <v>1</v>
      </c>
      <c r="H67" s="9">
        <v>40</v>
      </c>
      <c r="I67" s="13" t="s">
        <v>50</v>
      </c>
      <c r="J67" s="8">
        <v>117.14</v>
      </c>
      <c r="K67" s="8"/>
      <c r="L67" s="8">
        <f>1000*36.66</f>
        <v>36660</v>
      </c>
      <c r="M67" s="8">
        <f>L67/1000</f>
        <v>36.659999999999997</v>
      </c>
      <c r="N67" s="8" t="s">
        <v>0</v>
      </c>
      <c r="O67" s="8" t="s">
        <v>182</v>
      </c>
      <c r="P67" s="13" t="s">
        <v>200</v>
      </c>
    </row>
  </sheetData>
  <phoneticPr fontId="1"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heetViews>
  <sheetFormatPr defaultRowHeight="17.399999999999999"/>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Earthworm densities</vt:lpstr>
      <vt:lpstr>REFERENCES SOURCES OF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Jinseok</cp:lastModifiedBy>
  <dcterms:created xsi:type="dcterms:W3CDTF">2020-08-25T15:59:33Z</dcterms:created>
  <dcterms:modified xsi:type="dcterms:W3CDTF">2022-04-04T06:22:49Z</dcterms:modified>
</cp:coreProperties>
</file>