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nikolic/Dropbox/_manuscript_reporters/"/>
    </mc:Choice>
  </mc:AlternateContent>
  <xr:revisionPtr revIDLastSave="0" documentId="13_ncr:1_{4E44F8AA-D47F-CE40-8DAF-8CFF4CE1AB5D}" xr6:coauthVersionLast="36" xr6:coauthVersionMax="36" xr10:uidLastSave="{00000000-0000-0000-0000-000000000000}"/>
  <bookViews>
    <workbookView xWindow="1760" yWindow="460" windowWidth="18280" windowHeight="14460" xr2:uid="{7F06899F-7DDD-E743-8B2C-03345C13F30F}"/>
  </bookViews>
  <sheets>
    <sheet name="Raw data" sheetId="1" r:id="rId1"/>
    <sheet name="Negative ctrl for GFP fluor." sheetId="2" r:id="rId2"/>
    <sheet name="Fig 1" sheetId="7" r:id="rId3"/>
    <sheet name="OD600" sheetId="8" r:id="rId4"/>
    <sheet name="Fig 2 mCherry" sheetId="4" r:id="rId5"/>
    <sheet name="Fig 2 increase calculations" sheetId="6" r:id="rId6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4" l="1"/>
  <c r="I14" i="4"/>
  <c r="I11" i="4"/>
  <c r="I8" i="4"/>
  <c r="J5" i="4"/>
  <c r="I5" i="4"/>
  <c r="J2" i="4"/>
  <c r="I2" i="4"/>
  <c r="C20" i="4"/>
  <c r="C19" i="4"/>
  <c r="C18" i="4"/>
  <c r="C17" i="4"/>
  <c r="C4" i="4"/>
  <c r="C2" i="4"/>
  <c r="C40" i="4"/>
  <c r="C38" i="4"/>
  <c r="C55" i="4"/>
  <c r="C53" i="4"/>
  <c r="C65" i="4"/>
  <c r="C54" i="4"/>
  <c r="C39" i="4"/>
  <c r="C3" i="4"/>
  <c r="C5" i="4"/>
  <c r="J5" i="6"/>
  <c r="P6" i="7"/>
  <c r="C5" i="6"/>
  <c r="H3" i="8"/>
  <c r="I8" i="8"/>
  <c r="H8" i="8"/>
  <c r="I5" i="8"/>
  <c r="H5" i="8"/>
  <c r="I3" i="8"/>
  <c r="I6" i="8"/>
  <c r="I4" i="8"/>
  <c r="I7" i="8"/>
  <c r="H6" i="8"/>
  <c r="H4" i="8"/>
  <c r="H7" i="8"/>
  <c r="F28" i="7"/>
  <c r="F12" i="7"/>
  <c r="F6" i="7"/>
  <c r="N32" i="7"/>
  <c r="C32" i="7"/>
  <c r="N31" i="7"/>
  <c r="C31" i="7"/>
  <c r="N30" i="7"/>
  <c r="P30" i="7"/>
  <c r="O30" i="7"/>
  <c r="C30" i="7"/>
  <c r="E30" i="7"/>
  <c r="D30" i="7"/>
  <c r="N29" i="7"/>
  <c r="Q29" i="7"/>
  <c r="C29" i="7"/>
  <c r="F29" i="7"/>
  <c r="N28" i="7"/>
  <c r="Q28" i="7"/>
  <c r="C28" i="7"/>
  <c r="N27" i="7"/>
  <c r="Q27" i="7"/>
  <c r="S27" i="7"/>
  <c r="R27" i="7"/>
  <c r="P27" i="7"/>
  <c r="O27" i="7"/>
  <c r="C27" i="7"/>
  <c r="F27" i="7"/>
  <c r="H27" i="7"/>
  <c r="G27" i="7"/>
  <c r="E27" i="7"/>
  <c r="D27" i="7"/>
  <c r="N26" i="7"/>
  <c r="C26" i="7"/>
  <c r="N25" i="7"/>
  <c r="C25" i="7"/>
  <c r="N24" i="7"/>
  <c r="P24" i="7"/>
  <c r="O24" i="7"/>
  <c r="C24" i="7"/>
  <c r="E24" i="7"/>
  <c r="D24" i="7"/>
  <c r="N23" i="7"/>
  <c r="Q23" i="7"/>
  <c r="C23" i="7"/>
  <c r="F23" i="7"/>
  <c r="N22" i="7"/>
  <c r="Q22" i="7"/>
  <c r="C22" i="7"/>
  <c r="F22" i="7"/>
  <c r="N21" i="7"/>
  <c r="Q21" i="7"/>
  <c r="S21" i="7"/>
  <c r="R21" i="7"/>
  <c r="P21" i="7"/>
  <c r="O21" i="7"/>
  <c r="C21" i="7"/>
  <c r="F21" i="7"/>
  <c r="H21" i="7"/>
  <c r="G21" i="7"/>
  <c r="E21" i="7"/>
  <c r="D21" i="7"/>
  <c r="N20" i="7"/>
  <c r="C20" i="7"/>
  <c r="N19" i="7"/>
  <c r="C19" i="7"/>
  <c r="N18" i="7"/>
  <c r="P18" i="7"/>
  <c r="O18" i="7"/>
  <c r="C18" i="7"/>
  <c r="E18" i="7"/>
  <c r="D18" i="7"/>
  <c r="N17" i="7"/>
  <c r="C17" i="7"/>
  <c r="N16" i="7"/>
  <c r="C16" i="7"/>
  <c r="N15" i="7"/>
  <c r="P15" i="7"/>
  <c r="O15" i="7"/>
  <c r="C15" i="7"/>
  <c r="E15" i="7"/>
  <c r="D15" i="7"/>
  <c r="N14" i="7"/>
  <c r="Q14" i="7"/>
  <c r="C14" i="7"/>
  <c r="F14" i="7"/>
  <c r="N13" i="7"/>
  <c r="Q13" i="7"/>
  <c r="C13" i="7"/>
  <c r="F13" i="7"/>
  <c r="N12" i="7"/>
  <c r="Q12" i="7"/>
  <c r="S12" i="7"/>
  <c r="R12" i="7"/>
  <c r="P12" i="7"/>
  <c r="O12" i="7"/>
  <c r="C12" i="7"/>
  <c r="H12" i="7"/>
  <c r="G12" i="7"/>
  <c r="E12" i="7"/>
  <c r="D12" i="7"/>
  <c r="N11" i="7"/>
  <c r="C11" i="7"/>
  <c r="N10" i="7"/>
  <c r="C10" i="7"/>
  <c r="N9" i="7"/>
  <c r="P9" i="7"/>
  <c r="O9" i="7"/>
  <c r="C9" i="7"/>
  <c r="E9" i="7"/>
  <c r="D9" i="7"/>
  <c r="N8" i="7"/>
  <c r="Q8" i="7"/>
  <c r="C8" i="7"/>
  <c r="F8" i="7"/>
  <c r="N7" i="7"/>
  <c r="Q7" i="7"/>
  <c r="C7" i="7"/>
  <c r="F7" i="7"/>
  <c r="N6" i="7"/>
  <c r="Q6" i="7"/>
  <c r="S6" i="7"/>
  <c r="R6" i="7"/>
  <c r="O6" i="7"/>
  <c r="C6" i="7"/>
  <c r="H6" i="7"/>
  <c r="G6" i="7"/>
  <c r="E6" i="7"/>
  <c r="D6" i="7"/>
  <c r="N5" i="7"/>
  <c r="C5" i="7"/>
  <c r="N4" i="7"/>
  <c r="C4" i="7"/>
  <c r="N3" i="7"/>
  <c r="P3" i="7"/>
  <c r="O3" i="7"/>
  <c r="C3" i="7"/>
  <c r="E3" i="7"/>
  <c r="D3" i="7"/>
  <c r="P5" i="6"/>
  <c r="O26" i="6"/>
  <c r="O25" i="6"/>
  <c r="O24" i="6"/>
  <c r="O20" i="6"/>
  <c r="O19" i="6"/>
  <c r="O18" i="6"/>
  <c r="O13" i="6"/>
  <c r="O12" i="6"/>
  <c r="O11" i="6"/>
  <c r="O7" i="6"/>
  <c r="O6" i="6"/>
  <c r="O5" i="6"/>
  <c r="Q5" i="6"/>
  <c r="I18" i="6"/>
  <c r="I7" i="6"/>
  <c r="I5" i="6"/>
  <c r="I26" i="6"/>
  <c r="I25" i="6"/>
  <c r="I24" i="6"/>
  <c r="I20" i="6"/>
  <c r="I19" i="6"/>
  <c r="I13" i="6"/>
  <c r="I12" i="6"/>
  <c r="I11" i="6"/>
  <c r="I6" i="6"/>
  <c r="K5" i="6"/>
  <c r="C11" i="6"/>
  <c r="C41" i="4"/>
  <c r="C42" i="4"/>
  <c r="C43" i="4"/>
  <c r="C44" i="4"/>
  <c r="C45" i="4"/>
  <c r="C46" i="4"/>
  <c r="C47" i="4"/>
  <c r="C48" i="4"/>
  <c r="C49" i="4"/>
  <c r="C50" i="4"/>
  <c r="C51" i="4"/>
  <c r="C52" i="4"/>
  <c r="C56" i="4"/>
  <c r="C57" i="4"/>
  <c r="C58" i="4"/>
  <c r="C59" i="4"/>
  <c r="C60" i="4"/>
  <c r="C61" i="4"/>
  <c r="C62" i="4"/>
  <c r="C63" i="4"/>
  <c r="C64" i="4"/>
  <c r="C66" i="4"/>
  <c r="C67" i="4"/>
  <c r="J8" i="4"/>
  <c r="J11" i="4"/>
  <c r="C6" i="4"/>
  <c r="C7" i="4"/>
  <c r="C21" i="4"/>
  <c r="C22" i="4"/>
  <c r="C8" i="4"/>
  <c r="C9" i="4"/>
  <c r="C10" i="4"/>
  <c r="C23" i="4"/>
  <c r="C24" i="4"/>
  <c r="C25" i="4"/>
  <c r="C11" i="4"/>
  <c r="C12" i="4"/>
  <c r="C13" i="4"/>
  <c r="C26" i="4"/>
  <c r="C27" i="4"/>
  <c r="C28" i="4"/>
  <c r="C14" i="4"/>
  <c r="C15" i="4"/>
  <c r="C16" i="4"/>
  <c r="C29" i="4"/>
  <c r="C30" i="4"/>
  <c r="C31" i="4"/>
  <c r="E11" i="6"/>
  <c r="E24" i="6"/>
  <c r="D24" i="6"/>
  <c r="E18" i="6"/>
  <c r="D18" i="6"/>
  <c r="D5" i="6"/>
  <c r="D11" i="6"/>
  <c r="E5" i="6"/>
  <c r="C26" i="6"/>
  <c r="C25" i="6"/>
  <c r="C24" i="6"/>
  <c r="C20" i="6"/>
  <c r="C19" i="6"/>
  <c r="C18" i="6"/>
  <c r="C13" i="6"/>
  <c r="C12" i="6"/>
  <c r="C6" i="6"/>
  <c r="C7" i="6"/>
</calcChain>
</file>

<file path=xl/sharedStrings.xml><?xml version="1.0" encoding="utf-8"?>
<sst xmlns="http://schemas.openxmlformats.org/spreadsheetml/2006/main" count="508" uniqueCount="148">
  <si>
    <t>SAMPLE.ID</t>
  </si>
  <si>
    <t>GFP.H.Av</t>
  </si>
  <si>
    <t>0609_53ZSstar_exp_1_003.fcs</t>
  </si>
  <si>
    <t>0609_53ZSstar_exp_2_004.fcs</t>
  </si>
  <si>
    <t>0609_53ZSstar_exp_3_005.fcs</t>
  </si>
  <si>
    <t>0609_53ZSstar_t1_Hi_1_0.fcs</t>
  </si>
  <si>
    <t>0609_53ZSstar_t1_Hi_2_0.fcs</t>
  </si>
  <si>
    <t>0609_53ZSstar_t1_Hi_3_0.fcs</t>
  </si>
  <si>
    <t>0609_53ZSstar_t1_n_1_01.fcs</t>
  </si>
  <si>
    <t>0609_53ZSstar_t1_n_2_01.fcs</t>
  </si>
  <si>
    <t>0609_53ZSstar_t1_n_3_01.fcs</t>
  </si>
  <si>
    <t>0609_53ZSstar_t2_Hi_1_0.fcs</t>
  </si>
  <si>
    <t>0609_53ZSstar_t2_Hi_2_0.fcs</t>
  </si>
  <si>
    <t>0609_53ZSstar_t2_Hi_3_0.fcs</t>
  </si>
  <si>
    <t>0609_53ZSstar_t2_n_1_00.fcs</t>
  </si>
  <si>
    <t>0609_53ZSstar_t2_n_2_00.fcs</t>
  </si>
  <si>
    <t>0609_53ZSstar_t2_n_3_00.fcs</t>
  </si>
  <si>
    <t>0609_612ZSstar_exp_1_00.fcs</t>
  </si>
  <si>
    <t>0609_612ZSstar_exp_2_00.fcs</t>
  </si>
  <si>
    <t>0609_612ZSstar_exp_3_00.fcs</t>
  </si>
  <si>
    <t>0609_612ZSstar_t1_Hi_1_.fcs</t>
  </si>
  <si>
    <t>0609_612ZSstar_t1_Hi_2_.fcs</t>
  </si>
  <si>
    <t>0609_612ZSstar_t1_Hi_3_.fcs</t>
  </si>
  <si>
    <t>0609_612ZSstar_t1_n_1_0.fcs</t>
  </si>
  <si>
    <t>0609_612ZSstar_t1_n_2_0.fcs</t>
  </si>
  <si>
    <t>0609_612ZSstar_t1_n_3_0.fcs</t>
  </si>
  <si>
    <t>0609_612ZSstar_t2_Hi_1_.fcs</t>
  </si>
  <si>
    <t>0609_612ZSstar_t2_Hi_2_.fcs</t>
  </si>
  <si>
    <t>0609_612ZSstar_t2_Hi_3_.fcs</t>
  </si>
  <si>
    <t>0609_612ZSstar_t2_n_1_0.fcs</t>
  </si>
  <si>
    <t>0609_612ZSstar_t2_n_2_0.fcs</t>
  </si>
  <si>
    <t>0609_612ZSstar_t2_n_3_0.fcs</t>
  </si>
  <si>
    <t>0609_645ZSstar_exp_1_01.fcs</t>
  </si>
  <si>
    <t>0609_645ZSstar_exp_2_01.fcs</t>
  </si>
  <si>
    <t>0609_645ZSstar_exp_3_01.fcs</t>
  </si>
  <si>
    <t>0609_645ZSstar_t1_Hi_1_.fcs</t>
  </si>
  <si>
    <t>0609_645ZSstar_t1_Hi_2_.fcs</t>
  </si>
  <si>
    <t>0609_645ZSstar_t1_Hi_3_.fcs</t>
  </si>
  <si>
    <t>0609_645ZSstar_t1_n_1_0.fcs</t>
  </si>
  <si>
    <t>0609_645ZSstar_t1_n_2_0.fcs</t>
  </si>
  <si>
    <t>0609_645ZSstar_t1_n_3_0.fcs</t>
  </si>
  <si>
    <t>0609_645ZSstar_t2_Hi_1_.fcs</t>
  </si>
  <si>
    <t>0609_645ZSstar_t2_Hi_2_.fcs</t>
  </si>
  <si>
    <t>0609_645ZSstar_t2_Hi_3_.fcs</t>
  </si>
  <si>
    <t>0609_645ZSstar_t2_n_1_0.fcs</t>
  </si>
  <si>
    <t>0609_645ZSstar_t2_n_2_0.fcs</t>
  </si>
  <si>
    <t>0609_645ZSstar_t2_n_3_0.fcs</t>
  </si>
  <si>
    <t>0609_BWpBAD_exp_001.fcs</t>
  </si>
  <si>
    <t>0609_BWpBAD_t1_Hi_029.fcs</t>
  </si>
  <si>
    <t>0609_BWpBAD_t1_n_015.fcs</t>
  </si>
  <si>
    <t>0609_BWpBAD_t2_Hi_014.fcs</t>
  </si>
  <si>
    <t>0609_BWpBAD_t2_n_029.fcs</t>
  </si>
  <si>
    <t>mCherry.H.Av</t>
  </si>
  <si>
    <t>mCherry.H.LOG.CV</t>
  </si>
  <si>
    <t>0626_53MS_exp_1_003.fcs</t>
  </si>
  <si>
    <t>0626_53MS_exp_2_004.fcs</t>
  </si>
  <si>
    <t>0626_53MS_exp_3_005.fcs</t>
  </si>
  <si>
    <t>0626_53MS_t1_Hi_1_031.fcs</t>
  </si>
  <si>
    <t>0626_53MS_t1_Hi_2_032.fcs</t>
  </si>
  <si>
    <t>0626_53MS_t1_Hi_3_033.fcs</t>
  </si>
  <si>
    <t>0626_53MS_t1_n_1_017.fcs</t>
  </si>
  <si>
    <t>0626_53MS_t1_n_2_018.fcs</t>
  </si>
  <si>
    <t>0626_53MS_t1_n_3_019.fcs</t>
  </si>
  <si>
    <t>0626_53MS_t2_Hi_1_059.fcs</t>
  </si>
  <si>
    <t>0626_53MS_t2_Hi_2_060.fcs</t>
  </si>
  <si>
    <t>0626_53MS_t2_Hi_3_061.fcs</t>
  </si>
  <si>
    <t>0626_53MS_t2_n_1_045.fcs</t>
  </si>
  <si>
    <t>0626_53MS_t2_n_2_046.fcs</t>
  </si>
  <si>
    <t>0626_53MS_t2_n_3_047.fcs</t>
  </si>
  <si>
    <t>0626_612MS_exp_1_006.fcs</t>
  </si>
  <si>
    <t>0626_612MS_exp_2_007.fcs</t>
  </si>
  <si>
    <t>0626_612MS_exp_3_008.fcs</t>
  </si>
  <si>
    <t>0626_612MS_t1_Hi_1_034.fcs</t>
  </si>
  <si>
    <t>0626_612MS_t1_Hi_2_035.fcs</t>
  </si>
  <si>
    <t>0626_612MS_t1_Hi_3_036.fcs</t>
  </si>
  <si>
    <t>0626_612MS_t1_n_1_020.fcs</t>
  </si>
  <si>
    <t>0626_612MS_t1_n_2_021.fcs</t>
  </si>
  <si>
    <t>0626_612MS_t1_n_3_022.fcs</t>
  </si>
  <si>
    <t>0626_612MS_t2_Hi_1_062.fcs</t>
  </si>
  <si>
    <t>0626_612MS_t2_Hi_2_063.fcs</t>
  </si>
  <si>
    <t>0626_612MS_t2_Hi_3_064.fcs</t>
  </si>
  <si>
    <t>0626_612MS_t2_n_1_048.fcs</t>
  </si>
  <si>
    <t>0626_612MS_t2_n_2_049.fcs</t>
  </si>
  <si>
    <t>0626_612MS_t2_n_3_050.fcs</t>
  </si>
  <si>
    <t>0626_645MS_t1_Hi_3_042.fcs</t>
  </si>
  <si>
    <t>0626_645MS_t1_n_1_026.fcs</t>
  </si>
  <si>
    <t>0626_645MS_t1_n_2_027.fcs</t>
  </si>
  <si>
    <t>0626_645MS_t1_n_3_028.fcs</t>
  </si>
  <si>
    <t>0626_645MS_t2_Hi_1_068.fcs</t>
  </si>
  <si>
    <t>0626_645MS_t2_Hi_2_069.fcs</t>
  </si>
  <si>
    <t>0626_645MS_t2_Hi_3_070.fcs</t>
  </si>
  <si>
    <t>0626_645MS_t2_n_1_054.fcs</t>
  </si>
  <si>
    <t>0626_645MS_t2_n_2_055.fcs</t>
  </si>
  <si>
    <t>0626_645MS_t2_n_3_056.fcs</t>
  </si>
  <si>
    <t>0626_BWpBAD_exp_001.fcs</t>
  </si>
  <si>
    <t>0626_BWpBAD_t1_Hi_029.fcs</t>
  </si>
  <si>
    <t>0626_BWpBAD_t1_n_015.fcs</t>
  </si>
  <si>
    <t>0626_BWpBAD_t2_Hi_057.fcs</t>
  </si>
  <si>
    <t>0626_BWpBAD_t2_n_043.fcs</t>
  </si>
  <si>
    <t>Blue dataset = data from [Nikolic et al 2018 Nucleic Acids Res 46(6):2918–2931]</t>
  </si>
  <si>
    <t>http://flowrepository.org/experiments/1540</t>
  </si>
  <si>
    <t>FlowRepository ID: FR-FCM-ZYG4</t>
  </si>
  <si>
    <t>norm GFP.H.Av</t>
  </si>
  <si>
    <t>mean</t>
  </si>
  <si>
    <t>st.dev</t>
  </si>
  <si>
    <t>norm mCherry.H.Av</t>
  </si>
  <si>
    <t>high-copy plasmid</t>
  </si>
  <si>
    <t>low-copy plasmid</t>
  </si>
  <si>
    <t>N= 3 replicates</t>
  </si>
  <si>
    <t>n - uninduced cultures, controls</t>
  </si>
  <si>
    <t>measured in the exponential phase, and time points t1 and t2</t>
  </si>
  <si>
    <t>MS = high-copy plasmid</t>
  </si>
  <si>
    <t>ZSstar = low-copy plasmid</t>
  </si>
  <si>
    <t>Negative controls for GFP fluorescence</t>
  </si>
  <si>
    <t>strain TB212 pBAD-mazF with GFP plasmid</t>
  </si>
  <si>
    <t>strain BW27784 pBAD-mazF</t>
  </si>
  <si>
    <t>MS = high-copy plasmid; ZSstar = low-copy plasmid</t>
  </si>
  <si>
    <t>GFP plasmids: 53 (leaderless), 612 (canonical)</t>
  </si>
  <si>
    <t>Hi - induced cultures, arabinose added to induce mazF expression</t>
  </si>
  <si>
    <t>#CELLS</t>
  </si>
  <si>
    <t>number of cells</t>
  </si>
  <si>
    <t>GFP fluorescence (a.u.)</t>
  </si>
  <si>
    <t>mCherry fluorescence (a.u.)</t>
  </si>
  <si>
    <t>CV in log mCherry fluorescence</t>
  </si>
  <si>
    <t>a.u. = arbitrary unit</t>
  </si>
  <si>
    <t>CV = coefficient of variation</t>
  </si>
  <si>
    <t xml:space="preserve">GFP fluorescence increase </t>
  </si>
  <si>
    <t xml:space="preserve">CV (mCherry fluorescence) increase </t>
  </si>
  <si>
    <t xml:space="preserve">mCherry fluorescence increase </t>
  </si>
  <si>
    <t>0626_645MS_exp_1_012.fcs</t>
  </si>
  <si>
    <t>0626_645MS_exp_2_013.fcs</t>
  </si>
  <si>
    <t>0626_645MS_exp_3_014.fcs</t>
  </si>
  <si>
    <t>0626_645MS_t1_Hi_1_040.fcs</t>
  </si>
  <si>
    <t>0626_645MS_t1_Hi_2_041.fcs</t>
  </si>
  <si>
    <t>Percentage increase in norm GFP.H.Av</t>
  </si>
  <si>
    <t>exp</t>
  </si>
  <si>
    <t>t1 n</t>
  </si>
  <si>
    <t>t1 H</t>
  </si>
  <si>
    <t>t2 n</t>
  </si>
  <si>
    <t>t2 H</t>
  </si>
  <si>
    <t>BW27784 pBAD-mazF</t>
  </si>
  <si>
    <t>TB212 pBAD-mazF pMS-612</t>
  </si>
  <si>
    <t>replicate</t>
  </si>
  <si>
    <t>OD600 measurements</t>
  </si>
  <si>
    <t>H - induced cultures, arabinose added to induce mazF expression</t>
  </si>
  <si>
    <t>Percentage decrease t1</t>
  </si>
  <si>
    <t>Percentage decrease t2</t>
  </si>
  <si>
    <t>TB212 pBAD-mazF pZSstar-612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</si>
</sst>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0" fillId="0" borderId="0" xfId="0" applyFont="1" applyFill="1"/>
    <xf numFmtId="0" fontId="1" fillId="0" borderId="0" xfId="0" applyFont="1"/>
    <xf numFmtId="0" fontId="6" fillId="0" borderId="0" xfId="0" applyFont="1" applyFill="1"/>
    <xf numFmtId="0" fontId="6" fillId="0" borderId="0" xfId="0" applyFont="1"/>
    <xf numFmtId="164" fontId="2" fillId="0" borderId="0" xfId="0" applyNumberFormat="1" applyFont="1" applyFill="1"/>
    <xf numFmtId="164" fontId="3" fillId="0" borderId="0" xfId="0" applyNumberFormat="1" applyFont="1" applyFill="1"/>
    <xf numFmtId="164" fontId="4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/>
    <xf numFmtId="164" fontId="6" fillId="0" borderId="0" xfId="0" applyNumberFormat="1" applyFont="1" applyFill="1"/>
    <xf numFmtId="164" fontId="6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7" fillId="0" borderId="0" xfId="0" applyNumberFormat="1" applyFont="1" applyFill="1"/>
    <xf numFmtId="2" fontId="0" fillId="0" borderId="0" xfId="0" applyNumberFormat="1"/>
    <xf numFmtId="165" fontId="0" fillId="0" borderId="0" xfId="0" applyNumberFormat="1"/>
    <xf numFmtId="164" fontId="7" fillId="0" borderId="0" xfId="0" applyNumberFormat="1" applyFont="1"/>
    <xf numFmtId="0" fontId="5" fillId="0" borderId="0" xfId="0" applyFont="1"/>
    <xf numFmtId="164" fontId="5" fillId="0" borderId="0" xfId="0" applyNumberFormat="1" applyFont="1" applyFill="1"/>
    <xf numFmtId="0" fontId="5" fillId="0" borderId="0" xfId="0" applyFont="1" applyFill="1"/>
    <xf numFmtId="0" fontId="0" fillId="0" borderId="0" xfId="0" applyFont="1"/>
    <xf numFmtId="1" fontId="0" fillId="0" borderId="0" xfId="0" applyNumberFormat="1" applyFont="1"/>
    <xf numFmtId="2" fontId="0" fillId="0" borderId="0" xfId="0" applyNumberFormat="1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E7A7-18F3-C040-AD95-A233D5AAC485}">
  <dimension ref="A1:N47"/>
  <sheetViews>
    <sheetView tabSelected="1" workbookViewId="0"/>
  </sheetViews>
  <sheetFormatPr baseColWidth="10" defaultRowHeight="16" x14ac:dyDescent="0.2"/>
  <cols>
    <col min="1" max="1" width="26.33203125" bestFit="1" customWidth="1"/>
    <col min="3" max="3" width="12.1640625" style="10" bestFit="1" customWidth="1"/>
    <col min="4" max="4" width="12.6640625" style="10" bestFit="1" customWidth="1"/>
    <col min="5" max="5" width="16.83203125" style="10" bestFit="1" customWidth="1"/>
    <col min="6" max="6" width="3" style="10" customWidth="1"/>
    <col min="7" max="7" width="26" style="2" bestFit="1" customWidth="1"/>
    <col min="8" max="8" width="10.83203125" style="2"/>
    <col min="9" max="9" width="10.83203125" style="9"/>
    <col min="10" max="10" width="12.6640625" style="9" bestFit="1" customWidth="1"/>
    <col min="11" max="11" width="16.83203125" style="10" bestFit="1" customWidth="1"/>
    <col min="13" max="13" width="16.83203125" bestFit="1" customWidth="1"/>
  </cols>
  <sheetData>
    <row r="1" spans="1:14" x14ac:dyDescent="0.2">
      <c r="A1" s="3" t="s">
        <v>106</v>
      </c>
      <c r="G1" s="1" t="s">
        <v>107</v>
      </c>
    </row>
    <row r="2" spans="1:14" x14ac:dyDescent="0.2">
      <c r="A2" s="3" t="s">
        <v>0</v>
      </c>
      <c r="B2" s="3" t="s">
        <v>119</v>
      </c>
      <c r="C2" s="13" t="s">
        <v>1</v>
      </c>
      <c r="D2" s="14" t="s">
        <v>52</v>
      </c>
      <c r="E2" s="15" t="s">
        <v>53</v>
      </c>
      <c r="F2" s="15"/>
      <c r="G2" s="1" t="s">
        <v>0</v>
      </c>
      <c r="H2" s="1" t="s">
        <v>119</v>
      </c>
      <c r="I2" s="6" t="s">
        <v>1</v>
      </c>
      <c r="J2" s="7" t="s">
        <v>52</v>
      </c>
      <c r="K2" s="8" t="s">
        <v>53</v>
      </c>
      <c r="M2" s="3" t="s">
        <v>119</v>
      </c>
      <c r="N2" t="s">
        <v>120</v>
      </c>
    </row>
    <row r="3" spans="1:14" x14ac:dyDescent="0.2">
      <c r="A3" t="s">
        <v>54</v>
      </c>
      <c r="B3">
        <v>50008</v>
      </c>
      <c r="C3" s="10">
        <v>60.524053446685102</v>
      </c>
      <c r="D3" s="16">
        <v>219.380163040252</v>
      </c>
      <c r="E3" s="10">
        <v>0.13507970283679885</v>
      </c>
      <c r="G3" s="2" t="s">
        <v>2</v>
      </c>
      <c r="H3" s="2">
        <v>50000</v>
      </c>
      <c r="I3" s="9">
        <v>54.815755632667504</v>
      </c>
      <c r="J3" s="9">
        <v>251.07344074968299</v>
      </c>
      <c r="K3" s="10">
        <v>9.5541496374943358E-2</v>
      </c>
      <c r="M3" s="13" t="s">
        <v>1</v>
      </c>
      <c r="N3" t="s">
        <v>121</v>
      </c>
    </row>
    <row r="4" spans="1:14" x14ac:dyDescent="0.2">
      <c r="A4" t="s">
        <v>55</v>
      </c>
      <c r="B4">
        <v>50000</v>
      </c>
      <c r="C4" s="10">
        <v>49.8322670147991</v>
      </c>
      <c r="D4" s="16">
        <v>209.37653571513201</v>
      </c>
      <c r="E4" s="10">
        <v>0.12748041542030347</v>
      </c>
      <c r="G4" s="2" t="s">
        <v>3</v>
      </c>
      <c r="H4" s="2">
        <v>50000</v>
      </c>
      <c r="I4" s="9">
        <v>53.566152981109603</v>
      </c>
      <c r="J4" s="9">
        <v>241.775674944277</v>
      </c>
      <c r="K4" s="10">
        <v>8.7823630727111093E-2</v>
      </c>
      <c r="M4" s="14" t="s">
        <v>52</v>
      </c>
      <c r="N4" t="s">
        <v>122</v>
      </c>
    </row>
    <row r="5" spans="1:14" x14ac:dyDescent="0.2">
      <c r="A5" t="s">
        <v>56</v>
      </c>
      <c r="B5">
        <v>50000</v>
      </c>
      <c r="C5" s="10">
        <v>52.922482790765798</v>
      </c>
      <c r="D5" s="16">
        <v>229.46652816420601</v>
      </c>
      <c r="E5" s="10">
        <v>0.10539004397451543</v>
      </c>
      <c r="G5" s="2" t="s">
        <v>4</v>
      </c>
      <c r="H5" s="2">
        <v>50000</v>
      </c>
      <c r="I5" s="9">
        <v>48.9306865768433</v>
      </c>
      <c r="J5" s="9">
        <v>237.20258853483199</v>
      </c>
      <c r="K5" s="10">
        <v>8.9934632635108314E-2</v>
      </c>
      <c r="M5" s="15" t="s">
        <v>53</v>
      </c>
      <c r="N5" t="s">
        <v>123</v>
      </c>
    </row>
    <row r="6" spans="1:14" x14ac:dyDescent="0.2">
      <c r="A6" t="s">
        <v>57</v>
      </c>
      <c r="B6">
        <v>50000</v>
      </c>
      <c r="C6" s="10">
        <v>65.410899007864003</v>
      </c>
      <c r="D6" s="16">
        <v>689.32846615260098</v>
      </c>
      <c r="E6" s="10">
        <v>0.12743240598185437</v>
      </c>
      <c r="G6" s="2" t="s">
        <v>5</v>
      </c>
      <c r="H6" s="2">
        <v>50000</v>
      </c>
      <c r="I6" s="9">
        <v>39.544463731927898</v>
      </c>
      <c r="J6" s="9">
        <v>595.21556059955606</v>
      </c>
      <c r="K6" s="10">
        <v>0.10783104409609262</v>
      </c>
    </row>
    <row r="7" spans="1:14" x14ac:dyDescent="0.2">
      <c r="A7" t="s">
        <v>58</v>
      </c>
      <c r="B7">
        <v>50000</v>
      </c>
      <c r="C7" s="10">
        <v>62.1927068692398</v>
      </c>
      <c r="D7" s="16">
        <v>649.33004655181901</v>
      </c>
      <c r="E7" s="10">
        <v>0.11930380263363291</v>
      </c>
      <c r="G7" s="2" t="s">
        <v>6</v>
      </c>
      <c r="H7" s="2">
        <v>50000</v>
      </c>
      <c r="I7" s="9">
        <v>40.048680083332101</v>
      </c>
      <c r="J7" s="9">
        <v>658.03861082387004</v>
      </c>
      <c r="K7" s="10">
        <v>9.6036350355142172E-2</v>
      </c>
      <c r="M7" t="s">
        <v>124</v>
      </c>
    </row>
    <row r="8" spans="1:14" x14ac:dyDescent="0.2">
      <c r="A8" t="s">
        <v>59</v>
      </c>
      <c r="B8">
        <v>50000</v>
      </c>
      <c r="C8" s="10">
        <v>64.780116887474094</v>
      </c>
      <c r="D8" s="16">
        <v>799.87885025010098</v>
      </c>
      <c r="E8" s="10">
        <v>0.11490243379346328</v>
      </c>
      <c r="G8" s="2" t="s">
        <v>7</v>
      </c>
      <c r="H8" s="2">
        <v>50000</v>
      </c>
      <c r="I8" s="9">
        <v>40.654436947870302</v>
      </c>
      <c r="J8" s="9">
        <v>639.89192889391904</v>
      </c>
      <c r="K8" s="10">
        <v>9.4107400025803492E-2</v>
      </c>
      <c r="M8" t="s">
        <v>125</v>
      </c>
    </row>
    <row r="9" spans="1:14" x14ac:dyDescent="0.2">
      <c r="A9" t="s">
        <v>60</v>
      </c>
      <c r="B9">
        <v>50000</v>
      </c>
      <c r="C9" s="10">
        <v>54.640960398645397</v>
      </c>
      <c r="D9" s="16">
        <v>396.86943765485802</v>
      </c>
      <c r="E9" s="10">
        <v>9.9205654309124397E-2</v>
      </c>
      <c r="G9" s="2" t="s">
        <v>8</v>
      </c>
      <c r="H9" s="2">
        <v>50000</v>
      </c>
      <c r="I9" s="9">
        <v>40.906553813295403</v>
      </c>
      <c r="J9" s="9">
        <v>353.300415472412</v>
      </c>
      <c r="K9" s="10">
        <v>8.6323076483569197E-2</v>
      </c>
    </row>
    <row r="10" spans="1:14" x14ac:dyDescent="0.2">
      <c r="A10" t="s">
        <v>61</v>
      </c>
      <c r="B10">
        <v>50000</v>
      </c>
      <c r="C10" s="10">
        <v>51.640020210866901</v>
      </c>
      <c r="D10" s="16">
        <v>362.444992626638</v>
      </c>
      <c r="E10" s="10">
        <v>8.8861069806455584E-2</v>
      </c>
      <c r="G10" s="2" t="s">
        <v>9</v>
      </c>
      <c r="H10" s="2">
        <v>50000</v>
      </c>
      <c r="I10" s="9">
        <v>41.332863250255599</v>
      </c>
      <c r="J10" s="9">
        <v>297.41937401970898</v>
      </c>
      <c r="K10" s="10">
        <v>8.2744920469608033E-2</v>
      </c>
    </row>
    <row r="11" spans="1:14" x14ac:dyDescent="0.2">
      <c r="A11" t="s">
        <v>62</v>
      </c>
      <c r="B11">
        <v>50000</v>
      </c>
      <c r="C11" s="10">
        <v>51.998021778650298</v>
      </c>
      <c r="D11" s="16">
        <v>385.38359769668602</v>
      </c>
      <c r="E11" s="10">
        <v>9.0012879346311955E-2</v>
      </c>
      <c r="G11" s="2" t="s">
        <v>10</v>
      </c>
      <c r="H11" s="2">
        <v>50000</v>
      </c>
      <c r="I11" s="9">
        <v>41.553957755594297</v>
      </c>
      <c r="J11" s="9">
        <v>250.81741983950599</v>
      </c>
      <c r="K11" s="10">
        <v>8.5421209833002068E-2</v>
      </c>
    </row>
    <row r="12" spans="1:14" x14ac:dyDescent="0.2">
      <c r="A12" t="s">
        <v>63</v>
      </c>
      <c r="B12">
        <v>50000</v>
      </c>
      <c r="C12" s="10">
        <v>114.620606607361</v>
      </c>
      <c r="D12" s="16">
        <v>1101.24438608277</v>
      </c>
      <c r="E12" s="10">
        <v>0.18932070758952838</v>
      </c>
      <c r="G12" s="2" t="s">
        <v>11</v>
      </c>
      <c r="H12" s="2">
        <v>50000</v>
      </c>
      <c r="I12" s="9">
        <v>39.294630244426699</v>
      </c>
      <c r="J12" s="9">
        <v>413.18071575682598</v>
      </c>
      <c r="K12" s="10">
        <v>0.14474076429522945</v>
      </c>
    </row>
    <row r="13" spans="1:14" x14ac:dyDescent="0.2">
      <c r="A13" t="s">
        <v>64</v>
      </c>
      <c r="B13">
        <v>50000</v>
      </c>
      <c r="C13" s="10">
        <v>103.542677443256</v>
      </c>
      <c r="D13" s="16">
        <v>941.839931351166</v>
      </c>
      <c r="E13" s="10">
        <v>0.16106885613723332</v>
      </c>
      <c r="G13" s="2" t="s">
        <v>12</v>
      </c>
      <c r="H13" s="2">
        <v>50000</v>
      </c>
      <c r="I13" s="9">
        <v>43.792143778019003</v>
      </c>
      <c r="J13" s="9">
        <v>981.12014541479095</v>
      </c>
      <c r="K13" s="10">
        <v>0.1098416026741561</v>
      </c>
    </row>
    <row r="14" spans="1:14" x14ac:dyDescent="0.2">
      <c r="A14" t="s">
        <v>65</v>
      </c>
      <c r="B14">
        <v>50000</v>
      </c>
      <c r="C14" s="10">
        <v>97.718245958776507</v>
      </c>
      <c r="D14" s="16">
        <v>1022.00811761814</v>
      </c>
      <c r="E14" s="10">
        <v>0.16243964843343126</v>
      </c>
      <c r="G14" s="2" t="s">
        <v>13</v>
      </c>
      <c r="H14" s="2">
        <v>50000</v>
      </c>
      <c r="I14" s="9">
        <v>45.133473572912202</v>
      </c>
      <c r="J14" s="9">
        <v>1026.0176584168701</v>
      </c>
      <c r="K14" s="10">
        <v>0.10950629077107833</v>
      </c>
    </row>
    <row r="15" spans="1:14" x14ac:dyDescent="0.2">
      <c r="A15" t="s">
        <v>66</v>
      </c>
      <c r="B15">
        <v>50000</v>
      </c>
      <c r="C15" s="10">
        <v>40.701159161853802</v>
      </c>
      <c r="D15" s="16">
        <v>135.14180502736099</v>
      </c>
      <c r="E15" s="10">
        <v>0.11642323696760895</v>
      </c>
      <c r="G15" s="2" t="s">
        <v>14</v>
      </c>
      <c r="H15" s="2">
        <v>50000</v>
      </c>
      <c r="I15" s="9">
        <v>28.039083856038999</v>
      </c>
      <c r="J15" s="9">
        <v>123.95629934069601</v>
      </c>
      <c r="K15" s="10">
        <v>9.544224376321285E-2</v>
      </c>
    </row>
    <row r="16" spans="1:14" x14ac:dyDescent="0.2">
      <c r="A16" t="s">
        <v>67</v>
      </c>
      <c r="B16">
        <v>50000</v>
      </c>
      <c r="C16" s="10">
        <v>39.998505704221699</v>
      </c>
      <c r="D16" s="16">
        <v>125.81244461297</v>
      </c>
      <c r="E16" s="10">
        <v>0.10927426285072819</v>
      </c>
      <c r="G16" s="2" t="s">
        <v>15</v>
      </c>
      <c r="H16" s="2">
        <v>50000</v>
      </c>
      <c r="I16" s="9">
        <v>29.168045937128099</v>
      </c>
      <c r="J16" s="9">
        <v>110.65973995533901</v>
      </c>
      <c r="K16" s="10">
        <v>9.5681254654700829E-2</v>
      </c>
    </row>
    <row r="17" spans="1:11" x14ac:dyDescent="0.2">
      <c r="A17" t="s">
        <v>68</v>
      </c>
      <c r="B17">
        <v>50000</v>
      </c>
      <c r="C17" s="10">
        <v>40.433756787548099</v>
      </c>
      <c r="D17" s="16">
        <v>134.50356094182999</v>
      </c>
      <c r="E17" s="10">
        <v>0.10984719024347313</v>
      </c>
      <c r="G17" s="2" t="s">
        <v>16</v>
      </c>
      <c r="H17" s="2">
        <v>50000</v>
      </c>
      <c r="I17" s="9">
        <v>31.090561207799901</v>
      </c>
      <c r="J17" s="9">
        <v>100.14874259461401</v>
      </c>
      <c r="K17" s="10">
        <v>9.793276547157985E-2</v>
      </c>
    </row>
    <row r="18" spans="1:11" s="5" customFormat="1" x14ac:dyDescent="0.2">
      <c r="A18" t="s">
        <v>69</v>
      </c>
      <c r="B18">
        <v>50000</v>
      </c>
      <c r="C18" s="10">
        <v>2081.6193673808498</v>
      </c>
      <c r="D18" s="16">
        <v>208.49916481596</v>
      </c>
      <c r="E18" s="10">
        <v>0.10818764467014406</v>
      </c>
      <c r="F18" s="10"/>
      <c r="G18" s="4" t="s">
        <v>17</v>
      </c>
      <c r="H18" s="4">
        <v>50000</v>
      </c>
      <c r="I18" s="11">
        <v>407.237495430737</v>
      </c>
      <c r="J18" s="11">
        <v>243.147800895758</v>
      </c>
      <c r="K18" s="12">
        <v>9.9258234351423169E-2</v>
      </c>
    </row>
    <row r="19" spans="1:11" s="5" customFormat="1" x14ac:dyDescent="0.2">
      <c r="A19" t="s">
        <v>70</v>
      </c>
      <c r="B19">
        <v>50000</v>
      </c>
      <c r="C19" s="10">
        <v>1816.1115575706301</v>
      </c>
      <c r="D19" s="16">
        <v>217.41761456805199</v>
      </c>
      <c r="E19" s="10">
        <v>0.10679288143300389</v>
      </c>
      <c r="F19" s="10"/>
      <c r="G19" s="4" t="s">
        <v>18</v>
      </c>
      <c r="H19" s="4">
        <v>50000</v>
      </c>
      <c r="I19" s="11">
        <v>369.00804132181202</v>
      </c>
      <c r="J19" s="11">
        <v>219.71957206444699</v>
      </c>
      <c r="K19" s="12">
        <v>9.5384011792477338E-2</v>
      </c>
    </row>
    <row r="20" spans="1:11" s="5" customFormat="1" x14ac:dyDescent="0.2">
      <c r="A20" t="s">
        <v>71</v>
      </c>
      <c r="B20">
        <v>50000</v>
      </c>
      <c r="C20" s="10">
        <v>2244.5993825872602</v>
      </c>
      <c r="D20" s="16">
        <v>218.355261952181</v>
      </c>
      <c r="E20" s="10">
        <v>0.10967028554386701</v>
      </c>
      <c r="F20" s="10"/>
      <c r="G20" s="4" t="s">
        <v>19</v>
      </c>
      <c r="H20" s="4">
        <v>50000</v>
      </c>
      <c r="I20" s="11">
        <v>384.66034149339703</v>
      </c>
      <c r="J20" s="11">
        <v>232.01594475487701</v>
      </c>
      <c r="K20" s="12">
        <v>9.7622138113333451E-2</v>
      </c>
    </row>
    <row r="21" spans="1:11" s="5" customFormat="1" x14ac:dyDescent="0.2">
      <c r="A21" t="s">
        <v>72</v>
      </c>
      <c r="B21">
        <v>50000</v>
      </c>
      <c r="C21" s="10">
        <v>3259.8304020655701</v>
      </c>
      <c r="D21" s="16">
        <v>583.61159710459697</v>
      </c>
      <c r="E21" s="10">
        <v>8.8706204921979268E-2</v>
      </c>
      <c r="F21" s="10"/>
      <c r="G21" s="4" t="s">
        <v>20</v>
      </c>
      <c r="H21" s="4">
        <v>50000</v>
      </c>
      <c r="I21" s="11">
        <v>688.86313759187703</v>
      </c>
      <c r="J21" s="11">
        <v>649.24487011024496</v>
      </c>
      <c r="K21" s="12">
        <v>8.5759402542109037E-2</v>
      </c>
    </row>
    <row r="22" spans="1:11" s="5" customFormat="1" x14ac:dyDescent="0.2">
      <c r="A22" t="s">
        <v>73</v>
      </c>
      <c r="B22">
        <v>50000</v>
      </c>
      <c r="C22" s="10">
        <v>3123.0529543297098</v>
      </c>
      <c r="D22" s="16">
        <v>551.43325420644805</v>
      </c>
      <c r="E22" s="10">
        <v>9.4150247508730495E-2</v>
      </c>
      <c r="F22" s="10"/>
      <c r="G22" s="4" t="s">
        <v>21</v>
      </c>
      <c r="H22" s="4">
        <v>50000</v>
      </c>
      <c r="I22" s="11">
        <v>708.76840284957905</v>
      </c>
      <c r="J22" s="11">
        <v>650.838879491444</v>
      </c>
      <c r="K22" s="12">
        <v>0.11836214867204593</v>
      </c>
    </row>
    <row r="23" spans="1:11" s="5" customFormat="1" x14ac:dyDescent="0.2">
      <c r="A23" t="s">
        <v>74</v>
      </c>
      <c r="B23">
        <v>50000</v>
      </c>
      <c r="C23" s="10">
        <v>3438.2033825169301</v>
      </c>
      <c r="D23" s="16">
        <v>581.98838078830704</v>
      </c>
      <c r="E23" s="10">
        <v>0.10660807149641834</v>
      </c>
      <c r="F23" s="10"/>
      <c r="G23" s="4" t="s">
        <v>22</v>
      </c>
      <c r="H23" s="4">
        <v>50000</v>
      </c>
      <c r="I23" s="11">
        <v>755.82792763900795</v>
      </c>
      <c r="J23" s="11">
        <v>650.43710530276303</v>
      </c>
      <c r="K23" s="12">
        <v>8.8513650963489912E-2</v>
      </c>
    </row>
    <row r="24" spans="1:11" s="5" customFormat="1" x14ac:dyDescent="0.2">
      <c r="A24" t="s">
        <v>75</v>
      </c>
      <c r="B24">
        <v>50000</v>
      </c>
      <c r="C24" s="10">
        <v>1239.8341293943299</v>
      </c>
      <c r="D24" s="16">
        <v>312.62000169573798</v>
      </c>
      <c r="E24" s="10">
        <v>7.4147040170287198E-2</v>
      </c>
      <c r="F24" s="10"/>
      <c r="G24" s="4" t="s">
        <v>23</v>
      </c>
      <c r="H24" s="4">
        <v>50000</v>
      </c>
      <c r="I24" s="11">
        <v>346.96563693873401</v>
      </c>
      <c r="J24" s="11">
        <v>292.28048976695999</v>
      </c>
      <c r="K24" s="12">
        <v>8.2103804502462061E-2</v>
      </c>
    </row>
    <row r="25" spans="1:11" s="5" customFormat="1" x14ac:dyDescent="0.2">
      <c r="A25" t="s">
        <v>76</v>
      </c>
      <c r="B25">
        <v>50000</v>
      </c>
      <c r="C25" s="10">
        <v>1063.1088361367599</v>
      </c>
      <c r="D25" s="16">
        <v>337.21005427825003</v>
      </c>
      <c r="E25" s="10">
        <v>7.6526039575236973E-2</v>
      </c>
      <c r="F25" s="10"/>
      <c r="G25" s="4" t="s">
        <v>24</v>
      </c>
      <c r="H25" s="4">
        <v>50000</v>
      </c>
      <c r="I25" s="11">
        <v>355.16939077530901</v>
      </c>
      <c r="J25" s="11">
        <v>347.96435573608397</v>
      </c>
      <c r="K25" s="12">
        <v>7.9515239824091921E-2</v>
      </c>
    </row>
    <row r="26" spans="1:11" s="5" customFormat="1" x14ac:dyDescent="0.2">
      <c r="A26" t="s">
        <v>77</v>
      </c>
      <c r="B26">
        <v>50000</v>
      </c>
      <c r="C26" s="10">
        <v>1296.65630488996</v>
      </c>
      <c r="D26" s="16">
        <v>331.54599274591402</v>
      </c>
      <c r="E26" s="10">
        <v>7.0569807203656881E-2</v>
      </c>
      <c r="F26" s="10"/>
      <c r="G26" s="4" t="s">
        <v>25</v>
      </c>
      <c r="H26" s="4">
        <v>50000</v>
      </c>
      <c r="I26" s="11">
        <v>339.58260406755397</v>
      </c>
      <c r="J26" s="11">
        <v>295.17721829188298</v>
      </c>
      <c r="K26" s="12">
        <v>8.0081048070912569E-2</v>
      </c>
    </row>
    <row r="27" spans="1:11" s="5" customFormat="1" x14ac:dyDescent="0.2">
      <c r="A27" t="s">
        <v>78</v>
      </c>
      <c r="B27">
        <v>50000</v>
      </c>
      <c r="C27" s="10">
        <v>7816.6162430542799</v>
      </c>
      <c r="D27" s="16">
        <v>807.18473999331502</v>
      </c>
      <c r="E27" s="10">
        <v>0.15647006755757328</v>
      </c>
      <c r="F27" s="10"/>
      <c r="G27" s="4" t="s">
        <v>26</v>
      </c>
      <c r="H27" s="4">
        <v>50000</v>
      </c>
      <c r="I27" s="11">
        <v>1429.8119094450999</v>
      </c>
      <c r="J27" s="11">
        <v>1098.04937362851</v>
      </c>
      <c r="K27" s="12">
        <v>0.10827171719456261</v>
      </c>
    </row>
    <row r="28" spans="1:11" s="5" customFormat="1" x14ac:dyDescent="0.2">
      <c r="A28" t="s">
        <v>79</v>
      </c>
      <c r="B28">
        <v>50000</v>
      </c>
      <c r="C28" s="10">
        <v>4464.36112870325</v>
      </c>
      <c r="D28" s="16">
        <v>531.23741035511</v>
      </c>
      <c r="E28" s="10">
        <v>0.12265440882315454</v>
      </c>
      <c r="F28" s="10"/>
      <c r="G28" s="4" t="s">
        <v>27</v>
      </c>
      <c r="H28" s="4">
        <v>50000</v>
      </c>
      <c r="I28" s="11">
        <v>1439.1894206574</v>
      </c>
      <c r="J28" s="11">
        <v>1054.9013169801599</v>
      </c>
      <c r="K28" s="12">
        <v>0.11687211525542458</v>
      </c>
    </row>
    <row r="29" spans="1:11" s="5" customFormat="1" x14ac:dyDescent="0.2">
      <c r="A29" t="s">
        <v>80</v>
      </c>
      <c r="B29">
        <v>50000</v>
      </c>
      <c r="C29" s="10">
        <v>8193.3650513126504</v>
      </c>
      <c r="D29" s="16">
        <v>824.14927599545501</v>
      </c>
      <c r="E29" s="10">
        <v>0.15028499157415365</v>
      </c>
      <c r="F29" s="10"/>
      <c r="G29" s="4" t="s">
        <v>28</v>
      </c>
      <c r="H29" s="4">
        <v>50000</v>
      </c>
      <c r="I29" s="11">
        <v>1489.13300346045</v>
      </c>
      <c r="J29" s="11">
        <v>1115.85736919852</v>
      </c>
      <c r="K29" s="12">
        <v>0.11203048009046555</v>
      </c>
    </row>
    <row r="30" spans="1:11" s="5" customFormat="1" x14ac:dyDescent="0.2">
      <c r="A30" t="s">
        <v>81</v>
      </c>
      <c r="B30">
        <v>50000</v>
      </c>
      <c r="C30" s="10">
        <v>3412.6165540858101</v>
      </c>
      <c r="D30" s="16">
        <v>110.92727770591701</v>
      </c>
      <c r="E30" s="10">
        <v>9.3529467660008331E-2</v>
      </c>
      <c r="F30" s="10"/>
      <c r="G30" s="4" t="s">
        <v>29</v>
      </c>
      <c r="H30" s="4">
        <v>50000</v>
      </c>
      <c r="I30" s="11">
        <v>506.56371397560099</v>
      </c>
      <c r="J30" s="11">
        <v>112.66996160432799</v>
      </c>
      <c r="K30" s="12">
        <v>9.3087842391952308E-2</v>
      </c>
    </row>
    <row r="31" spans="1:11" s="5" customFormat="1" x14ac:dyDescent="0.2">
      <c r="A31" t="s">
        <v>82</v>
      </c>
      <c r="B31">
        <v>50000</v>
      </c>
      <c r="C31" s="10">
        <v>2968.5065821236099</v>
      </c>
      <c r="D31" s="16">
        <v>108.788615569973</v>
      </c>
      <c r="E31" s="10">
        <v>9.3760092114259244E-2</v>
      </c>
      <c r="F31" s="10"/>
      <c r="G31" s="4" t="s">
        <v>30</v>
      </c>
      <c r="H31" s="4">
        <v>50000</v>
      </c>
      <c r="I31" s="11">
        <v>452.77364402366601</v>
      </c>
      <c r="J31" s="11">
        <v>114.29030518734901</v>
      </c>
      <c r="K31" s="12">
        <v>9.6229338999087657E-2</v>
      </c>
    </row>
    <row r="32" spans="1:11" s="5" customFormat="1" x14ac:dyDescent="0.2">
      <c r="A32" t="s">
        <v>83</v>
      </c>
      <c r="B32">
        <v>50000</v>
      </c>
      <c r="C32" s="10">
        <v>3669.0141661562898</v>
      </c>
      <c r="D32" s="16">
        <v>111.67087749925599</v>
      </c>
      <c r="E32" s="10">
        <v>9.1307876422569351E-2</v>
      </c>
      <c r="F32" s="10"/>
      <c r="G32" s="4" t="s">
        <v>31</v>
      </c>
      <c r="H32" s="4">
        <v>50000</v>
      </c>
      <c r="I32" s="11">
        <v>552.29708342491199</v>
      </c>
      <c r="J32" s="11">
        <v>111.99979971652</v>
      </c>
      <c r="K32" s="12">
        <v>9.3265532238722471E-2</v>
      </c>
    </row>
    <row r="33" spans="1:11" s="5" customFormat="1" x14ac:dyDescent="0.2">
      <c r="A33" t="s">
        <v>94</v>
      </c>
      <c r="B33">
        <v>50000</v>
      </c>
      <c r="C33" s="10">
        <v>51.867849221858997</v>
      </c>
      <c r="D33" s="16">
        <v>39.354172779521903</v>
      </c>
      <c r="E33" s="10">
        <v>0.18996917051683543</v>
      </c>
      <c r="F33" s="10"/>
      <c r="G33" s="4" t="s">
        <v>47</v>
      </c>
      <c r="H33" s="4">
        <v>50000</v>
      </c>
      <c r="I33" s="11">
        <v>54.863299204998</v>
      </c>
      <c r="J33" s="11">
        <v>47.721957417354602</v>
      </c>
      <c r="K33" s="12">
        <v>0.13950286407293655</v>
      </c>
    </row>
    <row r="34" spans="1:11" s="5" customFormat="1" x14ac:dyDescent="0.2">
      <c r="A34" t="s">
        <v>95</v>
      </c>
      <c r="B34">
        <v>50000</v>
      </c>
      <c r="C34" s="10">
        <v>39.675472098627097</v>
      </c>
      <c r="D34" s="16">
        <v>46.481400293502801</v>
      </c>
      <c r="E34" s="10">
        <v>0.13509344980367122</v>
      </c>
      <c r="F34" s="10"/>
      <c r="G34" s="4" t="s">
        <v>48</v>
      </c>
      <c r="H34" s="4">
        <v>50000</v>
      </c>
      <c r="I34" s="11">
        <v>40.349090535945898</v>
      </c>
      <c r="J34" s="11">
        <v>38.913701506442997</v>
      </c>
      <c r="K34" s="12">
        <v>0.19099830121685454</v>
      </c>
    </row>
    <row r="35" spans="1:11" s="5" customFormat="1" x14ac:dyDescent="0.2">
      <c r="A35" t="s">
        <v>96</v>
      </c>
      <c r="B35">
        <v>50000</v>
      </c>
      <c r="C35" s="10">
        <v>43.8762074922466</v>
      </c>
      <c r="D35" s="16">
        <v>46.707446701402702</v>
      </c>
      <c r="E35" s="10">
        <v>0.13450314504702154</v>
      </c>
      <c r="F35" s="10"/>
      <c r="G35" s="4" t="s">
        <v>49</v>
      </c>
      <c r="H35" s="4">
        <v>50000</v>
      </c>
      <c r="I35" s="11">
        <v>41.481818156108901</v>
      </c>
      <c r="J35" s="11">
        <v>40.103077077007299</v>
      </c>
      <c r="K35" s="12">
        <v>0.18680331029933814</v>
      </c>
    </row>
    <row r="36" spans="1:11" s="5" customFormat="1" x14ac:dyDescent="0.2">
      <c r="A36" t="s">
        <v>97</v>
      </c>
      <c r="B36">
        <v>50000</v>
      </c>
      <c r="C36" s="10">
        <v>36.679421507625598</v>
      </c>
      <c r="D36" s="16">
        <v>46.000087866706799</v>
      </c>
      <c r="E36" s="10">
        <v>0.13911584658986895</v>
      </c>
      <c r="F36" s="10"/>
      <c r="G36" s="4" t="s">
        <v>50</v>
      </c>
      <c r="H36" s="4">
        <v>50000</v>
      </c>
      <c r="I36" s="11">
        <v>38.302581585588499</v>
      </c>
      <c r="J36" s="11">
        <v>42.944461048507698</v>
      </c>
      <c r="K36" s="12">
        <v>0.15795687964150748</v>
      </c>
    </row>
    <row r="37" spans="1:11" s="5" customFormat="1" x14ac:dyDescent="0.2">
      <c r="A37" t="s">
        <v>98</v>
      </c>
      <c r="B37">
        <v>50000</v>
      </c>
      <c r="C37" s="10">
        <v>32.752906102781303</v>
      </c>
      <c r="D37" s="16">
        <v>44.6297705618572</v>
      </c>
      <c r="E37" s="10">
        <v>0.15952652336592624</v>
      </c>
      <c r="F37" s="10"/>
      <c r="G37" s="4" t="s">
        <v>51</v>
      </c>
      <c r="H37" s="4">
        <v>50000</v>
      </c>
      <c r="I37" s="11">
        <v>30.895589062137599</v>
      </c>
      <c r="J37" s="11">
        <v>41.601897766628298</v>
      </c>
      <c r="K37" s="12">
        <v>0.16289342907474136</v>
      </c>
    </row>
    <row r="38" spans="1:11" x14ac:dyDescent="0.2">
      <c r="D38" s="16"/>
    </row>
    <row r="39" spans="1:11" x14ac:dyDescent="0.2">
      <c r="A39" t="s">
        <v>114</v>
      </c>
      <c r="D39" s="16"/>
      <c r="G39" s="4" t="s">
        <v>99</v>
      </c>
    </row>
    <row r="40" spans="1:11" x14ac:dyDescent="0.2">
      <c r="A40" t="s">
        <v>115</v>
      </c>
      <c r="D40" s="16"/>
      <c r="G40" s="4" t="s">
        <v>101</v>
      </c>
    </row>
    <row r="41" spans="1:11" x14ac:dyDescent="0.2">
      <c r="A41" t="s">
        <v>117</v>
      </c>
      <c r="D41" s="16"/>
      <c r="G41" s="4" t="s">
        <v>100</v>
      </c>
    </row>
    <row r="42" spans="1:11" x14ac:dyDescent="0.2">
      <c r="A42" t="s">
        <v>116</v>
      </c>
      <c r="D42" s="16"/>
    </row>
    <row r="44" spans="1:11" x14ac:dyDescent="0.2">
      <c r="A44" t="s">
        <v>110</v>
      </c>
    </row>
    <row r="45" spans="1:11" x14ac:dyDescent="0.2">
      <c r="A45" t="s">
        <v>109</v>
      </c>
    </row>
    <row r="46" spans="1:11" x14ac:dyDescent="0.2">
      <c r="A46" t="s">
        <v>118</v>
      </c>
    </row>
    <row r="47" spans="1:11" x14ac:dyDescent="0.2">
      <c r="A47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D450-3D0B-1848-A7C4-AB7210505AFE}">
  <dimension ref="A1:J62"/>
  <sheetViews>
    <sheetView workbookViewId="0">
      <selection activeCell="A2" sqref="A2"/>
    </sheetView>
  </sheetViews>
  <sheetFormatPr baseColWidth="10" defaultRowHeight="16" x14ac:dyDescent="0.2"/>
  <cols>
    <col min="1" max="1" width="26.33203125" bestFit="1" customWidth="1"/>
    <col min="2" max="3" width="12.1640625" style="10" bestFit="1" customWidth="1"/>
    <col min="4" max="4" width="12.6640625" style="10" bestFit="1" customWidth="1"/>
    <col min="5" max="5" width="11.5" style="10" customWidth="1"/>
    <col min="6" max="6" width="14.33203125" style="2" customWidth="1"/>
    <col min="7" max="7" width="10.83203125" style="2"/>
    <col min="8" max="8" width="10.83203125" style="9"/>
    <col min="9" max="9" width="12.6640625" style="9" bestFit="1" customWidth="1"/>
    <col min="10" max="10" width="16.83203125" style="10" bestFit="1" customWidth="1"/>
  </cols>
  <sheetData>
    <row r="1" spans="1:10" x14ac:dyDescent="0.2">
      <c r="A1" s="3" t="s">
        <v>113</v>
      </c>
    </row>
    <row r="2" spans="1:10" x14ac:dyDescent="0.2">
      <c r="A2" s="3" t="s">
        <v>0</v>
      </c>
      <c r="B2" s="13" t="s">
        <v>1</v>
      </c>
      <c r="C2" s="13"/>
      <c r="D2" s="14"/>
      <c r="E2" s="15"/>
      <c r="F2" s="1"/>
      <c r="G2" s="1"/>
      <c r="H2" s="6"/>
      <c r="I2" s="7"/>
      <c r="J2" s="8"/>
    </row>
    <row r="3" spans="1:10" s="21" customFormat="1" x14ac:dyDescent="0.2">
      <c r="A3" s="21" t="s">
        <v>129</v>
      </c>
      <c r="B3" s="16">
        <v>50.607421295423499</v>
      </c>
      <c r="C3" s="21" t="s">
        <v>111</v>
      </c>
      <c r="D3" s="16"/>
      <c r="F3" s="16"/>
      <c r="H3" s="22"/>
      <c r="I3" s="22"/>
      <c r="J3" s="16"/>
    </row>
    <row r="4" spans="1:10" s="21" customFormat="1" x14ac:dyDescent="0.2">
      <c r="A4" s="21" t="s">
        <v>130</v>
      </c>
      <c r="B4" s="16">
        <v>47.148719865837101</v>
      </c>
      <c r="C4" s="22"/>
      <c r="D4" s="16"/>
      <c r="F4" s="16"/>
      <c r="H4" s="22"/>
      <c r="I4" s="22"/>
      <c r="J4" s="16"/>
    </row>
    <row r="5" spans="1:10" s="21" customFormat="1" x14ac:dyDescent="0.2">
      <c r="A5" s="21" t="s">
        <v>131</v>
      </c>
      <c r="B5" s="16">
        <v>45.349042360553703</v>
      </c>
      <c r="C5" s="22"/>
      <c r="D5" s="16"/>
      <c r="F5" s="16"/>
      <c r="H5" s="22"/>
      <c r="I5" s="22"/>
      <c r="J5" s="16"/>
    </row>
    <row r="6" spans="1:10" s="21" customFormat="1" x14ac:dyDescent="0.2">
      <c r="A6" s="21" t="s">
        <v>132</v>
      </c>
      <c r="B6" s="16">
        <v>34.133950296134898</v>
      </c>
      <c r="C6" s="22"/>
      <c r="D6" s="16"/>
      <c r="F6" s="16"/>
      <c r="H6" s="22"/>
      <c r="I6" s="22"/>
      <c r="J6" s="16"/>
    </row>
    <row r="7" spans="1:10" s="21" customFormat="1" x14ac:dyDescent="0.2">
      <c r="A7" s="21" t="s">
        <v>133</v>
      </c>
      <c r="B7" s="16">
        <v>34.188666690273301</v>
      </c>
      <c r="C7" s="22"/>
      <c r="D7" s="16"/>
      <c r="F7" s="16"/>
      <c r="H7" s="22"/>
      <c r="I7" s="22"/>
      <c r="J7" s="16"/>
    </row>
    <row r="8" spans="1:10" s="21" customFormat="1" x14ac:dyDescent="0.2">
      <c r="A8" s="21" t="s">
        <v>84</v>
      </c>
      <c r="B8" s="16">
        <v>38.104695113449097</v>
      </c>
      <c r="D8" s="16"/>
      <c r="F8" s="16"/>
      <c r="G8" s="23"/>
      <c r="H8" s="22"/>
      <c r="I8" s="22"/>
      <c r="J8" s="16"/>
    </row>
    <row r="9" spans="1:10" s="21" customFormat="1" x14ac:dyDescent="0.2">
      <c r="A9" s="21" t="s">
        <v>85</v>
      </c>
      <c r="B9" s="16">
        <v>41.181556201076503</v>
      </c>
      <c r="C9" s="16"/>
      <c r="D9" s="16"/>
      <c r="F9" s="16"/>
      <c r="G9" s="23"/>
      <c r="H9" s="22"/>
      <c r="I9" s="22"/>
      <c r="J9" s="16"/>
    </row>
    <row r="10" spans="1:10" s="21" customFormat="1" x14ac:dyDescent="0.2">
      <c r="A10" s="21" t="s">
        <v>86</v>
      </c>
      <c r="B10" s="16">
        <v>41.766380708742098</v>
      </c>
      <c r="C10" s="16"/>
      <c r="D10" s="16"/>
      <c r="F10" s="16"/>
      <c r="G10" s="23"/>
      <c r="H10" s="22"/>
      <c r="I10" s="22"/>
      <c r="J10" s="16"/>
    </row>
    <row r="11" spans="1:10" s="21" customFormat="1" x14ac:dyDescent="0.2">
      <c r="A11" s="21" t="s">
        <v>87</v>
      </c>
      <c r="B11" s="16">
        <v>43.495106398557397</v>
      </c>
      <c r="C11" s="16"/>
      <c r="D11" s="16"/>
      <c r="F11" s="16"/>
      <c r="G11" s="23"/>
      <c r="H11" s="22"/>
      <c r="I11" s="22"/>
      <c r="J11" s="16"/>
    </row>
    <row r="12" spans="1:10" s="21" customFormat="1" x14ac:dyDescent="0.2">
      <c r="A12" s="21" t="s">
        <v>88</v>
      </c>
      <c r="B12" s="16">
        <v>36.229374103584298</v>
      </c>
      <c r="C12" s="16"/>
      <c r="D12" s="16"/>
      <c r="F12" s="16"/>
      <c r="G12" s="23"/>
      <c r="H12" s="22"/>
      <c r="I12" s="22"/>
      <c r="J12" s="16"/>
    </row>
    <row r="13" spans="1:10" s="21" customFormat="1" x14ac:dyDescent="0.2">
      <c r="A13" s="21" t="s">
        <v>89</v>
      </c>
      <c r="B13" s="16">
        <v>37.630726320638701</v>
      </c>
      <c r="C13" s="16"/>
      <c r="D13" s="16"/>
      <c r="F13" s="16"/>
      <c r="G13" s="23"/>
      <c r="H13" s="22"/>
      <c r="I13" s="22"/>
      <c r="J13" s="16"/>
    </row>
    <row r="14" spans="1:10" s="21" customFormat="1" x14ac:dyDescent="0.2">
      <c r="A14" s="21" t="s">
        <v>90</v>
      </c>
      <c r="B14" s="16">
        <v>40.502468507700002</v>
      </c>
      <c r="C14" s="16"/>
      <c r="D14" s="16"/>
      <c r="F14" s="16"/>
      <c r="G14" s="23"/>
      <c r="H14" s="22"/>
      <c r="I14" s="22"/>
      <c r="J14" s="16"/>
    </row>
    <row r="15" spans="1:10" s="21" customFormat="1" x14ac:dyDescent="0.2">
      <c r="A15" s="21" t="s">
        <v>91</v>
      </c>
      <c r="B15" s="16">
        <v>29.169336889514899</v>
      </c>
      <c r="C15" s="16"/>
      <c r="D15" s="16"/>
      <c r="F15" s="16"/>
      <c r="G15" s="23"/>
      <c r="H15" s="22"/>
      <c r="I15" s="22"/>
      <c r="J15" s="16"/>
    </row>
    <row r="16" spans="1:10" s="21" customFormat="1" x14ac:dyDescent="0.2">
      <c r="A16" s="21" t="s">
        <v>92</v>
      </c>
      <c r="B16" s="16">
        <v>28.0908225464153</v>
      </c>
      <c r="C16" s="16"/>
      <c r="D16" s="16"/>
      <c r="F16" s="16"/>
      <c r="G16" s="23"/>
      <c r="H16" s="22"/>
      <c r="I16" s="22"/>
      <c r="J16" s="16"/>
    </row>
    <row r="17" spans="1:10" s="21" customFormat="1" x14ac:dyDescent="0.2">
      <c r="A17" s="21" t="s">
        <v>93</v>
      </c>
      <c r="B17" s="16">
        <v>29.140692243394898</v>
      </c>
      <c r="C17" s="16"/>
      <c r="D17" s="16"/>
      <c r="F17" s="16"/>
      <c r="G17" s="23"/>
      <c r="H17" s="22"/>
      <c r="I17" s="22"/>
      <c r="J17" s="16"/>
    </row>
    <row r="18" spans="1:10" s="21" customFormat="1" x14ac:dyDescent="0.2">
      <c r="A18" s="21" t="s">
        <v>94</v>
      </c>
      <c r="B18" s="16">
        <v>51.867849221858997</v>
      </c>
      <c r="C18" s="16"/>
      <c r="D18" s="16"/>
      <c r="E18" s="16"/>
      <c r="F18" s="23"/>
      <c r="G18" s="23"/>
      <c r="H18" s="22"/>
      <c r="I18" s="22"/>
      <c r="J18" s="16"/>
    </row>
    <row r="19" spans="1:10" x14ac:dyDescent="0.2">
      <c r="A19" t="s">
        <v>95</v>
      </c>
      <c r="B19" s="10">
        <v>39.675472098627097</v>
      </c>
      <c r="D19" s="16"/>
    </row>
    <row r="20" spans="1:10" x14ac:dyDescent="0.2">
      <c r="A20" t="s">
        <v>96</v>
      </c>
      <c r="B20" s="10">
        <v>43.8762074922466</v>
      </c>
      <c r="D20" s="16"/>
    </row>
    <row r="21" spans="1:10" x14ac:dyDescent="0.2">
      <c r="A21" t="s">
        <v>97</v>
      </c>
      <c r="B21" s="10">
        <v>36.679421507625598</v>
      </c>
      <c r="D21" s="16"/>
    </row>
    <row r="22" spans="1:10" x14ac:dyDescent="0.2">
      <c r="A22" t="s">
        <v>98</v>
      </c>
      <c r="B22" s="10">
        <v>32.752906102781303</v>
      </c>
      <c r="D22" s="16"/>
    </row>
    <row r="23" spans="1:10" x14ac:dyDescent="0.2">
      <c r="A23" s="3" t="s">
        <v>0</v>
      </c>
      <c r="B23" s="13" t="s">
        <v>1</v>
      </c>
      <c r="C23" s="13"/>
      <c r="D23" s="16"/>
      <c r="F23" s="4"/>
      <c r="G23" s="4"/>
      <c r="H23" s="11"/>
      <c r="I23" s="11"/>
      <c r="J23" s="12"/>
    </row>
    <row r="24" spans="1:10" x14ac:dyDescent="0.2">
      <c r="A24" s="2" t="s">
        <v>32</v>
      </c>
      <c r="B24" s="9">
        <v>52.828102978668198</v>
      </c>
      <c r="C24" s="2" t="s">
        <v>112</v>
      </c>
      <c r="D24" s="16"/>
      <c r="F24" s="4"/>
      <c r="G24" s="4"/>
      <c r="H24" s="11"/>
      <c r="I24" s="11"/>
      <c r="J24" s="12"/>
    </row>
    <row r="25" spans="1:10" x14ac:dyDescent="0.2">
      <c r="A25" s="2" t="s">
        <v>33</v>
      </c>
      <c r="B25" s="9">
        <v>44.442099689140299</v>
      </c>
      <c r="C25" s="9"/>
      <c r="D25" s="16"/>
      <c r="F25" s="4"/>
      <c r="G25" s="4"/>
      <c r="H25" s="11"/>
      <c r="I25" s="11"/>
      <c r="J25" s="12"/>
    </row>
    <row r="26" spans="1:10" x14ac:dyDescent="0.2">
      <c r="A26" s="2" t="s">
        <v>34</v>
      </c>
      <c r="B26" s="9">
        <v>45.055633662157099</v>
      </c>
      <c r="C26" s="9"/>
      <c r="D26" s="16"/>
      <c r="F26" s="4"/>
      <c r="G26" s="4"/>
      <c r="H26" s="11"/>
      <c r="I26" s="11"/>
      <c r="J26" s="12"/>
    </row>
    <row r="27" spans="1:10" x14ac:dyDescent="0.2">
      <c r="A27" s="2" t="s">
        <v>35</v>
      </c>
      <c r="B27" s="9">
        <v>36.400237618694298</v>
      </c>
      <c r="C27" s="9"/>
      <c r="D27" s="16"/>
      <c r="F27" s="4"/>
      <c r="G27" s="4"/>
      <c r="H27" s="11"/>
      <c r="I27" s="11"/>
      <c r="J27" s="12"/>
    </row>
    <row r="28" spans="1:10" x14ac:dyDescent="0.2">
      <c r="A28" s="2" t="s">
        <v>36</v>
      </c>
      <c r="B28" s="9">
        <v>35.173792483463302</v>
      </c>
      <c r="C28" s="9"/>
      <c r="D28" s="16"/>
      <c r="F28" s="4"/>
      <c r="G28" s="4"/>
      <c r="H28" s="11"/>
      <c r="I28" s="11"/>
      <c r="J28" s="12"/>
    </row>
    <row r="29" spans="1:10" x14ac:dyDescent="0.2">
      <c r="A29" s="2" t="s">
        <v>37</v>
      </c>
      <c r="B29" s="9">
        <v>35.576696567106197</v>
      </c>
      <c r="C29" s="9"/>
      <c r="D29" s="16"/>
      <c r="F29" s="4"/>
      <c r="G29" s="4"/>
      <c r="H29" s="11"/>
      <c r="I29" s="11"/>
      <c r="J29" s="12"/>
    </row>
    <row r="30" spans="1:10" x14ac:dyDescent="0.2">
      <c r="A30" s="2" t="s">
        <v>38</v>
      </c>
      <c r="B30" s="9">
        <v>40.247823866491302</v>
      </c>
      <c r="C30" s="9"/>
      <c r="D30" s="16"/>
      <c r="F30" s="4"/>
      <c r="G30" s="4"/>
      <c r="H30" s="11"/>
      <c r="I30" s="11"/>
      <c r="J30" s="12"/>
    </row>
    <row r="31" spans="1:10" x14ac:dyDescent="0.2">
      <c r="A31" s="2" t="s">
        <v>39</v>
      </c>
      <c r="B31" s="9">
        <v>39.500251405115101</v>
      </c>
      <c r="C31" s="9"/>
      <c r="D31" s="16"/>
      <c r="F31" s="4"/>
      <c r="G31" s="4"/>
      <c r="H31" s="11"/>
      <c r="I31" s="11"/>
      <c r="J31" s="12"/>
    </row>
    <row r="32" spans="1:10" x14ac:dyDescent="0.2">
      <c r="A32" s="2" t="s">
        <v>40</v>
      </c>
      <c r="B32" s="9">
        <v>39.828549054031399</v>
      </c>
      <c r="C32" s="9"/>
      <c r="D32" s="16"/>
      <c r="F32" s="4"/>
      <c r="G32" s="4"/>
      <c r="H32" s="11"/>
      <c r="I32" s="11"/>
      <c r="J32" s="12"/>
    </row>
    <row r="33" spans="1:10" x14ac:dyDescent="0.2">
      <c r="A33" s="2" t="s">
        <v>41</v>
      </c>
      <c r="B33" s="9">
        <v>36.3906247658539</v>
      </c>
      <c r="C33" s="9"/>
      <c r="D33" s="16"/>
      <c r="F33" s="4"/>
      <c r="G33" s="4"/>
      <c r="H33" s="11"/>
      <c r="I33" s="11"/>
      <c r="J33" s="12"/>
    </row>
    <row r="34" spans="1:10" x14ac:dyDescent="0.2">
      <c r="A34" s="2" t="s">
        <v>42</v>
      </c>
      <c r="B34" s="9">
        <v>36.132997712249797</v>
      </c>
      <c r="C34" s="9"/>
      <c r="D34" s="16"/>
      <c r="F34" s="4"/>
      <c r="G34" s="4"/>
      <c r="H34" s="11"/>
      <c r="I34" s="11"/>
      <c r="J34" s="12"/>
    </row>
    <row r="35" spans="1:10" x14ac:dyDescent="0.2">
      <c r="A35" s="2" t="s">
        <v>43</v>
      </c>
      <c r="B35" s="9">
        <v>36.863147955312698</v>
      </c>
      <c r="C35" s="9"/>
      <c r="D35" s="16"/>
      <c r="F35" s="4"/>
      <c r="G35" s="4"/>
      <c r="H35" s="11"/>
      <c r="I35" s="11"/>
      <c r="J35" s="12"/>
    </row>
    <row r="36" spans="1:10" x14ac:dyDescent="0.2">
      <c r="A36" s="2" t="s">
        <v>44</v>
      </c>
      <c r="B36" s="9">
        <v>27.9865738751793</v>
      </c>
      <c r="C36" s="9"/>
      <c r="D36" s="16"/>
      <c r="F36" s="4"/>
      <c r="G36" s="4"/>
      <c r="H36" s="11"/>
      <c r="I36" s="11"/>
      <c r="J36" s="12"/>
    </row>
    <row r="37" spans="1:10" x14ac:dyDescent="0.2">
      <c r="A37" s="2" t="s">
        <v>45</v>
      </c>
      <c r="B37" s="9">
        <v>29.628230388698601</v>
      </c>
      <c r="C37" s="9"/>
      <c r="D37" s="16"/>
      <c r="F37" s="4"/>
      <c r="G37" s="4"/>
      <c r="H37" s="11"/>
      <c r="I37" s="11"/>
      <c r="J37" s="12"/>
    </row>
    <row r="38" spans="1:10" x14ac:dyDescent="0.2">
      <c r="A38" s="2" t="s">
        <v>46</v>
      </c>
      <c r="B38" s="9">
        <v>28.580755605468799</v>
      </c>
      <c r="C38" s="9"/>
      <c r="D38" s="16"/>
    </row>
    <row r="39" spans="1:10" x14ac:dyDescent="0.2">
      <c r="A39" s="4" t="s">
        <v>47</v>
      </c>
      <c r="B39" s="11">
        <v>54.863299204998</v>
      </c>
      <c r="C39" s="11"/>
      <c r="D39" s="16"/>
    </row>
    <row r="40" spans="1:10" x14ac:dyDescent="0.2">
      <c r="A40" s="4" t="s">
        <v>48</v>
      </c>
      <c r="B40" s="11">
        <v>40.349090535945898</v>
      </c>
      <c r="C40" s="11"/>
      <c r="D40" s="16"/>
    </row>
    <row r="41" spans="1:10" x14ac:dyDescent="0.2">
      <c r="A41" s="4" t="s">
        <v>49</v>
      </c>
      <c r="B41" s="11">
        <v>41.481818156108901</v>
      </c>
      <c r="C41" s="11"/>
      <c r="D41" s="16"/>
    </row>
    <row r="42" spans="1:10" x14ac:dyDescent="0.2">
      <c r="A42" s="4" t="s">
        <v>50</v>
      </c>
      <c r="B42" s="11">
        <v>38.302581585588499</v>
      </c>
      <c r="C42" s="11"/>
      <c r="D42" s="16"/>
    </row>
    <row r="43" spans="1:10" x14ac:dyDescent="0.2">
      <c r="A43" s="4" t="s">
        <v>51</v>
      </c>
      <c r="B43" s="11">
        <v>30.895589062137599</v>
      </c>
      <c r="C43" s="11"/>
      <c r="D43" s="16"/>
    </row>
    <row r="44" spans="1:10" x14ac:dyDescent="0.2">
      <c r="A44" s="4"/>
      <c r="B44" s="11"/>
      <c r="C44" s="11"/>
      <c r="D44" s="16"/>
    </row>
    <row r="45" spans="1:10" x14ac:dyDescent="0.2">
      <c r="D45" s="16"/>
    </row>
    <row r="46" spans="1:10" x14ac:dyDescent="0.2">
      <c r="D46" s="16"/>
    </row>
    <row r="47" spans="1:10" x14ac:dyDescent="0.2">
      <c r="D47" s="16"/>
    </row>
    <row r="48" spans="1:10" x14ac:dyDescent="0.2">
      <c r="D48" s="16"/>
    </row>
    <row r="49" spans="4:10" x14ac:dyDescent="0.2">
      <c r="D49" s="16"/>
    </row>
    <row r="50" spans="4:10" x14ac:dyDescent="0.2">
      <c r="D50" s="16"/>
    </row>
    <row r="51" spans="4:10" x14ac:dyDescent="0.2">
      <c r="D51" s="16"/>
    </row>
    <row r="52" spans="4:10" x14ac:dyDescent="0.2">
      <c r="D52" s="16"/>
    </row>
    <row r="53" spans="4:10" x14ac:dyDescent="0.2">
      <c r="D53" s="16"/>
      <c r="F53" s="4"/>
      <c r="G53" s="4"/>
      <c r="H53" s="11"/>
      <c r="I53" s="11"/>
      <c r="J53" s="12"/>
    </row>
    <row r="54" spans="4:10" x14ac:dyDescent="0.2">
      <c r="D54" s="16"/>
      <c r="F54" s="4"/>
      <c r="G54" s="4"/>
      <c r="H54" s="11"/>
      <c r="I54" s="11"/>
      <c r="J54" s="12"/>
    </row>
    <row r="55" spans="4:10" x14ac:dyDescent="0.2">
      <c r="D55" s="16"/>
      <c r="F55" s="4"/>
      <c r="G55" s="4"/>
      <c r="H55" s="11"/>
      <c r="I55" s="11"/>
      <c r="J55" s="12"/>
    </row>
    <row r="56" spans="4:10" x14ac:dyDescent="0.2">
      <c r="D56" s="16"/>
      <c r="F56" s="4"/>
      <c r="G56" s="4"/>
      <c r="H56" s="11"/>
      <c r="I56" s="11"/>
      <c r="J56" s="12"/>
    </row>
    <row r="57" spans="4:10" x14ac:dyDescent="0.2">
      <c r="D57" s="16"/>
      <c r="F57" s="4"/>
      <c r="G57" s="4"/>
      <c r="H57" s="11"/>
      <c r="I57" s="11"/>
      <c r="J57" s="12"/>
    </row>
    <row r="58" spans="4:10" x14ac:dyDescent="0.2">
      <c r="D58" s="16"/>
    </row>
    <row r="59" spans="4:10" x14ac:dyDescent="0.2">
      <c r="D59" s="16"/>
      <c r="F59" s="4"/>
    </row>
    <row r="60" spans="4:10" x14ac:dyDescent="0.2">
      <c r="D60" s="16"/>
      <c r="F60" s="4"/>
    </row>
    <row r="61" spans="4:10" x14ac:dyDescent="0.2">
      <c r="D61" s="16"/>
      <c r="F61" s="4"/>
    </row>
    <row r="62" spans="4:10" x14ac:dyDescent="0.2">
      <c r="D6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FF4B-1A5B-5B49-B2C4-9A78B2E53AE9}">
  <dimension ref="A1:S88"/>
  <sheetViews>
    <sheetView topLeftCell="A3" workbookViewId="0">
      <selection activeCell="P7" sqref="P7"/>
    </sheetView>
  </sheetViews>
  <sheetFormatPr baseColWidth="10" defaultRowHeight="16" x14ac:dyDescent="0.2"/>
  <cols>
    <col min="1" max="1" width="26" style="2" bestFit="1" customWidth="1"/>
    <col min="2" max="2" width="10.83203125" style="9"/>
    <col min="3" max="3" width="13.83203125" bestFit="1" customWidth="1"/>
    <col min="4" max="4" width="6.6640625" style="18" bestFit="1" customWidth="1"/>
    <col min="5" max="5" width="6" style="18" bestFit="1" customWidth="1"/>
    <col min="6" max="6" width="33.5" style="18" bestFit="1" customWidth="1"/>
    <col min="9" max="9" width="3.1640625" customWidth="1"/>
    <col min="10" max="11" width="3" customWidth="1"/>
    <col min="12" max="12" width="26.1640625" bestFit="1" customWidth="1"/>
    <col min="14" max="14" width="13.83203125" bestFit="1" customWidth="1"/>
    <col min="15" max="15" width="5.83203125" bestFit="1" customWidth="1"/>
    <col min="16" max="16" width="6" bestFit="1" customWidth="1"/>
    <col min="17" max="17" width="33.5" bestFit="1" customWidth="1"/>
  </cols>
  <sheetData>
    <row r="1" spans="1:19" x14ac:dyDescent="0.2">
      <c r="A1" s="3" t="s">
        <v>106</v>
      </c>
      <c r="B1"/>
      <c r="C1" s="10"/>
      <c r="D1" s="10"/>
      <c r="E1" s="10"/>
      <c r="F1" s="10"/>
      <c r="L1" s="1" t="s">
        <v>107</v>
      </c>
      <c r="M1" s="2"/>
      <c r="N1" s="9"/>
      <c r="O1" s="9"/>
      <c r="P1" s="10"/>
    </row>
    <row r="2" spans="1:19" x14ac:dyDescent="0.2">
      <c r="A2" s="1" t="s">
        <v>0</v>
      </c>
      <c r="B2" s="13" t="s">
        <v>1</v>
      </c>
      <c r="C2" s="17" t="s">
        <v>102</v>
      </c>
      <c r="D2" s="18" t="s">
        <v>103</v>
      </c>
      <c r="E2" s="18" t="s">
        <v>104</v>
      </c>
      <c r="F2" s="17" t="s">
        <v>134</v>
      </c>
      <c r="G2" s="18" t="s">
        <v>103</v>
      </c>
      <c r="H2" s="18" t="s">
        <v>104</v>
      </c>
      <c r="L2" s="1" t="s">
        <v>0</v>
      </c>
      <c r="M2" s="6" t="s">
        <v>1</v>
      </c>
      <c r="N2" s="17" t="s">
        <v>102</v>
      </c>
      <c r="O2" s="18" t="s">
        <v>103</v>
      </c>
      <c r="P2" s="18" t="s">
        <v>104</v>
      </c>
      <c r="Q2" s="17" t="s">
        <v>134</v>
      </c>
      <c r="R2" s="18" t="s">
        <v>103</v>
      </c>
      <c r="S2" s="18" t="s">
        <v>104</v>
      </c>
    </row>
    <row r="3" spans="1:19" x14ac:dyDescent="0.2">
      <c r="A3" t="s">
        <v>54</v>
      </c>
      <c r="B3" s="10">
        <v>60.524053446685102</v>
      </c>
      <c r="C3" s="10">
        <f>B3/$B$33</f>
        <v>1.1668895925836476</v>
      </c>
      <c r="D3" s="18">
        <f>AVERAGE(C3:C5)</f>
        <v>1.0493257107682961</v>
      </c>
      <c r="E3" s="18">
        <f>STDEV(C3:C5)</f>
        <v>0.10608182330658088</v>
      </c>
      <c r="F3" s="17"/>
      <c r="G3" s="18"/>
      <c r="H3" s="18"/>
      <c r="L3" s="2" t="s">
        <v>2</v>
      </c>
      <c r="M3" s="9">
        <v>54.815755632667504</v>
      </c>
      <c r="N3" s="10">
        <f>M3/$M$33</f>
        <v>0.99913341754835328</v>
      </c>
      <c r="O3" s="18">
        <f>AVERAGE(N3:N5)</f>
        <v>0.95578524241265062</v>
      </c>
      <c r="P3" s="18">
        <f>STDEV(N3:N5)</f>
        <v>5.6515389561521183E-2</v>
      </c>
    </row>
    <row r="4" spans="1:19" x14ac:dyDescent="0.2">
      <c r="A4" t="s">
        <v>55</v>
      </c>
      <c r="B4" s="10">
        <v>49.8322670147991</v>
      </c>
      <c r="C4" s="10">
        <f>B4/$B$33</f>
        <v>0.96075445121402825</v>
      </c>
      <c r="F4" s="17"/>
      <c r="G4" s="18"/>
      <c r="H4" s="18"/>
      <c r="L4" s="2" t="s">
        <v>3</v>
      </c>
      <c r="M4" s="9">
        <v>53.566152981109603</v>
      </c>
      <c r="N4" s="10">
        <f t="shared" ref="N4:N5" si="0">M4/$M$33</f>
        <v>0.97635675865861471</v>
      </c>
      <c r="O4" s="18"/>
      <c r="P4" s="18"/>
    </row>
    <row r="5" spans="1:19" x14ac:dyDescent="0.2">
      <c r="A5" t="s">
        <v>56</v>
      </c>
      <c r="B5" s="10">
        <v>52.922482790765798</v>
      </c>
      <c r="C5" s="10">
        <f t="shared" ref="C5" si="1">B5/$B$33</f>
        <v>1.0203330885072124</v>
      </c>
      <c r="F5" s="17"/>
      <c r="G5" s="18"/>
      <c r="H5" s="18"/>
      <c r="L5" s="2" t="s">
        <v>4</v>
      </c>
      <c r="M5" s="9">
        <v>48.9306865768433</v>
      </c>
      <c r="N5" s="10">
        <f t="shared" si="0"/>
        <v>0.89186555103098419</v>
      </c>
      <c r="O5" s="18"/>
      <c r="P5" s="18"/>
    </row>
    <row r="6" spans="1:19" x14ac:dyDescent="0.2">
      <c r="A6" t="s">
        <v>57</v>
      </c>
      <c r="B6" s="10">
        <v>65.410899007864003</v>
      </c>
      <c r="C6" s="10">
        <f>B6/$B$34</f>
        <v>1.6486482843924986</v>
      </c>
      <c r="D6" s="18">
        <f>AVERAGE(C6:C8)</f>
        <v>1.6163111412708728</v>
      </c>
      <c r="E6" s="18">
        <f>STDEV(C6:C8)</f>
        <v>4.2982506832755167E-2</v>
      </c>
      <c r="F6" s="18">
        <f>((C6-C9)/C9)*100</f>
        <v>32.384997774554009</v>
      </c>
      <c r="G6" s="18">
        <f>AVERAGE(F6:F8)</f>
        <v>34.44791242772596</v>
      </c>
      <c r="H6" s="18">
        <f>STDEV(F6:F8)</f>
        <v>2.906751824759513</v>
      </c>
      <c r="L6" s="2" t="s">
        <v>5</v>
      </c>
      <c r="M6" s="9">
        <v>39.544463731927898</v>
      </c>
      <c r="N6" s="10">
        <f>M6/$M$34</f>
        <v>0.9800583657938664</v>
      </c>
      <c r="O6" s="18">
        <f>AVERAGE(N6:N8)</f>
        <v>0.99339356571952997</v>
      </c>
      <c r="P6" s="18">
        <f>STDEV(N6:N8)</f>
        <v>1.3773796136021027E-2</v>
      </c>
      <c r="Q6" s="18">
        <f>((N6-N9)/N9)*100</f>
        <v>-0.6159181783215617</v>
      </c>
      <c r="R6" s="18">
        <f>AVERAGE(Q6:Q8)</f>
        <v>-0.14030256971883623</v>
      </c>
      <c r="S6" s="18">
        <f>STDEV(Q6:Q8)</f>
        <v>0.63579940133519863</v>
      </c>
    </row>
    <row r="7" spans="1:19" x14ac:dyDescent="0.2">
      <c r="A7" t="s">
        <v>58</v>
      </c>
      <c r="B7" s="10">
        <v>62.1927068692398</v>
      </c>
      <c r="C7" s="10">
        <f t="shared" ref="C7" si="2">B7/$B$34</f>
        <v>1.5675353960411191</v>
      </c>
      <c r="F7" s="18">
        <f t="shared" ref="F7:F8" si="3">((C7-C10)/C10)*100</f>
        <v>33.186447269569136</v>
      </c>
      <c r="L7" s="2" t="s">
        <v>6</v>
      </c>
      <c r="M7" s="9">
        <v>40.048680083332101</v>
      </c>
      <c r="N7" s="10">
        <f>M7/$M$34</f>
        <v>0.99255471564232234</v>
      </c>
      <c r="O7" s="18"/>
      <c r="P7" s="18"/>
      <c r="Q7" s="18">
        <f t="shared" ref="Q7:Q8" si="4">((N7-N10)/N10)*100</f>
        <v>-0.38683268813083199</v>
      </c>
    </row>
    <row r="8" spans="1:19" x14ac:dyDescent="0.2">
      <c r="A8" t="s">
        <v>59</v>
      </c>
      <c r="B8" s="10">
        <v>64.780116887474094</v>
      </c>
      <c r="C8" s="10">
        <f>B8/$B$34</f>
        <v>1.6327497433790006</v>
      </c>
      <c r="F8" s="18">
        <f t="shared" si="3"/>
        <v>37.772292239054735</v>
      </c>
      <c r="L8" s="2" t="s">
        <v>7</v>
      </c>
      <c r="M8" s="9">
        <v>40.654436947870302</v>
      </c>
      <c r="N8" s="10">
        <f>M8/$M$34</f>
        <v>1.0075676157224009</v>
      </c>
      <c r="O8" s="18"/>
      <c r="P8" s="18"/>
      <c r="Q8" s="18">
        <f t="shared" si="4"/>
        <v>0.58184315729588498</v>
      </c>
    </row>
    <row r="9" spans="1:19" x14ac:dyDescent="0.2">
      <c r="A9" t="s">
        <v>60</v>
      </c>
      <c r="B9" s="10">
        <v>54.640960398645397</v>
      </c>
      <c r="C9" s="10">
        <f>B9/$B$35</f>
        <v>1.2453437414412138</v>
      </c>
      <c r="D9" s="18">
        <f>AVERAGE(C9:C11)</f>
        <v>1.2024664500012694</v>
      </c>
      <c r="E9" s="18">
        <f>STDEV(C9:C11)</f>
        <v>3.7356262671734579E-2</v>
      </c>
      <c r="L9" s="2" t="s">
        <v>8</v>
      </c>
      <c r="M9" s="9">
        <v>40.906553813295403</v>
      </c>
      <c r="N9" s="10">
        <f>M9/$M$35</f>
        <v>0.98613213286243628</v>
      </c>
      <c r="O9" s="18">
        <f>AVERAGE(N9:N11)</f>
        <v>0.99476011677592158</v>
      </c>
      <c r="P9" s="18">
        <f>STDEV(N9:N11)</f>
        <v>7.9330684141869744E-3</v>
      </c>
      <c r="Q9" s="18"/>
    </row>
    <row r="10" spans="1:19" x14ac:dyDescent="0.2">
      <c r="A10" t="s">
        <v>61</v>
      </c>
      <c r="B10" s="10">
        <v>51.640020210866901</v>
      </c>
      <c r="C10" s="10">
        <f>B10/$B$35</f>
        <v>1.1769481266126351</v>
      </c>
      <c r="L10" s="2" t="s">
        <v>9</v>
      </c>
      <c r="M10" s="9">
        <v>41.332863250255599</v>
      </c>
      <c r="N10" s="10">
        <f>M10/$M$35</f>
        <v>0.99640915194959057</v>
      </c>
      <c r="O10" s="18"/>
      <c r="P10" s="18"/>
      <c r="Q10" s="18"/>
    </row>
    <row r="11" spans="1:19" x14ac:dyDescent="0.2">
      <c r="A11" t="s">
        <v>62</v>
      </c>
      <c r="B11" s="10">
        <v>51.998021778650298</v>
      </c>
      <c r="C11" s="10">
        <f>B11/$B$35</f>
        <v>1.1851074819499592</v>
      </c>
      <c r="L11" s="2" t="s">
        <v>10</v>
      </c>
      <c r="M11" s="9">
        <v>41.553957755594297</v>
      </c>
      <c r="N11" s="10">
        <f>M11/$M$35</f>
        <v>1.0017390655157379</v>
      </c>
      <c r="O11" s="18"/>
      <c r="P11" s="18"/>
      <c r="Q11" s="18"/>
    </row>
    <row r="12" spans="1:19" x14ac:dyDescent="0.2">
      <c r="A12" t="s">
        <v>63</v>
      </c>
      <c r="B12" s="10">
        <v>114.620606607361</v>
      </c>
      <c r="C12" s="10">
        <f>B12/$B$36</f>
        <v>3.1249295080493988</v>
      </c>
      <c r="D12" s="18">
        <f>AVERAGE(C12:C14)</f>
        <v>2.8706516899284811</v>
      </c>
      <c r="E12" s="18">
        <f>STDEV(C12:C14)</f>
        <v>0.23408695472495727</v>
      </c>
      <c r="F12" s="18">
        <f>((C12-C15)/C15)*100</f>
        <v>151.46832390679953</v>
      </c>
      <c r="G12" s="18">
        <f>AVERAGE(F12:F14)</f>
        <v>132.80896117866769</v>
      </c>
      <c r="H12" s="18">
        <f>STDEV(F12:F14)</f>
        <v>17.88974704308114</v>
      </c>
      <c r="L12" s="2" t="s">
        <v>11</v>
      </c>
      <c r="M12" s="9">
        <v>39.294630244426699</v>
      </c>
      <c r="N12" s="10">
        <f>M12/$M$36</f>
        <v>1.025900307962831</v>
      </c>
      <c r="O12" s="18">
        <f>AVERAGE(N12:N14)</f>
        <v>1.1158538344545186</v>
      </c>
      <c r="P12" s="18">
        <f>STDEV(N12:N14)</f>
        <v>7.9845573644212881E-2</v>
      </c>
      <c r="Q12" s="18">
        <f>((N12-N15)/N15)*100</f>
        <v>13.041476305986594</v>
      </c>
      <c r="R12" s="18">
        <f>AVERAGE(Q12:Q14)</f>
        <v>17.08007395362873</v>
      </c>
      <c r="S12" s="18">
        <f>STDEV(Q12:Q14)</f>
        <v>4.0311177630955415</v>
      </c>
    </row>
    <row r="13" spans="1:19" x14ac:dyDescent="0.2">
      <c r="A13" t="s">
        <v>64</v>
      </c>
      <c r="B13" s="10">
        <v>103.542677443256</v>
      </c>
      <c r="C13" s="10">
        <f t="shared" ref="C13:C14" si="5">B13/$B$36</f>
        <v>2.822909227773116</v>
      </c>
      <c r="F13" s="18">
        <f t="shared" ref="F13:F14" si="6">((C13-C16)/C16)*100</f>
        <v>131.15483752726564</v>
      </c>
      <c r="L13" s="2" t="s">
        <v>12</v>
      </c>
      <c r="M13" s="9">
        <v>43.792143778019003</v>
      </c>
      <c r="N13" s="10">
        <f>M13/$M$36</f>
        <v>1.1433209450951467</v>
      </c>
      <c r="O13" s="18"/>
      <c r="P13" s="18"/>
      <c r="Q13" s="18">
        <f t="shared" ref="Q13:Q14" si="7">((N13-N16)/N16)*100</f>
        <v>21.103669961075273</v>
      </c>
    </row>
    <row r="14" spans="1:19" x14ac:dyDescent="0.2">
      <c r="A14" t="s">
        <v>65</v>
      </c>
      <c r="B14" s="10">
        <v>97.718245958776507</v>
      </c>
      <c r="C14" s="10">
        <f t="shared" si="5"/>
        <v>2.6641163339629288</v>
      </c>
      <c r="F14" s="18">
        <f t="shared" si="6"/>
        <v>115.80372210193789</v>
      </c>
      <c r="L14" s="2" t="s">
        <v>13</v>
      </c>
      <c r="M14" s="9">
        <v>45.133473572912202</v>
      </c>
      <c r="N14" s="10">
        <f>M14/$M$36</f>
        <v>1.1783402503055787</v>
      </c>
      <c r="O14" s="18"/>
      <c r="P14" s="18"/>
      <c r="Q14" s="18">
        <f t="shared" si="7"/>
        <v>17.095075593824323</v>
      </c>
    </row>
    <row r="15" spans="1:19" x14ac:dyDescent="0.2">
      <c r="A15" t="s">
        <v>66</v>
      </c>
      <c r="B15" s="10">
        <v>40.701159161853802</v>
      </c>
      <c r="C15" s="10">
        <f>B15/$B$37</f>
        <v>1.242673216053874</v>
      </c>
      <c r="D15" s="18">
        <f>AVERAGE(C15:C17)</f>
        <v>1.2328007502957345</v>
      </c>
      <c r="E15" s="18">
        <f>STDEV(C15:C17)</f>
        <v>1.0828116254964389E-2</v>
      </c>
      <c r="L15" s="2" t="s">
        <v>14</v>
      </c>
      <c r="M15" s="9">
        <v>28.039083856038999</v>
      </c>
      <c r="N15" s="10">
        <f>M15/$M$37</f>
        <v>0.90754326773464133</v>
      </c>
      <c r="O15" s="18">
        <f>AVERAGE(N15:N17)</f>
        <v>0.9526461401267946</v>
      </c>
      <c r="P15" s="18">
        <f>STDEV(N15:N17)</f>
        <v>4.9937230428541854E-2</v>
      </c>
      <c r="Q15" s="18"/>
    </row>
    <row r="16" spans="1:19" x14ac:dyDescent="0.2">
      <c r="A16" t="s">
        <v>67</v>
      </c>
      <c r="B16" s="10">
        <v>39.998505704221699</v>
      </c>
      <c r="C16" s="10">
        <f t="shared" ref="C16:C17" si="8">B16/$B$37</f>
        <v>1.2212200523123997</v>
      </c>
      <c r="L16" s="2" t="s">
        <v>15</v>
      </c>
      <c r="M16" s="9">
        <v>29.168045937128099</v>
      </c>
      <c r="N16" s="10">
        <f>M16/$M$37</f>
        <v>0.94408447362712378</v>
      </c>
      <c r="O16" s="18"/>
      <c r="P16" s="18"/>
      <c r="Q16" s="18"/>
    </row>
    <row r="17" spans="1:19" x14ac:dyDescent="0.2">
      <c r="A17" t="s">
        <v>68</v>
      </c>
      <c r="B17" s="10">
        <v>40.433756787548099</v>
      </c>
      <c r="C17" s="10">
        <f t="shared" si="8"/>
        <v>1.2345089825209299</v>
      </c>
      <c r="L17" s="2" t="s">
        <v>16</v>
      </c>
      <c r="M17" s="9">
        <v>31.090561207799901</v>
      </c>
      <c r="N17" s="10">
        <f>M17/$M$37</f>
        <v>1.0063106790186189</v>
      </c>
      <c r="O17" s="18"/>
      <c r="P17" s="18"/>
      <c r="Q17" s="18"/>
    </row>
    <row r="18" spans="1:19" x14ac:dyDescent="0.2">
      <c r="A18" t="s">
        <v>69</v>
      </c>
      <c r="B18" s="10">
        <v>2081.6193673808498</v>
      </c>
      <c r="C18" s="10">
        <f>B18/$B$33</f>
        <v>40.133134467884965</v>
      </c>
      <c r="D18" s="18">
        <f>AVERAGE(C18:C20)</f>
        <v>39.474230502377949</v>
      </c>
      <c r="E18" s="18">
        <f>STDEV(C18:C20)</f>
        <v>4.1698015713551113</v>
      </c>
      <c r="F18" s="17"/>
      <c r="G18" s="18"/>
      <c r="H18" s="18"/>
      <c r="L18" s="4" t="s">
        <v>17</v>
      </c>
      <c r="M18" s="11">
        <v>407.237495430737</v>
      </c>
      <c r="N18" s="10">
        <f>M18/$M$33</f>
        <v>7.4227671564023989</v>
      </c>
      <c r="O18" s="18">
        <f>AVERAGE(N18:N20)</f>
        <v>7.0533240196887306</v>
      </c>
      <c r="P18" s="18">
        <f>STDEV(N18:N20)</f>
        <v>0.35030654903110175</v>
      </c>
      <c r="Q18" s="17"/>
      <c r="R18" s="18"/>
      <c r="S18" s="18"/>
    </row>
    <row r="19" spans="1:19" x14ac:dyDescent="0.2">
      <c r="A19" t="s">
        <v>70</v>
      </c>
      <c r="B19" s="10">
        <v>1816.1115575706301</v>
      </c>
      <c r="C19" s="10">
        <f t="shared" ref="C19:C20" si="9">B19/$B$33</f>
        <v>35.014206002689903</v>
      </c>
      <c r="F19" s="17"/>
      <c r="G19" s="18"/>
      <c r="H19" s="18"/>
      <c r="L19" s="4" t="s">
        <v>18</v>
      </c>
      <c r="M19" s="11">
        <v>369.00804132181202</v>
      </c>
      <c r="N19" s="10">
        <f t="shared" ref="N19:N20" si="10">M19/$M$33</f>
        <v>6.7259542657652585</v>
      </c>
      <c r="O19" s="18"/>
      <c r="P19" s="18"/>
      <c r="Q19" s="17"/>
      <c r="R19" s="18"/>
      <c r="S19" s="18"/>
    </row>
    <row r="20" spans="1:19" x14ac:dyDescent="0.2">
      <c r="A20" t="s">
        <v>71</v>
      </c>
      <c r="B20" s="10">
        <v>2244.5993825872602</v>
      </c>
      <c r="C20" s="10">
        <f t="shared" si="9"/>
        <v>43.275351036558973</v>
      </c>
      <c r="F20" s="17"/>
      <c r="G20" s="18"/>
      <c r="H20" s="18"/>
      <c r="L20" s="4" t="s">
        <v>19</v>
      </c>
      <c r="M20" s="11">
        <v>384.66034149339703</v>
      </c>
      <c r="N20" s="10">
        <f t="shared" si="10"/>
        <v>7.0112506368985335</v>
      </c>
      <c r="O20" s="18"/>
      <c r="P20" s="18"/>
      <c r="Q20" s="17"/>
      <c r="R20" s="18"/>
      <c r="S20" s="18"/>
    </row>
    <row r="21" spans="1:19" x14ac:dyDescent="0.2">
      <c r="A21" t="s">
        <v>72</v>
      </c>
      <c r="B21" s="10">
        <v>3259.8304020655701</v>
      </c>
      <c r="C21" s="10">
        <f>B21/$B$34</f>
        <v>82.162359504182717</v>
      </c>
      <c r="D21" s="18">
        <f>AVERAGE(C21:C23)</f>
        <v>82.511824219747197</v>
      </c>
      <c r="E21" s="18">
        <f>STDEV(C21:C23)</f>
        <v>3.9831171956404625</v>
      </c>
      <c r="F21" s="18">
        <f>((C21-C24)/C24)*100</f>
        <v>190.76250186943489</v>
      </c>
      <c r="G21" s="18">
        <f>AVERAGE(F21:F23)</f>
        <v>202.95510055660188</v>
      </c>
      <c r="H21" s="18">
        <f>STDEV(F21:F23)</f>
        <v>19.01838092235857</v>
      </c>
      <c r="L21" s="4" t="s">
        <v>20</v>
      </c>
      <c r="M21" s="11">
        <v>688.86313759187703</v>
      </c>
      <c r="N21" s="10">
        <f>M21/$M$34</f>
        <v>17.072581523942596</v>
      </c>
      <c r="O21" s="18">
        <f>AVERAGE(N21:N23)</f>
        <v>17.790235496237568</v>
      </c>
      <c r="P21" s="18">
        <f>STDEV(N21:N23)</f>
        <v>0.85225573607239102</v>
      </c>
      <c r="Q21" s="18">
        <f>((N21-N24)/N24)*100</f>
        <v>104.11292843866933</v>
      </c>
      <c r="R21" s="18">
        <f>AVERAGE(Q21:Q23)</f>
        <v>112.69899453320987</v>
      </c>
      <c r="S21" s="18">
        <f>STDEV(Q21:Q23)</f>
        <v>13.974458071301713</v>
      </c>
    </row>
    <row r="22" spans="1:19" x14ac:dyDescent="0.2">
      <c r="A22" t="s">
        <v>73</v>
      </c>
      <c r="B22" s="10">
        <v>3123.0529543297098</v>
      </c>
      <c r="C22" s="10">
        <f t="shared" ref="C22" si="11">B22/$B$34</f>
        <v>78.714953827550744</v>
      </c>
      <c r="F22" s="18">
        <f t="shared" ref="F22:F23" si="12">((C22-C25)/C25)*100</f>
        <v>224.86924475491205</v>
      </c>
      <c r="L22" s="4" t="s">
        <v>21</v>
      </c>
      <c r="M22" s="11">
        <v>708.76840284957905</v>
      </c>
      <c r="N22" s="10">
        <f>M22/$M$34</f>
        <v>17.565907767317746</v>
      </c>
      <c r="O22" s="18"/>
      <c r="P22" s="18"/>
      <c r="Q22" s="18">
        <f t="shared" ref="Q22:Q23" si="13">((N22-N25)/N25)*100</f>
        <v>105.16007591764343</v>
      </c>
    </row>
    <row r="23" spans="1:19" x14ac:dyDescent="0.2">
      <c r="A23" t="s">
        <v>74</v>
      </c>
      <c r="B23" s="10">
        <v>3438.2033825169301</v>
      </c>
      <c r="C23" s="10">
        <f>B23/$B$34</f>
        <v>86.65815932750813</v>
      </c>
      <c r="F23" s="18">
        <f t="shared" si="12"/>
        <v>193.23355504545873</v>
      </c>
      <c r="L23" s="4" t="s">
        <v>22</v>
      </c>
      <c r="M23" s="11">
        <v>755.82792763900795</v>
      </c>
      <c r="N23" s="10">
        <f>M23/$M$34</f>
        <v>18.732217197452357</v>
      </c>
      <c r="O23" s="18"/>
      <c r="P23" s="18"/>
      <c r="Q23" s="18">
        <f t="shared" si="13"/>
        <v>128.82397924331684</v>
      </c>
    </row>
    <row r="24" spans="1:19" x14ac:dyDescent="0.2">
      <c r="A24" t="s">
        <v>75</v>
      </c>
      <c r="B24" s="10">
        <v>1239.8341293943299</v>
      </c>
      <c r="C24" s="10">
        <f>B24/$B$35</f>
        <v>28.257550054056566</v>
      </c>
      <c r="D24" s="18">
        <f>AVERAGE(C24:C26)</f>
        <v>27.346630259365799</v>
      </c>
      <c r="E24" s="18">
        <f>STDEV(C24:C26)</f>
        <v>2.7758916951655461</v>
      </c>
      <c r="L24" s="4" t="s">
        <v>23</v>
      </c>
      <c r="M24" s="11">
        <v>346.96563693873401</v>
      </c>
      <c r="N24" s="10">
        <f>M24/$M$35</f>
        <v>8.3642822894839153</v>
      </c>
      <c r="O24" s="18">
        <f>AVERAGE(N24:N26)</f>
        <v>8.3708773151431597</v>
      </c>
      <c r="P24" s="18">
        <f>STDEV(N24:N26)</f>
        <v>0.18796171716525303</v>
      </c>
      <c r="Q24" s="18"/>
    </row>
    <row r="25" spans="1:19" x14ac:dyDescent="0.2">
      <c r="A25" t="s">
        <v>76</v>
      </c>
      <c r="B25" s="10">
        <v>1063.1088361367599</v>
      </c>
      <c r="C25" s="10">
        <f>B25/$B$35</f>
        <v>24.229733992497476</v>
      </c>
      <c r="L25" s="4" t="s">
        <v>24</v>
      </c>
      <c r="M25" s="11">
        <v>355.16939077530901</v>
      </c>
      <c r="N25" s="10">
        <f>M25/$M$35</f>
        <v>8.5620497500542729</v>
      </c>
      <c r="O25" s="18"/>
      <c r="P25" s="18"/>
      <c r="Q25" s="18"/>
    </row>
    <row r="26" spans="1:19" x14ac:dyDescent="0.2">
      <c r="A26" t="s">
        <v>77</v>
      </c>
      <c r="B26" s="10">
        <v>1296.65630488996</v>
      </c>
      <c r="C26" s="10">
        <f>B26/$B$35</f>
        <v>29.552606731543356</v>
      </c>
      <c r="L26" s="4" t="s">
        <v>25</v>
      </c>
      <c r="M26" s="11">
        <v>339.58260406755397</v>
      </c>
      <c r="N26" s="10">
        <f>M26/$M$35</f>
        <v>8.1862999058912926</v>
      </c>
      <c r="O26" s="18"/>
      <c r="P26" s="18"/>
      <c r="Q26" s="18"/>
    </row>
    <row r="27" spans="1:19" x14ac:dyDescent="0.2">
      <c r="A27" t="s">
        <v>78</v>
      </c>
      <c r="B27" s="10">
        <v>7816.6162430542799</v>
      </c>
      <c r="C27" s="10">
        <f>B27/$B$36</f>
        <v>213.10631198011717</v>
      </c>
      <c r="D27" s="18">
        <f>AVERAGE(C27:C29)</f>
        <v>186.06566099389542</v>
      </c>
      <c r="E27" s="18">
        <f>STDEV(C27:C29)</f>
        <v>55.967200604305987</v>
      </c>
      <c r="F27" s="18">
        <f>((C27-C30)/C30)*100</f>
        <v>104.53077325192181</v>
      </c>
      <c r="G27" s="18">
        <f>AVERAGE(F27:F29)</f>
        <v>79.409753677786298</v>
      </c>
      <c r="H27" s="18">
        <f>STDEV(F27:F29)</f>
        <v>39.157414290338174</v>
      </c>
      <c r="L27" s="4" t="s">
        <v>26</v>
      </c>
      <c r="M27" s="11">
        <v>1429.8119094450999</v>
      </c>
      <c r="N27" s="10">
        <f>M27/$M$36</f>
        <v>37.329387478756061</v>
      </c>
      <c r="O27" s="18">
        <f>AVERAGE(N27:N29)</f>
        <v>37.927246268631968</v>
      </c>
      <c r="P27" s="18">
        <f>STDEV(N27:N29)</f>
        <v>0.83254403088744844</v>
      </c>
      <c r="Q27" s="18">
        <f>((N27-N30)/N30)*100</f>
        <v>127.67391024389522</v>
      </c>
      <c r="R27" s="18">
        <f>AVERAGE(Q27:Q29)</f>
        <v>133.85043475280705</v>
      </c>
      <c r="S27" s="18">
        <f>STDEV(Q27:Q29)</f>
        <v>20.175754513027371</v>
      </c>
    </row>
    <row r="28" spans="1:19" x14ac:dyDescent="0.2">
      <c r="A28" t="s">
        <v>79</v>
      </c>
      <c r="B28" s="10">
        <v>4464.36112870325</v>
      </c>
      <c r="C28" s="10">
        <f t="shared" ref="C28:C29" si="14">B28/$B$36</f>
        <v>121.71296452358486</v>
      </c>
      <c r="F28" s="18">
        <f>((C28-C31)/C31)*100</f>
        <v>34.291543179948029</v>
      </c>
      <c r="L28" s="4" t="s">
        <v>27</v>
      </c>
      <c r="M28" s="11">
        <v>1439.1894206574</v>
      </c>
      <c r="N28" s="10">
        <f>M28/$M$36</f>
        <v>37.574214611134742</v>
      </c>
      <c r="O28" s="18"/>
      <c r="P28" s="18"/>
      <c r="Q28" s="18">
        <f t="shared" ref="Q28:Q29" si="15">((N28-N31)/N31)*100</f>
        <v>156.39246216758755</v>
      </c>
    </row>
    <row r="29" spans="1:19" x14ac:dyDescent="0.2">
      <c r="A29" t="s">
        <v>80</v>
      </c>
      <c r="B29" s="10">
        <v>8193.3650513126504</v>
      </c>
      <c r="C29" s="10">
        <f t="shared" si="14"/>
        <v>223.37770647798416</v>
      </c>
      <c r="F29" s="18">
        <f t="shared" ref="F29" si="16">((C29-C32)/C32)*100</f>
        <v>99.406944601489059</v>
      </c>
      <c r="L29" s="4" t="s">
        <v>28</v>
      </c>
      <c r="M29" s="11">
        <v>1489.13300346045</v>
      </c>
      <c r="N29" s="10">
        <f>M29/$M$36</f>
        <v>38.878136716005123</v>
      </c>
      <c r="O29" s="18"/>
      <c r="P29" s="18"/>
      <c r="Q29" s="18">
        <f t="shared" si="15"/>
        <v>117.48493184693835</v>
      </c>
    </row>
    <row r="30" spans="1:19" x14ac:dyDescent="0.2">
      <c r="A30" t="s">
        <v>81</v>
      </c>
      <c r="B30" s="10">
        <v>3412.6165540858101</v>
      </c>
      <c r="C30" s="10">
        <f>B30/$B$37</f>
        <v>104.1927865385972</v>
      </c>
      <c r="D30" s="18">
        <f>AVERAGE(C30:C32)</f>
        <v>102.28239768839194</v>
      </c>
      <c r="E30" s="18">
        <f>STDEV(C30:C32)</f>
        <v>10.821046482676605</v>
      </c>
      <c r="L30" s="4" t="s">
        <v>29</v>
      </c>
      <c r="M30" s="11">
        <v>506.56371397560099</v>
      </c>
      <c r="N30" s="10">
        <f>M30/$M$37</f>
        <v>16.395988209086859</v>
      </c>
      <c r="O30" s="18">
        <f>AVERAGE(N30:N32)</f>
        <v>16.309064252763942</v>
      </c>
      <c r="P30" s="18">
        <f>STDEV(N30:N32)</f>
        <v>1.6123997825637844</v>
      </c>
      <c r="Q30" s="18"/>
    </row>
    <row r="31" spans="1:19" x14ac:dyDescent="0.2">
      <c r="A31" t="s">
        <v>82</v>
      </c>
      <c r="B31" s="10">
        <v>2968.5065821236099</v>
      </c>
      <c r="C31" s="10">
        <f t="shared" ref="C31:C32" si="17">B31/$B$37</f>
        <v>90.633379914691929</v>
      </c>
      <c r="L31" s="4" t="s">
        <v>30</v>
      </c>
      <c r="M31" s="11">
        <v>452.77364402366601</v>
      </c>
      <c r="N31" s="10">
        <f>M31/$M$37</f>
        <v>14.654960716659</v>
      </c>
      <c r="O31" s="18"/>
      <c r="P31" s="18"/>
      <c r="Q31" s="18"/>
    </row>
    <row r="32" spans="1:19" x14ac:dyDescent="0.2">
      <c r="A32" t="s">
        <v>83</v>
      </c>
      <c r="B32" s="10">
        <v>3669.0141661562898</v>
      </c>
      <c r="C32" s="10">
        <f t="shared" si="17"/>
        <v>112.02102661188667</v>
      </c>
      <c r="L32" s="4" t="s">
        <v>31</v>
      </c>
      <c r="M32" s="11">
        <v>552.29708342491199</v>
      </c>
      <c r="N32" s="10">
        <f>M32/$M$37</f>
        <v>17.87624383254597</v>
      </c>
      <c r="O32" s="18"/>
      <c r="P32" s="18"/>
    </row>
    <row r="33" spans="1:16" x14ac:dyDescent="0.2">
      <c r="A33" s="21" t="s">
        <v>94</v>
      </c>
      <c r="B33" s="16">
        <v>51.867849221858997</v>
      </c>
      <c r="C33" s="10"/>
      <c r="L33" s="4" t="s">
        <v>47</v>
      </c>
      <c r="M33" s="11">
        <v>54.863299204998</v>
      </c>
      <c r="N33" s="10"/>
      <c r="O33" s="18"/>
      <c r="P33" s="18"/>
    </row>
    <row r="34" spans="1:16" x14ac:dyDescent="0.2">
      <c r="A34" t="s">
        <v>95</v>
      </c>
      <c r="B34" s="10">
        <v>39.675472098627097</v>
      </c>
      <c r="L34" s="4" t="s">
        <v>48</v>
      </c>
      <c r="M34" s="11">
        <v>40.349090535945898</v>
      </c>
      <c r="O34" s="18"/>
      <c r="P34" s="18"/>
    </row>
    <row r="35" spans="1:16" x14ac:dyDescent="0.2">
      <c r="A35" t="s">
        <v>96</v>
      </c>
      <c r="B35" s="10">
        <v>43.8762074922466</v>
      </c>
      <c r="L35" s="4" t="s">
        <v>49</v>
      </c>
      <c r="M35" s="11">
        <v>41.481818156108901</v>
      </c>
      <c r="O35" s="18"/>
      <c r="P35" s="18"/>
    </row>
    <row r="36" spans="1:16" x14ac:dyDescent="0.2">
      <c r="A36" t="s">
        <v>97</v>
      </c>
      <c r="B36" s="10">
        <v>36.679421507625598</v>
      </c>
      <c r="L36" s="4" t="s">
        <v>50</v>
      </c>
      <c r="M36" s="11">
        <v>38.302581585588499</v>
      </c>
      <c r="O36" s="18"/>
      <c r="P36" s="18"/>
    </row>
    <row r="37" spans="1:16" x14ac:dyDescent="0.2">
      <c r="A37" t="s">
        <v>98</v>
      </c>
      <c r="B37" s="10">
        <v>32.752906102781303</v>
      </c>
      <c r="L37" s="4" t="s">
        <v>51</v>
      </c>
      <c r="M37" s="11">
        <v>30.895589062137599</v>
      </c>
      <c r="O37" s="18"/>
      <c r="P37" s="18"/>
    </row>
    <row r="38" spans="1:16" x14ac:dyDescent="0.2">
      <c r="A38" s="1"/>
      <c r="B38" s="13"/>
      <c r="C38" s="17"/>
    </row>
    <row r="39" spans="1:16" x14ac:dyDescent="0.2">
      <c r="A39" t="s">
        <v>117</v>
      </c>
      <c r="B39" s="10"/>
    </row>
    <row r="40" spans="1:16" x14ac:dyDescent="0.2">
      <c r="A40" t="s">
        <v>116</v>
      </c>
      <c r="B40" s="10"/>
    </row>
    <row r="41" spans="1:16" x14ac:dyDescent="0.2">
      <c r="A41"/>
      <c r="B41" s="10"/>
    </row>
    <row r="42" spans="1:16" x14ac:dyDescent="0.2">
      <c r="A42"/>
      <c r="B42" s="10"/>
    </row>
    <row r="43" spans="1:16" x14ac:dyDescent="0.2">
      <c r="A43"/>
      <c r="B43" s="10"/>
    </row>
    <row r="44" spans="1:16" x14ac:dyDescent="0.2">
      <c r="A44"/>
      <c r="B44" s="10"/>
    </row>
    <row r="45" spans="1:16" x14ac:dyDescent="0.2">
      <c r="A45"/>
      <c r="B45" s="10"/>
    </row>
    <row r="46" spans="1:16" x14ac:dyDescent="0.2">
      <c r="A46"/>
      <c r="B46" s="10"/>
    </row>
    <row r="47" spans="1:16" x14ac:dyDescent="0.2">
      <c r="A47"/>
      <c r="B47" s="10"/>
    </row>
    <row r="48" spans="1:16" x14ac:dyDescent="0.2">
      <c r="A48"/>
      <c r="B48" s="10"/>
    </row>
    <row r="49" spans="1:2" x14ac:dyDescent="0.2">
      <c r="A49"/>
      <c r="B49" s="10"/>
    </row>
    <row r="50" spans="1:2" x14ac:dyDescent="0.2">
      <c r="A50"/>
      <c r="B50" s="10"/>
    </row>
    <row r="51" spans="1:2" x14ac:dyDescent="0.2">
      <c r="A51"/>
      <c r="B51" s="10"/>
    </row>
    <row r="52" spans="1:2" x14ac:dyDescent="0.2">
      <c r="A52"/>
      <c r="B52" s="10"/>
    </row>
    <row r="53" spans="1:2" x14ac:dyDescent="0.2">
      <c r="A53"/>
      <c r="B53" s="10"/>
    </row>
    <row r="54" spans="1:2" x14ac:dyDescent="0.2">
      <c r="A54"/>
      <c r="B54" s="10"/>
    </row>
    <row r="55" spans="1:2" x14ac:dyDescent="0.2">
      <c r="A55"/>
      <c r="B55" s="10"/>
    </row>
    <row r="56" spans="1:2" x14ac:dyDescent="0.2">
      <c r="A56"/>
      <c r="B56" s="10"/>
    </row>
    <row r="57" spans="1:2" x14ac:dyDescent="0.2">
      <c r="A57"/>
      <c r="B57" s="10"/>
    </row>
    <row r="58" spans="1:2" x14ac:dyDescent="0.2">
      <c r="A58"/>
      <c r="B58" s="10"/>
    </row>
    <row r="59" spans="1:2" x14ac:dyDescent="0.2">
      <c r="A59"/>
      <c r="B59" s="10"/>
    </row>
    <row r="60" spans="1:2" x14ac:dyDescent="0.2">
      <c r="A60"/>
      <c r="B60" s="10"/>
    </row>
    <row r="61" spans="1:2" x14ac:dyDescent="0.2">
      <c r="A61"/>
      <c r="B61" s="10"/>
    </row>
    <row r="62" spans="1:2" x14ac:dyDescent="0.2">
      <c r="A62"/>
      <c r="B62" s="10"/>
    </row>
    <row r="63" spans="1:2" x14ac:dyDescent="0.2">
      <c r="A63"/>
      <c r="B63" s="10"/>
    </row>
    <row r="64" spans="1:2" x14ac:dyDescent="0.2">
      <c r="A64"/>
      <c r="B64" s="10"/>
    </row>
    <row r="65" spans="1:2" x14ac:dyDescent="0.2">
      <c r="A65"/>
      <c r="B65" s="10"/>
    </row>
    <row r="66" spans="1:2" x14ac:dyDescent="0.2">
      <c r="A66"/>
      <c r="B66" s="10"/>
    </row>
    <row r="67" spans="1:2" x14ac:dyDescent="0.2">
      <c r="A67"/>
      <c r="B67" s="10"/>
    </row>
    <row r="68" spans="1:2" x14ac:dyDescent="0.2">
      <c r="A68"/>
      <c r="B68" s="10"/>
    </row>
    <row r="69" spans="1:2" x14ac:dyDescent="0.2">
      <c r="A69"/>
      <c r="B69" s="10"/>
    </row>
    <row r="70" spans="1:2" x14ac:dyDescent="0.2">
      <c r="A70"/>
      <c r="B70" s="10"/>
    </row>
    <row r="71" spans="1:2" x14ac:dyDescent="0.2">
      <c r="A71"/>
      <c r="B71" s="10"/>
    </row>
    <row r="72" spans="1:2" x14ac:dyDescent="0.2">
      <c r="A72"/>
      <c r="B72" s="10"/>
    </row>
    <row r="73" spans="1:2" x14ac:dyDescent="0.2">
      <c r="A73"/>
      <c r="B73" s="10"/>
    </row>
    <row r="74" spans="1:2" x14ac:dyDescent="0.2">
      <c r="A74"/>
      <c r="B74" s="10"/>
    </row>
    <row r="75" spans="1:2" x14ac:dyDescent="0.2">
      <c r="A75"/>
      <c r="B75" s="10"/>
    </row>
    <row r="76" spans="1:2" x14ac:dyDescent="0.2">
      <c r="A76"/>
      <c r="B76" s="10"/>
    </row>
    <row r="77" spans="1:2" x14ac:dyDescent="0.2">
      <c r="A77"/>
      <c r="B77" s="10"/>
    </row>
    <row r="78" spans="1:2" x14ac:dyDescent="0.2">
      <c r="A78"/>
      <c r="B78" s="10"/>
    </row>
    <row r="79" spans="1:2" x14ac:dyDescent="0.2">
      <c r="A79"/>
      <c r="B79" s="10"/>
    </row>
    <row r="80" spans="1:2" x14ac:dyDescent="0.2">
      <c r="A80"/>
      <c r="B80" s="10"/>
    </row>
    <row r="81" spans="1:2" x14ac:dyDescent="0.2">
      <c r="A81"/>
      <c r="B81" s="10"/>
    </row>
    <row r="82" spans="1:2" x14ac:dyDescent="0.2">
      <c r="A82"/>
      <c r="B82" s="10"/>
    </row>
    <row r="83" spans="1:2" x14ac:dyDescent="0.2">
      <c r="A83"/>
      <c r="B83" s="10"/>
    </row>
    <row r="84" spans="1:2" x14ac:dyDescent="0.2">
      <c r="A84"/>
      <c r="B84" s="10"/>
    </row>
    <row r="85" spans="1:2" x14ac:dyDescent="0.2">
      <c r="A85"/>
      <c r="B85" s="10"/>
    </row>
    <row r="86" spans="1:2" x14ac:dyDescent="0.2">
      <c r="A86"/>
      <c r="B86" s="10"/>
    </row>
    <row r="87" spans="1:2" x14ac:dyDescent="0.2">
      <c r="A87"/>
      <c r="B87" s="10"/>
    </row>
    <row r="88" spans="1:2" x14ac:dyDescent="0.2">
      <c r="A88"/>
      <c r="B88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A4C81-80DD-2F47-840D-93DC408E0CFD}">
  <dimension ref="A1:K12"/>
  <sheetViews>
    <sheetView workbookViewId="0">
      <selection activeCell="I22" sqref="I22"/>
    </sheetView>
  </sheetViews>
  <sheetFormatPr baseColWidth="10" defaultRowHeight="16" x14ac:dyDescent="0.2"/>
  <cols>
    <col min="1" max="1" width="26.83203125" customWidth="1"/>
    <col min="2" max="2" width="8.6640625" customWidth="1"/>
    <col min="8" max="9" width="20.5" bestFit="1" customWidth="1"/>
  </cols>
  <sheetData>
    <row r="1" spans="1:11" s="3" customFormat="1" x14ac:dyDescent="0.2">
      <c r="C1" s="3" t="s">
        <v>143</v>
      </c>
    </row>
    <row r="2" spans="1:11" s="3" customFormat="1" x14ac:dyDescent="0.2">
      <c r="A2" s="1" t="s">
        <v>0</v>
      </c>
      <c r="B2" s="3" t="s">
        <v>142</v>
      </c>
      <c r="C2" s="27" t="s">
        <v>135</v>
      </c>
      <c r="D2" s="27" t="s">
        <v>136</v>
      </c>
      <c r="E2" s="27" t="s">
        <v>137</v>
      </c>
      <c r="F2" s="27" t="s">
        <v>138</v>
      </c>
      <c r="G2" s="27" t="s">
        <v>139</v>
      </c>
      <c r="H2" s="3" t="s">
        <v>145</v>
      </c>
      <c r="I2" s="3" t="s">
        <v>146</v>
      </c>
    </row>
    <row r="3" spans="1:11" s="24" customFormat="1" x14ac:dyDescent="0.2">
      <c r="A3" s="24" t="s">
        <v>140</v>
      </c>
      <c r="B3" s="24">
        <v>1</v>
      </c>
      <c r="C3" s="24">
        <v>0.23</v>
      </c>
      <c r="D3" s="24">
        <v>2.88</v>
      </c>
      <c r="E3" s="24">
        <v>0.51</v>
      </c>
      <c r="F3" s="24">
        <v>5.69</v>
      </c>
      <c r="G3" s="24">
        <v>1.1000000000000001</v>
      </c>
      <c r="H3" s="26">
        <f>((E3-D3)/D3)*100</f>
        <v>-82.291666666666671</v>
      </c>
      <c r="I3" s="26">
        <f>((G3-F3)/F3)*100</f>
        <v>-80.667838312829517</v>
      </c>
    </row>
    <row r="4" spans="1:11" s="24" customFormat="1" x14ac:dyDescent="0.2">
      <c r="A4" s="24" t="s">
        <v>140</v>
      </c>
      <c r="B4" s="24">
        <v>2</v>
      </c>
      <c r="C4" s="24">
        <v>0.25</v>
      </c>
      <c r="D4" s="24">
        <v>2.1</v>
      </c>
      <c r="E4" s="24">
        <v>0.36</v>
      </c>
      <c r="F4" s="24">
        <v>3.69</v>
      </c>
      <c r="G4" s="24">
        <v>1.03</v>
      </c>
      <c r="H4" s="26">
        <f>((E4-D4)/D4)*100</f>
        <v>-82.857142857142861</v>
      </c>
      <c r="I4" s="26">
        <f>((G4-F4)/F4)*100</f>
        <v>-72.086720867208669</v>
      </c>
      <c r="J4" s="25"/>
      <c r="K4" s="25"/>
    </row>
    <row r="5" spans="1:11" s="24" customFormat="1" x14ac:dyDescent="0.2">
      <c r="A5" s="24" t="s">
        <v>140</v>
      </c>
      <c r="B5" s="24">
        <v>3</v>
      </c>
      <c r="C5" s="24">
        <v>0.24</v>
      </c>
      <c r="D5" s="24">
        <v>2.44</v>
      </c>
      <c r="E5" s="24">
        <v>0.56000000000000005</v>
      </c>
      <c r="F5" s="24">
        <v>4.2300000000000004</v>
      </c>
      <c r="G5" s="24">
        <v>1.22</v>
      </c>
      <c r="H5" s="26">
        <f>((E5-D5)/D5)*100</f>
        <v>-77.049180327868854</v>
      </c>
      <c r="I5" s="26">
        <f>((G5-F5)/F5)*100</f>
        <v>-71.158392434988187</v>
      </c>
    </row>
    <row r="6" spans="1:11" s="24" customFormat="1" x14ac:dyDescent="0.2">
      <c r="A6" s="24" t="s">
        <v>147</v>
      </c>
      <c r="B6" s="24">
        <v>1</v>
      </c>
      <c r="C6" s="24">
        <v>0.22</v>
      </c>
      <c r="D6" s="24">
        <v>2.61</v>
      </c>
      <c r="E6" s="24">
        <v>0.55000000000000004</v>
      </c>
      <c r="F6" s="24">
        <v>4.75</v>
      </c>
      <c r="G6" s="24">
        <v>0.48</v>
      </c>
      <c r="H6" s="26">
        <f t="shared" ref="H6:H8" si="0">((E6-D6)/D6)*100</f>
        <v>-78.927203065134094</v>
      </c>
      <c r="I6" s="26">
        <f t="shared" ref="I6:I8" si="1">((G6-F6)/F6)*100</f>
        <v>-89.894736842105246</v>
      </c>
    </row>
    <row r="7" spans="1:11" s="24" customFormat="1" x14ac:dyDescent="0.2">
      <c r="A7" s="24" t="s">
        <v>141</v>
      </c>
      <c r="B7" s="24">
        <v>1</v>
      </c>
      <c r="C7" s="24">
        <v>0.21</v>
      </c>
      <c r="D7" s="24">
        <v>2.3199999999999998</v>
      </c>
      <c r="E7" s="24">
        <v>0.32</v>
      </c>
      <c r="F7" s="24">
        <v>3.62</v>
      </c>
      <c r="G7" s="24">
        <v>0.53</v>
      </c>
      <c r="H7" s="26">
        <f t="shared" si="0"/>
        <v>-86.206896551724128</v>
      </c>
      <c r="I7" s="26">
        <f t="shared" si="1"/>
        <v>-85.359116022099442</v>
      </c>
      <c r="J7" s="25"/>
      <c r="K7" s="25"/>
    </row>
    <row r="8" spans="1:11" s="24" customFormat="1" x14ac:dyDescent="0.2">
      <c r="A8" s="24" t="s">
        <v>141</v>
      </c>
      <c r="B8" s="24">
        <v>2</v>
      </c>
      <c r="C8" s="24">
        <v>0.21</v>
      </c>
      <c r="D8" s="24">
        <v>2.3199999999999998</v>
      </c>
      <c r="E8" s="24">
        <v>0.42</v>
      </c>
      <c r="F8" s="24">
        <v>4.5199999999999996</v>
      </c>
      <c r="G8" s="24">
        <v>0.43</v>
      </c>
      <c r="H8" s="26">
        <f t="shared" si="0"/>
        <v>-81.896551724137936</v>
      </c>
      <c r="I8" s="26">
        <f t="shared" si="1"/>
        <v>-90.486725663716811</v>
      </c>
    </row>
    <row r="9" spans="1:11" s="24" customFormat="1" x14ac:dyDescent="0.2"/>
    <row r="10" spans="1:11" s="24" customFormat="1" x14ac:dyDescent="0.2">
      <c r="A10" s="24" t="s">
        <v>110</v>
      </c>
    </row>
    <row r="11" spans="1:11" s="24" customFormat="1" x14ac:dyDescent="0.2">
      <c r="A11" s="24" t="s">
        <v>109</v>
      </c>
    </row>
    <row r="12" spans="1:11" s="24" customFormat="1" x14ac:dyDescent="0.2">
      <c r="A12" s="24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71D3-6034-9E40-BC26-73BBDDCB7F25}">
  <dimension ref="A1:O87"/>
  <sheetViews>
    <sheetView topLeftCell="G1" workbookViewId="0">
      <selection activeCell="G72" sqref="G72"/>
    </sheetView>
  </sheetViews>
  <sheetFormatPr baseColWidth="10" defaultRowHeight="16" x14ac:dyDescent="0.2"/>
  <cols>
    <col min="1" max="1" width="26" style="2" bestFit="1" customWidth="1"/>
    <col min="2" max="2" width="12.6640625" style="9" bestFit="1" customWidth="1"/>
    <col min="3" max="3" width="17.6640625" style="10" bestFit="1" customWidth="1"/>
    <col min="4" max="4" width="5.83203125" style="18" bestFit="1" customWidth="1"/>
    <col min="5" max="5" width="6" style="18" bestFit="1" customWidth="1"/>
    <col min="6" max="6" width="3.6640625" style="18" customWidth="1"/>
    <col min="7" max="7" width="26" style="2" bestFit="1" customWidth="1"/>
    <col min="8" max="8" width="16.83203125" bestFit="1" customWidth="1"/>
    <col min="9" max="9" width="5.83203125" bestFit="1" customWidth="1"/>
    <col min="10" max="10" width="6" bestFit="1" customWidth="1"/>
    <col min="12" max="12" width="16.83203125" bestFit="1" customWidth="1"/>
  </cols>
  <sheetData>
    <row r="1" spans="1:13" x14ac:dyDescent="0.2">
      <c r="A1" s="1" t="s">
        <v>0</v>
      </c>
      <c r="B1" s="7" t="s">
        <v>52</v>
      </c>
      <c r="C1" s="17" t="s">
        <v>105</v>
      </c>
      <c r="G1" s="1" t="s">
        <v>0</v>
      </c>
      <c r="H1" s="8" t="s">
        <v>53</v>
      </c>
      <c r="I1" s="19" t="s">
        <v>103</v>
      </c>
      <c r="J1" s="19" t="s">
        <v>104</v>
      </c>
      <c r="L1" s="14" t="s">
        <v>52</v>
      </c>
      <c r="M1" t="s">
        <v>122</v>
      </c>
    </row>
    <row r="2" spans="1:13" x14ac:dyDescent="0.2">
      <c r="A2" s="2" t="s">
        <v>2</v>
      </c>
      <c r="B2" s="9">
        <v>251.07344074968299</v>
      </c>
      <c r="C2" s="10">
        <f>B2/$B$32</f>
        <v>5.2611723059452178</v>
      </c>
      <c r="G2" s="2" t="s">
        <v>2</v>
      </c>
      <c r="H2" s="10">
        <v>9.5541496374943358E-2</v>
      </c>
      <c r="I2" s="19">
        <f>AVERAGE(H2:H4,H17:H19,H38:H40,H53:H55)</f>
        <v>0.10484709315608577</v>
      </c>
      <c r="J2" s="18">
        <f>STDEV(H2:H4,H17:H19,H38:H40,H53:H55)</f>
        <v>1.4259097357559326E-2</v>
      </c>
      <c r="L2" s="15" t="s">
        <v>53</v>
      </c>
      <c r="M2" t="s">
        <v>123</v>
      </c>
    </row>
    <row r="3" spans="1:13" x14ac:dyDescent="0.2">
      <c r="A3" s="2" t="s">
        <v>3</v>
      </c>
      <c r="B3" s="9">
        <v>241.775674944277</v>
      </c>
      <c r="C3" s="10">
        <f t="shared" ref="C3" si="0">B3/$B$32</f>
        <v>5.0663402766532935</v>
      </c>
      <c r="G3" s="2" t="s">
        <v>3</v>
      </c>
      <c r="H3" s="10">
        <v>8.7823630727111093E-2</v>
      </c>
    </row>
    <row r="4" spans="1:13" x14ac:dyDescent="0.2">
      <c r="A4" s="2" t="s">
        <v>4</v>
      </c>
      <c r="B4" s="9">
        <v>237.20258853483199</v>
      </c>
      <c r="C4" s="10">
        <f>B4/$B$32</f>
        <v>4.9705125558946737</v>
      </c>
      <c r="G4" s="2" t="s">
        <v>4</v>
      </c>
      <c r="H4" s="10">
        <v>8.9934632635108314E-2</v>
      </c>
    </row>
    <row r="5" spans="1:13" x14ac:dyDescent="0.2">
      <c r="A5" s="2" t="s">
        <v>5</v>
      </c>
      <c r="B5" s="9">
        <v>595.21556059955606</v>
      </c>
      <c r="C5" s="10">
        <f>B5/$B$33</f>
        <v>15.29578368434073</v>
      </c>
      <c r="G5" s="2" t="s">
        <v>5</v>
      </c>
      <c r="H5" s="10">
        <v>0.10783104409609262</v>
      </c>
      <c r="I5" s="19">
        <f>AVERAGE(H5:H7,H20:H22,H41:H43,H56:H58)</f>
        <v>0.10347609691589683</v>
      </c>
      <c r="J5" s="18">
        <f>STDEV(H5:H7,H20:H22,H41:H43,H56:H58)</f>
        <v>1.4114309595034515E-2</v>
      </c>
    </row>
    <row r="6" spans="1:13" x14ac:dyDescent="0.2">
      <c r="A6" s="2" t="s">
        <v>6</v>
      </c>
      <c r="B6" s="9">
        <v>658.03861082387004</v>
      </c>
      <c r="C6" s="10">
        <f>B6/$B$33</f>
        <v>16.910203484880967</v>
      </c>
      <c r="G6" s="2" t="s">
        <v>6</v>
      </c>
      <c r="H6" s="10">
        <v>9.6036350355142172E-2</v>
      </c>
      <c r="I6" s="19"/>
      <c r="J6" s="18"/>
    </row>
    <row r="7" spans="1:13" x14ac:dyDescent="0.2">
      <c r="A7" s="2" t="s">
        <v>7</v>
      </c>
      <c r="B7" s="9">
        <v>639.89192889391904</v>
      </c>
      <c r="C7" s="10">
        <f>B7/$B$33</f>
        <v>16.443872058482313</v>
      </c>
      <c r="G7" s="2" t="s">
        <v>7</v>
      </c>
      <c r="H7" s="10">
        <v>9.4107400025803492E-2</v>
      </c>
      <c r="I7" s="19"/>
      <c r="J7" s="18"/>
    </row>
    <row r="8" spans="1:13" x14ac:dyDescent="0.2">
      <c r="A8" s="2" t="s">
        <v>8</v>
      </c>
      <c r="B8" s="9">
        <v>353.300415472412</v>
      </c>
      <c r="C8" s="10">
        <f>B8/$B$34</f>
        <v>8.8098081549700655</v>
      </c>
      <c r="G8" s="2" t="s">
        <v>8</v>
      </c>
      <c r="H8" s="10">
        <v>8.6323076483569197E-2</v>
      </c>
      <c r="I8" s="19">
        <f>AVERAGE(H8:H10,H23:H25,H44:H46,H59:H61)</f>
        <v>8.295931579955991E-2</v>
      </c>
      <c r="J8" s="18">
        <f>STDEV(H8:H10,H23:H25,H44:H46,H59:H61)</f>
        <v>7.742268281539887E-3</v>
      </c>
    </row>
    <row r="9" spans="1:13" x14ac:dyDescent="0.2">
      <c r="A9" s="2" t="s">
        <v>9</v>
      </c>
      <c r="B9" s="9">
        <v>297.41937401970898</v>
      </c>
      <c r="C9" s="10">
        <f>B9/$B$34</f>
        <v>7.4163728994808586</v>
      </c>
      <c r="G9" s="2" t="s">
        <v>9</v>
      </c>
      <c r="H9" s="10">
        <v>8.2744920469608033E-2</v>
      </c>
      <c r="I9" s="19"/>
      <c r="J9" s="18"/>
    </row>
    <row r="10" spans="1:13" x14ac:dyDescent="0.2">
      <c r="A10" s="2" t="s">
        <v>10</v>
      </c>
      <c r="B10" s="9">
        <v>250.81741983950599</v>
      </c>
      <c r="C10" s="10">
        <f>B10/$B$34</f>
        <v>6.254318574055497</v>
      </c>
      <c r="G10" s="2" t="s">
        <v>10</v>
      </c>
      <c r="H10" s="10">
        <v>8.5421209833002068E-2</v>
      </c>
      <c r="I10" s="19"/>
      <c r="J10" s="18"/>
    </row>
    <row r="11" spans="1:13" x14ac:dyDescent="0.2">
      <c r="A11" s="2" t="s">
        <v>11</v>
      </c>
      <c r="B11" s="9">
        <v>413.18071575682598</v>
      </c>
      <c r="C11" s="10">
        <f>B11/$B$35</f>
        <v>9.6212807349036193</v>
      </c>
      <c r="G11" s="2" t="s">
        <v>11</v>
      </c>
      <c r="H11" s="10">
        <v>0.14474076429522945</v>
      </c>
      <c r="I11" s="19">
        <f>AVERAGE(H11:H13,H26:H28,H47:H49,H62:H64)</f>
        <v>0.13695847086633259</v>
      </c>
      <c r="J11" s="18">
        <f>STDEV(H11:H13,H26:H28,H47:H49,H62:H64)</f>
        <v>2.7190601215306323E-2</v>
      </c>
    </row>
    <row r="12" spans="1:13" x14ac:dyDescent="0.2">
      <c r="A12" s="2" t="s">
        <v>12</v>
      </c>
      <c r="B12" s="9">
        <v>981.12014541479095</v>
      </c>
      <c r="C12" s="10">
        <f>B12/$B$35</f>
        <v>22.846255872359691</v>
      </c>
      <c r="G12" s="2" t="s">
        <v>12</v>
      </c>
      <c r="H12" s="10">
        <v>0.1098416026741561</v>
      </c>
      <c r="I12" s="19"/>
      <c r="J12" s="18"/>
    </row>
    <row r="13" spans="1:13" x14ac:dyDescent="0.2">
      <c r="A13" s="2" t="s">
        <v>13</v>
      </c>
      <c r="B13" s="9">
        <v>1026.0176584168701</v>
      </c>
      <c r="C13" s="10">
        <f>B13/$B$35</f>
        <v>23.891734425492896</v>
      </c>
      <c r="G13" s="2" t="s">
        <v>13</v>
      </c>
      <c r="H13" s="10">
        <v>0.10950629077107833</v>
      </c>
      <c r="I13" s="19"/>
      <c r="J13" s="18"/>
    </row>
    <row r="14" spans="1:13" x14ac:dyDescent="0.2">
      <c r="A14" s="2" t="s">
        <v>14</v>
      </c>
      <c r="B14" s="9">
        <v>123.95629934069601</v>
      </c>
      <c r="C14" s="10">
        <f>B14/$B$36</f>
        <v>2.9795828074009103</v>
      </c>
      <c r="G14" s="2" t="s">
        <v>14</v>
      </c>
      <c r="H14" s="10">
        <v>9.544224376321285E-2</v>
      </c>
      <c r="I14" s="19">
        <f>AVERAGE(H14:H16,H29:H31,H50:H52,H65:H67)</f>
        <v>9.8815091981491909E-2</v>
      </c>
      <c r="J14" s="18">
        <f>STDEV(H14:H16,H29:H31,H50:H52,H65:H67)</f>
        <v>8.2200310329518748E-3</v>
      </c>
    </row>
    <row r="15" spans="1:13" x14ac:dyDescent="0.2">
      <c r="A15" s="2" t="s">
        <v>15</v>
      </c>
      <c r="B15" s="9">
        <v>110.65973995533901</v>
      </c>
      <c r="C15" s="10">
        <f>B15/$B$36</f>
        <v>2.659968556629325</v>
      </c>
      <c r="G15" s="2" t="s">
        <v>15</v>
      </c>
      <c r="H15" s="10">
        <v>9.5681254654700829E-2</v>
      </c>
      <c r="J15" s="18"/>
    </row>
    <row r="16" spans="1:13" x14ac:dyDescent="0.2">
      <c r="A16" s="2" t="s">
        <v>16</v>
      </c>
      <c r="B16" s="9">
        <v>100.14874259461401</v>
      </c>
      <c r="C16" s="10">
        <f>B16/$B$36</f>
        <v>2.4073118768863018</v>
      </c>
      <c r="G16" s="2" t="s">
        <v>16</v>
      </c>
      <c r="H16" s="10">
        <v>9.793276547157985E-2</v>
      </c>
    </row>
    <row r="17" spans="1:15" x14ac:dyDescent="0.2">
      <c r="A17" s="4" t="s">
        <v>17</v>
      </c>
      <c r="B17" s="11">
        <v>243.147800895758</v>
      </c>
      <c r="C17" s="10">
        <f>B17/$B$32</f>
        <v>5.0950927844241081</v>
      </c>
      <c r="G17" s="4" t="s">
        <v>17</v>
      </c>
      <c r="H17" s="12">
        <v>9.9258234351423169E-2</v>
      </c>
      <c r="N17" s="19"/>
      <c r="O17" s="19"/>
    </row>
    <row r="18" spans="1:15" x14ac:dyDescent="0.2">
      <c r="A18" s="4" t="s">
        <v>18</v>
      </c>
      <c r="B18" s="11">
        <v>219.71957206444699</v>
      </c>
      <c r="C18" s="10">
        <f>B18/$B$32</f>
        <v>4.6041609346171457</v>
      </c>
      <c r="G18" s="4" t="s">
        <v>18</v>
      </c>
      <c r="H18" s="12">
        <v>9.5384011792477338E-2</v>
      </c>
      <c r="N18" s="19"/>
      <c r="O18" s="19"/>
    </row>
    <row r="19" spans="1:15" x14ac:dyDescent="0.2">
      <c r="A19" s="4" t="s">
        <v>19</v>
      </c>
      <c r="B19" s="11">
        <v>232.01594475487701</v>
      </c>
      <c r="C19" s="10">
        <f>B19/$B$32</f>
        <v>4.8618279155184423</v>
      </c>
      <c r="G19" s="4" t="s">
        <v>19</v>
      </c>
      <c r="H19" s="12">
        <v>9.7622138113333451E-2</v>
      </c>
      <c r="N19" s="19"/>
      <c r="O19" s="19"/>
    </row>
    <row r="20" spans="1:15" x14ac:dyDescent="0.2">
      <c r="A20" s="4" t="s">
        <v>20</v>
      </c>
      <c r="B20" s="11">
        <v>649.24487011024496</v>
      </c>
      <c r="C20" s="10">
        <f>B20/$B$33</f>
        <v>16.684222908035323</v>
      </c>
      <c r="G20" s="4" t="s">
        <v>20</v>
      </c>
      <c r="H20" s="12">
        <v>8.5759402542109037E-2</v>
      </c>
      <c r="N20" s="19"/>
      <c r="O20" s="19"/>
    </row>
    <row r="21" spans="1:15" x14ac:dyDescent="0.2">
      <c r="A21" s="4" t="s">
        <v>21</v>
      </c>
      <c r="B21" s="11">
        <v>650.838879491444</v>
      </c>
      <c r="C21" s="10">
        <f>B21/$B$33</f>
        <v>16.725185584920101</v>
      </c>
      <c r="G21" s="4" t="s">
        <v>21</v>
      </c>
      <c r="H21" s="12">
        <v>0.11836214867204593</v>
      </c>
      <c r="N21" s="19"/>
      <c r="O21" s="19"/>
    </row>
    <row r="22" spans="1:15" x14ac:dyDescent="0.2">
      <c r="A22" s="4" t="s">
        <v>22</v>
      </c>
      <c r="B22" s="11">
        <v>650.43710530276303</v>
      </c>
      <c r="C22" s="10">
        <f>B22/$B$33</f>
        <v>16.714860836229349</v>
      </c>
      <c r="G22" s="4" t="s">
        <v>22</v>
      </c>
      <c r="H22" s="12">
        <v>8.8513650963489912E-2</v>
      </c>
    </row>
    <row r="23" spans="1:15" x14ac:dyDescent="0.2">
      <c r="A23" s="4" t="s">
        <v>23</v>
      </c>
      <c r="B23" s="11">
        <v>292.28048976695999</v>
      </c>
      <c r="C23" s="10">
        <f>B23/$B$34</f>
        <v>7.2882310054590826</v>
      </c>
      <c r="G23" s="4" t="s">
        <v>23</v>
      </c>
      <c r="H23" s="12">
        <v>8.2103804502462061E-2</v>
      </c>
    </row>
    <row r="24" spans="1:15" x14ac:dyDescent="0.2">
      <c r="A24" s="4" t="s">
        <v>24</v>
      </c>
      <c r="B24" s="11">
        <v>347.96435573608397</v>
      </c>
      <c r="C24" s="10">
        <f>B24/$B$34</f>
        <v>8.6767495438794118</v>
      </c>
      <c r="G24" s="4" t="s">
        <v>24</v>
      </c>
      <c r="H24" s="12">
        <v>7.9515239824091921E-2</v>
      </c>
    </row>
    <row r="25" spans="1:15" x14ac:dyDescent="0.2">
      <c r="A25" s="4" t="s">
        <v>25</v>
      </c>
      <c r="B25" s="11">
        <v>295.17721829188298</v>
      </c>
      <c r="C25" s="10">
        <f>B25/$B$34</f>
        <v>7.3604630817997734</v>
      </c>
      <c r="G25" s="4" t="s">
        <v>25</v>
      </c>
      <c r="H25" s="12">
        <v>8.0081048070912569E-2</v>
      </c>
    </row>
    <row r="26" spans="1:15" x14ac:dyDescent="0.2">
      <c r="A26" s="4" t="s">
        <v>26</v>
      </c>
      <c r="B26" s="11">
        <v>1098.04937362851</v>
      </c>
      <c r="C26" s="10">
        <f>B26/$B$35</f>
        <v>25.569057028989466</v>
      </c>
      <c r="G26" s="4" t="s">
        <v>26</v>
      </c>
      <c r="H26" s="12">
        <v>0.10827171719456261</v>
      </c>
    </row>
    <row r="27" spans="1:15" x14ac:dyDescent="0.2">
      <c r="A27" s="4" t="s">
        <v>27</v>
      </c>
      <c r="B27" s="11">
        <v>1054.9013169801599</v>
      </c>
      <c r="C27" s="10">
        <f>B27/$B$35</f>
        <v>24.564316124228487</v>
      </c>
      <c r="G27" s="4" t="s">
        <v>27</v>
      </c>
      <c r="H27" s="12">
        <v>0.11687211525542458</v>
      </c>
    </row>
    <row r="28" spans="1:15" x14ac:dyDescent="0.2">
      <c r="A28" s="4" t="s">
        <v>28</v>
      </c>
      <c r="B28" s="11">
        <v>1115.85736919852</v>
      </c>
      <c r="C28" s="10">
        <f>B28/$B$35</f>
        <v>25.983732056576727</v>
      </c>
      <c r="G28" s="4" t="s">
        <v>28</v>
      </c>
      <c r="H28" s="12">
        <v>0.11203048009046555</v>
      </c>
    </row>
    <row r="29" spans="1:15" x14ac:dyDescent="0.2">
      <c r="A29" s="4" t="s">
        <v>29</v>
      </c>
      <c r="B29" s="11">
        <v>112.66996160432799</v>
      </c>
      <c r="C29" s="10">
        <f>B29/$B$36</f>
        <v>2.7082889880737175</v>
      </c>
      <c r="G29" s="4" t="s">
        <v>29</v>
      </c>
      <c r="H29" s="12">
        <v>9.3087842391952308E-2</v>
      </c>
    </row>
    <row r="30" spans="1:15" x14ac:dyDescent="0.2">
      <c r="A30" s="4" t="s">
        <v>30</v>
      </c>
      <c r="B30" s="11">
        <v>114.29030518734901</v>
      </c>
      <c r="C30" s="10">
        <f>B30/$B$36</f>
        <v>2.7472377781532122</v>
      </c>
      <c r="G30" s="4" t="s">
        <v>30</v>
      </c>
      <c r="H30" s="12">
        <v>9.6229338999087657E-2</v>
      </c>
    </row>
    <row r="31" spans="1:15" x14ac:dyDescent="0.2">
      <c r="A31" s="4" t="s">
        <v>31</v>
      </c>
      <c r="B31" s="11">
        <v>111.99979971652</v>
      </c>
      <c r="C31" s="10">
        <f>B31/$B$36</f>
        <v>2.6921800621884762</v>
      </c>
      <c r="G31" s="4" t="s">
        <v>31</v>
      </c>
      <c r="H31" s="12">
        <v>9.3265532238722471E-2</v>
      </c>
    </row>
    <row r="32" spans="1:15" x14ac:dyDescent="0.2">
      <c r="A32" s="4" t="s">
        <v>47</v>
      </c>
      <c r="B32" s="11">
        <v>47.721957417354602</v>
      </c>
      <c r="G32" s="4" t="s">
        <v>47</v>
      </c>
      <c r="H32" s="12">
        <v>0.13950286407293655</v>
      </c>
    </row>
    <row r="33" spans="1:12" x14ac:dyDescent="0.2">
      <c r="A33" s="4" t="s">
        <v>48</v>
      </c>
      <c r="B33" s="11">
        <v>38.913701506442997</v>
      </c>
      <c r="G33" s="4" t="s">
        <v>48</v>
      </c>
      <c r="H33" s="12">
        <v>0.19099830121685454</v>
      </c>
    </row>
    <row r="34" spans="1:12" x14ac:dyDescent="0.2">
      <c r="A34" s="4" t="s">
        <v>49</v>
      </c>
      <c r="B34" s="11">
        <v>40.103077077007299</v>
      </c>
      <c r="G34" s="4" t="s">
        <v>49</v>
      </c>
      <c r="H34" s="12">
        <v>0.18680331029933814</v>
      </c>
    </row>
    <row r="35" spans="1:12" x14ac:dyDescent="0.2">
      <c r="A35" s="4" t="s">
        <v>50</v>
      </c>
      <c r="B35" s="11">
        <v>42.944461048507698</v>
      </c>
      <c r="G35" s="4" t="s">
        <v>50</v>
      </c>
      <c r="H35" s="12">
        <v>0.15795687964150748</v>
      </c>
    </row>
    <row r="36" spans="1:12" x14ac:dyDescent="0.2">
      <c r="A36" s="4" t="s">
        <v>51</v>
      </c>
      <c r="B36" s="11">
        <v>41.601897766628298</v>
      </c>
      <c r="G36" s="4" t="s">
        <v>51</v>
      </c>
      <c r="H36" s="12">
        <v>0.16289342907474136</v>
      </c>
    </row>
    <row r="37" spans="1:12" x14ac:dyDescent="0.2">
      <c r="A37" s="1" t="s">
        <v>0</v>
      </c>
      <c r="B37" s="14" t="s">
        <v>52</v>
      </c>
      <c r="C37" s="17" t="s">
        <v>105</v>
      </c>
      <c r="G37" s="3" t="s">
        <v>0</v>
      </c>
      <c r="H37" s="15" t="s">
        <v>53</v>
      </c>
    </row>
    <row r="38" spans="1:12" x14ac:dyDescent="0.2">
      <c r="A38" t="s">
        <v>54</v>
      </c>
      <c r="B38" s="16">
        <v>219.380163040252</v>
      </c>
      <c r="C38" s="10">
        <f>B38/$B$68</f>
        <v>5.5745083061282719</v>
      </c>
      <c r="G38" t="s">
        <v>54</v>
      </c>
      <c r="H38" s="10">
        <v>0.13507970283679885</v>
      </c>
      <c r="L38" s="15"/>
    </row>
    <row r="39" spans="1:12" x14ac:dyDescent="0.2">
      <c r="A39" t="s">
        <v>55</v>
      </c>
      <c r="B39" s="16">
        <v>209.37653571513201</v>
      </c>
      <c r="C39" s="10">
        <f t="shared" ref="C39" si="1">B39/$B$68</f>
        <v>5.3203134744603728</v>
      </c>
      <c r="G39" t="s">
        <v>55</v>
      </c>
      <c r="H39" s="10">
        <v>0.12748041542030347</v>
      </c>
    </row>
    <row r="40" spans="1:12" x14ac:dyDescent="0.2">
      <c r="A40" t="s">
        <v>56</v>
      </c>
      <c r="B40" s="16">
        <v>229.46652816420601</v>
      </c>
      <c r="C40" s="10">
        <f>B40/$B$68</f>
        <v>5.8308055272758725</v>
      </c>
      <c r="G40" t="s">
        <v>56</v>
      </c>
      <c r="H40" s="10">
        <v>0.10539004397451543</v>
      </c>
    </row>
    <row r="41" spans="1:12" x14ac:dyDescent="0.2">
      <c r="A41" t="s">
        <v>57</v>
      </c>
      <c r="B41" s="16">
        <v>689.32846615260098</v>
      </c>
      <c r="C41" s="10">
        <f>B41/$B$69</f>
        <v>14.830200075726973</v>
      </c>
      <c r="G41" t="s">
        <v>57</v>
      </c>
      <c r="H41" s="10">
        <v>0.12743240598185437</v>
      </c>
    </row>
    <row r="42" spans="1:12" x14ac:dyDescent="0.2">
      <c r="A42" t="s">
        <v>58</v>
      </c>
      <c r="B42" s="16">
        <v>649.33004655181901</v>
      </c>
      <c r="C42" s="10">
        <f>B42/$B$69</f>
        <v>13.969674804366484</v>
      </c>
      <c r="G42" t="s">
        <v>58</v>
      </c>
      <c r="H42" s="10">
        <v>0.11930380263363291</v>
      </c>
    </row>
    <row r="43" spans="1:12" x14ac:dyDescent="0.2">
      <c r="A43" t="s">
        <v>59</v>
      </c>
      <c r="B43" s="16">
        <v>799.87885025010098</v>
      </c>
      <c r="C43" s="10">
        <f>B43/$B$69</f>
        <v>17.208579027295539</v>
      </c>
      <c r="G43" t="s">
        <v>59</v>
      </c>
      <c r="H43" s="10">
        <v>0.11490243379346328</v>
      </c>
    </row>
    <row r="44" spans="1:12" x14ac:dyDescent="0.2">
      <c r="A44" t="s">
        <v>60</v>
      </c>
      <c r="B44" s="16">
        <v>396.86943765485802</v>
      </c>
      <c r="C44" s="10">
        <f>B44/$B$70</f>
        <v>8.4969199920521312</v>
      </c>
      <c r="G44" t="s">
        <v>60</v>
      </c>
      <c r="H44" s="10">
        <v>9.9205654309124397E-2</v>
      </c>
    </row>
    <row r="45" spans="1:12" x14ac:dyDescent="0.2">
      <c r="A45" t="s">
        <v>61</v>
      </c>
      <c r="B45" s="16">
        <v>362.444992626638</v>
      </c>
      <c r="C45" s="10">
        <f>B45/$B$70</f>
        <v>7.7598973659108879</v>
      </c>
      <c r="G45" t="s">
        <v>61</v>
      </c>
      <c r="H45" s="10">
        <v>8.8861069806455584E-2</v>
      </c>
    </row>
    <row r="46" spans="1:12" x14ac:dyDescent="0.2">
      <c r="A46" t="s">
        <v>62</v>
      </c>
      <c r="B46" s="16">
        <v>385.38359769668602</v>
      </c>
      <c r="C46" s="10">
        <f>B46/$B$70</f>
        <v>8.2510097407039869</v>
      </c>
      <c r="G46" t="s">
        <v>62</v>
      </c>
      <c r="H46" s="10">
        <v>9.0012879346311955E-2</v>
      </c>
    </row>
    <row r="47" spans="1:12" x14ac:dyDescent="0.2">
      <c r="A47" t="s">
        <v>63</v>
      </c>
      <c r="B47" s="16">
        <v>1101.24438608277</v>
      </c>
      <c r="C47" s="10">
        <f>B47/$B$71</f>
        <v>23.940049620640199</v>
      </c>
      <c r="G47" t="s">
        <v>63</v>
      </c>
      <c r="H47" s="10">
        <v>0.18932070758952838</v>
      </c>
    </row>
    <row r="48" spans="1:12" x14ac:dyDescent="0.2">
      <c r="A48" t="s">
        <v>64</v>
      </c>
      <c r="B48" s="16">
        <v>941.839931351166</v>
      </c>
      <c r="C48" s="10">
        <f>B48/$B$71</f>
        <v>20.474742006587245</v>
      </c>
      <c r="G48" t="s">
        <v>64</v>
      </c>
      <c r="H48" s="10">
        <v>0.16106885613723332</v>
      </c>
    </row>
    <row r="49" spans="1:12" x14ac:dyDescent="0.2">
      <c r="A49" t="s">
        <v>65</v>
      </c>
      <c r="B49" s="16">
        <v>1022.00811761814</v>
      </c>
      <c r="C49" s="10">
        <f>B49/$B$71</f>
        <v>22.217525335594686</v>
      </c>
      <c r="G49" t="s">
        <v>65</v>
      </c>
      <c r="H49" s="10">
        <v>0.16243964843343126</v>
      </c>
    </row>
    <row r="50" spans="1:12" x14ac:dyDescent="0.2">
      <c r="A50" t="s">
        <v>66</v>
      </c>
      <c r="B50" s="16">
        <v>135.14180502736099</v>
      </c>
      <c r="C50" s="10">
        <f>B50/$B$72</f>
        <v>3.0280640775433389</v>
      </c>
      <c r="G50" t="s">
        <v>66</v>
      </c>
      <c r="H50" s="10">
        <v>0.11642323696760895</v>
      </c>
    </row>
    <row r="51" spans="1:12" x14ac:dyDescent="0.2">
      <c r="A51" t="s">
        <v>67</v>
      </c>
      <c r="B51" s="16">
        <v>125.81244461297</v>
      </c>
      <c r="C51" s="10">
        <f>B51/$B$72</f>
        <v>2.8190251267053457</v>
      </c>
      <c r="G51" t="s">
        <v>67</v>
      </c>
      <c r="H51" s="10">
        <v>0.10927426285072819</v>
      </c>
    </row>
    <row r="52" spans="1:12" x14ac:dyDescent="0.2">
      <c r="A52" t="s">
        <v>68</v>
      </c>
      <c r="B52" s="16">
        <v>134.50356094182999</v>
      </c>
      <c r="C52" s="10">
        <f>B52/$B$72</f>
        <v>3.0137632178818179</v>
      </c>
      <c r="G52" t="s">
        <v>68</v>
      </c>
      <c r="H52" s="10">
        <v>0.10984719024347313</v>
      </c>
    </row>
    <row r="53" spans="1:12" x14ac:dyDescent="0.2">
      <c r="A53" t="s">
        <v>69</v>
      </c>
      <c r="B53" s="16">
        <v>208.49916481596</v>
      </c>
      <c r="C53" s="10">
        <f>B53/$B$68</f>
        <v>5.29801924649915</v>
      </c>
      <c r="G53" t="s">
        <v>69</v>
      </c>
      <c r="H53" s="10">
        <v>0.10818764467014406</v>
      </c>
      <c r="L53" s="15"/>
    </row>
    <row r="54" spans="1:12" x14ac:dyDescent="0.2">
      <c r="A54" t="s">
        <v>70</v>
      </c>
      <c r="B54" s="16">
        <v>217.41761456805199</v>
      </c>
      <c r="C54" s="10">
        <f>B54/$B$68</f>
        <v>5.5246394273388484</v>
      </c>
      <c r="G54" t="s">
        <v>70</v>
      </c>
      <c r="H54" s="10">
        <v>0.10679288143300389</v>
      </c>
    </row>
    <row r="55" spans="1:12" x14ac:dyDescent="0.2">
      <c r="A55" t="s">
        <v>71</v>
      </c>
      <c r="B55" s="16">
        <v>218.355261952181</v>
      </c>
      <c r="C55" s="10">
        <f>B55/$B$68</f>
        <v>5.5484652968186134</v>
      </c>
      <c r="G55" t="s">
        <v>71</v>
      </c>
      <c r="H55" s="10">
        <v>0.10967028554386701</v>
      </c>
    </row>
    <row r="56" spans="1:12" x14ac:dyDescent="0.2">
      <c r="A56" t="s">
        <v>72</v>
      </c>
      <c r="B56" s="16">
        <v>583.61159710459697</v>
      </c>
      <c r="C56" s="10">
        <f>B56/$B$69</f>
        <v>12.555809278968184</v>
      </c>
      <c r="G56" t="s">
        <v>72</v>
      </c>
      <c r="H56" s="10">
        <v>8.8706204921979268E-2</v>
      </c>
    </row>
    <row r="57" spans="1:12" x14ac:dyDescent="0.2">
      <c r="A57" t="s">
        <v>73</v>
      </c>
      <c r="B57" s="16">
        <v>551.43325420644805</v>
      </c>
      <c r="C57" s="10">
        <f t="shared" ref="C57:C58" si="2">B57/$B$69</f>
        <v>11.863524995470666</v>
      </c>
      <c r="G57" t="s">
        <v>73</v>
      </c>
      <c r="H57" s="10">
        <v>9.4150247508730495E-2</v>
      </c>
    </row>
    <row r="58" spans="1:12" x14ac:dyDescent="0.2">
      <c r="A58" t="s">
        <v>74</v>
      </c>
      <c r="B58" s="16">
        <v>581.98838078830704</v>
      </c>
      <c r="C58" s="10">
        <f t="shared" si="2"/>
        <v>12.520887432680416</v>
      </c>
      <c r="G58" t="s">
        <v>74</v>
      </c>
      <c r="H58" s="10">
        <v>0.10660807149641834</v>
      </c>
    </row>
    <row r="59" spans="1:12" x14ac:dyDescent="0.2">
      <c r="A59" t="s">
        <v>75</v>
      </c>
      <c r="B59" s="16">
        <v>312.62000169573798</v>
      </c>
      <c r="C59" s="10">
        <f>B59/$B$70</f>
        <v>6.6931511733941447</v>
      </c>
      <c r="G59" t="s">
        <v>75</v>
      </c>
      <c r="H59" s="10">
        <v>7.4147040170287198E-2</v>
      </c>
    </row>
    <row r="60" spans="1:12" x14ac:dyDescent="0.2">
      <c r="A60" t="s">
        <v>76</v>
      </c>
      <c r="B60" s="16">
        <v>337.21005427825003</v>
      </c>
      <c r="C60" s="10">
        <f t="shared" ref="C60:C61" si="3">B60/$B$70</f>
        <v>7.2196208119448126</v>
      </c>
      <c r="G60" t="s">
        <v>76</v>
      </c>
      <c r="H60" s="10">
        <v>7.6526039575236973E-2</v>
      </c>
    </row>
    <row r="61" spans="1:12" x14ac:dyDescent="0.2">
      <c r="A61" t="s">
        <v>77</v>
      </c>
      <c r="B61" s="16">
        <v>331.54599274591402</v>
      </c>
      <c r="C61" s="10">
        <f t="shared" si="3"/>
        <v>7.0983540347530312</v>
      </c>
      <c r="G61" t="s">
        <v>77</v>
      </c>
      <c r="H61" s="10">
        <v>7.0569807203656881E-2</v>
      </c>
    </row>
    <row r="62" spans="1:12" x14ac:dyDescent="0.2">
      <c r="A62" t="s">
        <v>78</v>
      </c>
      <c r="B62" s="16">
        <v>807.18473999331502</v>
      </c>
      <c r="C62" s="10">
        <f>B62/$B$71</f>
        <v>17.547460829472158</v>
      </c>
      <c r="G62" t="s">
        <v>78</v>
      </c>
      <c r="H62" s="10">
        <v>0.15647006755757328</v>
      </c>
    </row>
    <row r="63" spans="1:12" x14ac:dyDescent="0.2">
      <c r="A63" t="s">
        <v>79</v>
      </c>
      <c r="B63" s="16">
        <v>531.23741035511</v>
      </c>
      <c r="C63" s="10">
        <f t="shared" ref="C63:C64" si="4">B63/$B$71</f>
        <v>11.548617296003046</v>
      </c>
      <c r="G63" t="s">
        <v>79</v>
      </c>
      <c r="H63" s="10">
        <v>0.12265440882315454</v>
      </c>
    </row>
    <row r="64" spans="1:12" x14ac:dyDescent="0.2">
      <c r="A64" t="s">
        <v>80</v>
      </c>
      <c r="B64" s="16">
        <v>824.14927599545501</v>
      </c>
      <c r="C64" s="10">
        <f t="shared" si="4"/>
        <v>17.916254385938782</v>
      </c>
      <c r="G64" t="s">
        <v>80</v>
      </c>
      <c r="H64" s="10">
        <v>0.15028499157415365</v>
      </c>
    </row>
    <row r="65" spans="1:8" x14ac:dyDescent="0.2">
      <c r="A65" t="s">
        <v>81</v>
      </c>
      <c r="B65" s="16">
        <v>110.92727770591701</v>
      </c>
      <c r="C65" s="10">
        <f>B65/$B$72</f>
        <v>2.4854996185152007</v>
      </c>
      <c r="G65" t="s">
        <v>81</v>
      </c>
      <c r="H65" s="10">
        <v>9.3529467660008331E-2</v>
      </c>
    </row>
    <row r="66" spans="1:8" x14ac:dyDescent="0.2">
      <c r="A66" t="s">
        <v>82</v>
      </c>
      <c r="B66" s="16">
        <v>108.788615569973</v>
      </c>
      <c r="C66" s="10">
        <f t="shared" ref="C66" si="5">B66/$B$72</f>
        <v>2.4375795394061273</v>
      </c>
      <c r="G66" t="s">
        <v>82</v>
      </c>
      <c r="H66" s="10">
        <v>9.3760092114259244E-2</v>
      </c>
    </row>
    <row r="67" spans="1:8" x14ac:dyDescent="0.2">
      <c r="A67" t="s">
        <v>83</v>
      </c>
      <c r="B67" s="16">
        <v>111.67087749925599</v>
      </c>
      <c r="C67" s="10">
        <f>B67/$B$72</f>
        <v>2.5021611380340687</v>
      </c>
      <c r="G67" t="s">
        <v>83</v>
      </c>
      <c r="H67" s="10">
        <v>9.1307876422569351E-2</v>
      </c>
    </row>
    <row r="68" spans="1:8" x14ac:dyDescent="0.2">
      <c r="A68" t="s">
        <v>94</v>
      </c>
      <c r="B68" s="16">
        <v>39.354172779521903</v>
      </c>
      <c r="G68" t="s">
        <v>94</v>
      </c>
      <c r="H68" s="10">
        <v>0.18996917051683543</v>
      </c>
    </row>
    <row r="69" spans="1:8" x14ac:dyDescent="0.2">
      <c r="A69" t="s">
        <v>95</v>
      </c>
      <c r="B69" s="16">
        <v>46.481400293502801</v>
      </c>
      <c r="G69" t="s">
        <v>95</v>
      </c>
      <c r="H69" s="10">
        <v>0.13509344980367122</v>
      </c>
    </row>
    <row r="70" spans="1:8" x14ac:dyDescent="0.2">
      <c r="A70" t="s">
        <v>96</v>
      </c>
      <c r="B70" s="16">
        <v>46.707446701402702</v>
      </c>
      <c r="G70" t="s">
        <v>96</v>
      </c>
      <c r="H70" s="10">
        <v>0.13450314504702154</v>
      </c>
    </row>
    <row r="71" spans="1:8" x14ac:dyDescent="0.2">
      <c r="A71" t="s">
        <v>97</v>
      </c>
      <c r="B71" s="16">
        <v>46.000087866706799</v>
      </c>
      <c r="G71" t="s">
        <v>97</v>
      </c>
      <c r="H71" s="10">
        <v>0.13911584658986895</v>
      </c>
    </row>
    <row r="72" spans="1:8" x14ac:dyDescent="0.2">
      <c r="A72" t="s">
        <v>98</v>
      </c>
      <c r="B72" s="16">
        <v>44.6297705618572</v>
      </c>
      <c r="G72" t="s">
        <v>98</v>
      </c>
      <c r="H72" s="10">
        <v>0.15952652336592624</v>
      </c>
    </row>
    <row r="73" spans="1:8" x14ac:dyDescent="0.2">
      <c r="A73"/>
      <c r="B73" s="16"/>
      <c r="G73"/>
    </row>
    <row r="74" spans="1:8" x14ac:dyDescent="0.2">
      <c r="A74"/>
      <c r="B74" s="16"/>
      <c r="G74"/>
    </row>
    <row r="75" spans="1:8" x14ac:dyDescent="0.2">
      <c r="A75"/>
      <c r="B75" s="16"/>
      <c r="G75"/>
    </row>
    <row r="76" spans="1:8" x14ac:dyDescent="0.2">
      <c r="A76"/>
      <c r="B76" s="16"/>
      <c r="G76"/>
    </row>
    <row r="77" spans="1:8" x14ac:dyDescent="0.2">
      <c r="A77"/>
      <c r="B77" s="16"/>
      <c r="G77"/>
    </row>
    <row r="78" spans="1:8" x14ac:dyDescent="0.2">
      <c r="A78"/>
      <c r="B78" s="16"/>
      <c r="G78"/>
    </row>
    <row r="79" spans="1:8" x14ac:dyDescent="0.2">
      <c r="A79"/>
      <c r="B79" s="16"/>
      <c r="G79"/>
    </row>
    <row r="80" spans="1:8" x14ac:dyDescent="0.2">
      <c r="A80"/>
      <c r="B80" s="16"/>
      <c r="G80"/>
    </row>
    <row r="81" spans="1:7" x14ac:dyDescent="0.2">
      <c r="A81"/>
      <c r="B81" s="16"/>
      <c r="G81"/>
    </row>
    <row r="82" spans="1:7" x14ac:dyDescent="0.2">
      <c r="A82"/>
      <c r="B82" s="16"/>
      <c r="G82"/>
    </row>
    <row r="83" spans="1:7" x14ac:dyDescent="0.2">
      <c r="A83"/>
      <c r="B83" s="16"/>
      <c r="G83"/>
    </row>
    <row r="84" spans="1:7" x14ac:dyDescent="0.2">
      <c r="A84"/>
      <c r="B84" s="16"/>
      <c r="G84"/>
    </row>
    <row r="85" spans="1:7" x14ac:dyDescent="0.2">
      <c r="A85"/>
      <c r="B85" s="16"/>
      <c r="G85"/>
    </row>
    <row r="86" spans="1:7" x14ac:dyDescent="0.2">
      <c r="A86"/>
      <c r="B86" s="16"/>
      <c r="G86"/>
    </row>
    <row r="87" spans="1:7" x14ac:dyDescent="0.2">
      <c r="A87"/>
      <c r="B87" s="16"/>
      <c r="G8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CFC8-E189-C446-AB35-E9BD47CE06F9}">
  <dimension ref="A1:Q51"/>
  <sheetViews>
    <sheetView workbookViewId="0">
      <selection activeCell="I21" sqref="I21"/>
    </sheetView>
  </sheetViews>
  <sheetFormatPr baseColWidth="10" defaultRowHeight="16" x14ac:dyDescent="0.2"/>
  <cols>
    <col min="1" max="1" width="26" style="2" bestFit="1" customWidth="1"/>
    <col min="2" max="2" width="13.83203125" style="9" bestFit="1" customWidth="1"/>
    <col min="3" max="3" width="22.83203125" style="10" customWidth="1"/>
    <col min="4" max="4" width="6.6640625" bestFit="1" customWidth="1"/>
    <col min="5" max="5" width="6" bestFit="1" customWidth="1"/>
    <col min="6" max="6" width="3.5" customWidth="1"/>
    <col min="7" max="7" width="26.33203125" bestFit="1" customWidth="1"/>
    <col min="8" max="8" width="17.6640625" bestFit="1" customWidth="1"/>
    <col min="9" max="9" width="27.33203125" style="10" bestFit="1" customWidth="1"/>
    <col min="10" max="10" width="5.83203125" bestFit="1" customWidth="1"/>
    <col min="11" max="11" width="6" bestFit="1" customWidth="1"/>
    <col min="12" max="12" width="3.33203125" customWidth="1"/>
    <col min="13" max="13" width="26.33203125" bestFit="1" customWidth="1"/>
    <col min="14" max="14" width="16.83203125" bestFit="1" customWidth="1"/>
    <col min="15" max="15" width="31.33203125" bestFit="1" customWidth="1"/>
    <col min="16" max="16" width="5.83203125" bestFit="1" customWidth="1"/>
    <col min="17" max="17" width="6" bestFit="1" customWidth="1"/>
  </cols>
  <sheetData>
    <row r="1" spans="1:17" x14ac:dyDescent="0.2">
      <c r="A1" s="1" t="s">
        <v>0</v>
      </c>
      <c r="B1" s="20" t="s">
        <v>102</v>
      </c>
      <c r="C1" s="17" t="s">
        <v>126</v>
      </c>
      <c r="D1" s="18" t="s">
        <v>103</v>
      </c>
      <c r="E1" s="18" t="s">
        <v>104</v>
      </c>
      <c r="G1" s="1" t="s">
        <v>0</v>
      </c>
      <c r="H1" s="3" t="s">
        <v>105</v>
      </c>
      <c r="I1" s="17" t="s">
        <v>128</v>
      </c>
      <c r="J1" s="18" t="s">
        <v>103</v>
      </c>
      <c r="K1" s="18" t="s">
        <v>104</v>
      </c>
      <c r="M1" s="1" t="s">
        <v>0</v>
      </c>
      <c r="N1" s="8" t="s">
        <v>53</v>
      </c>
      <c r="O1" s="17" t="s">
        <v>127</v>
      </c>
      <c r="P1" s="18" t="s">
        <v>103</v>
      </c>
      <c r="Q1" s="18" t="s">
        <v>104</v>
      </c>
    </row>
    <row r="2" spans="1:17" x14ac:dyDescent="0.2">
      <c r="A2" t="s">
        <v>57</v>
      </c>
      <c r="B2" s="10">
        <v>1.6486482843924986</v>
      </c>
      <c r="D2" s="18"/>
      <c r="E2" s="18"/>
      <c r="G2" t="s">
        <v>57</v>
      </c>
      <c r="H2">
        <v>14.830200075726973</v>
      </c>
      <c r="J2" s="18"/>
      <c r="K2" s="18"/>
      <c r="M2" t="s">
        <v>57</v>
      </c>
      <c r="N2" s="10">
        <v>0.12743240598185437</v>
      </c>
      <c r="P2" s="18"/>
      <c r="Q2" s="18"/>
    </row>
    <row r="3" spans="1:17" x14ac:dyDescent="0.2">
      <c r="A3" t="s">
        <v>58</v>
      </c>
      <c r="B3" s="10">
        <v>1.5675353960411191</v>
      </c>
      <c r="D3" s="18"/>
      <c r="E3" s="18"/>
      <c r="G3" t="s">
        <v>58</v>
      </c>
      <c r="H3">
        <v>13.969674804366484</v>
      </c>
      <c r="J3" s="18"/>
      <c r="K3" s="18"/>
      <c r="M3" t="s">
        <v>58</v>
      </c>
      <c r="N3" s="10">
        <v>0.11930380263363291</v>
      </c>
      <c r="P3" s="18"/>
      <c r="Q3" s="18"/>
    </row>
    <row r="4" spans="1:17" x14ac:dyDescent="0.2">
      <c r="A4" t="s">
        <v>59</v>
      </c>
      <c r="B4" s="10">
        <v>1.6327497433790006</v>
      </c>
      <c r="D4" s="18"/>
      <c r="E4" s="18"/>
      <c r="G4" t="s">
        <v>59</v>
      </c>
      <c r="H4">
        <v>17.208579027295539</v>
      </c>
      <c r="J4" s="18"/>
      <c r="K4" s="18"/>
      <c r="M4" t="s">
        <v>59</v>
      </c>
      <c r="N4" s="10">
        <v>0.11490243379346328</v>
      </c>
      <c r="O4" s="10"/>
      <c r="P4" s="18"/>
      <c r="Q4" s="18"/>
    </row>
    <row r="5" spans="1:17" x14ac:dyDescent="0.2">
      <c r="A5" t="s">
        <v>63</v>
      </c>
      <c r="B5" s="10">
        <v>3.1249295080493988</v>
      </c>
      <c r="C5" s="10">
        <f>((B5-B2)/B2)*100</f>
        <v>89.544946465090774</v>
      </c>
      <c r="D5" s="18">
        <f>AVERAGE(C5:C7)</f>
        <v>77.599415277236858</v>
      </c>
      <c r="E5" s="18">
        <f>STDEV(C5:C7)</f>
        <v>13.36336878525343</v>
      </c>
      <c r="G5" t="s">
        <v>63</v>
      </c>
      <c r="H5">
        <v>23.940049620640199</v>
      </c>
      <c r="I5" s="10">
        <f>((H5-H2)/H2)*100</f>
        <v>61.427691456594616</v>
      </c>
      <c r="J5" s="18">
        <f>AVERAGE(I5:I7,I11:I13,I18:I20,I24:I26)</f>
        <v>34.680528494796853</v>
      </c>
      <c r="K5" s="18">
        <f>STDEV(I5:I7,I11:I13,I18:I20,I24:I26)</f>
        <v>27.909190325136397</v>
      </c>
      <c r="M5" t="s">
        <v>63</v>
      </c>
      <c r="N5" s="10">
        <v>0.18932070758952838</v>
      </c>
      <c r="O5" s="10">
        <f>((N5-N2)/N2)*100</f>
        <v>48.565591405757914</v>
      </c>
      <c r="P5" s="18">
        <f>AVERAGE(O5:O7,O11:O13,O18:O20,O24:O26)</f>
        <v>32.4275475615324</v>
      </c>
      <c r="Q5" s="18">
        <f>STDEV(O5:O7,O11:O13,O18:O20,O24:O26)</f>
        <v>19.424403394993007</v>
      </c>
    </row>
    <row r="6" spans="1:17" x14ac:dyDescent="0.2">
      <c r="A6" t="s">
        <v>64</v>
      </c>
      <c r="B6" s="10">
        <v>2.822909227773116</v>
      </c>
      <c r="C6" s="10">
        <f t="shared" ref="C6:C7" si="0">((B6-B3)/B3)*100</f>
        <v>80.08583633278711</v>
      </c>
      <c r="D6" s="18"/>
      <c r="E6" s="18"/>
      <c r="G6" t="s">
        <v>64</v>
      </c>
      <c r="H6">
        <v>20.474742006587245</v>
      </c>
      <c r="I6" s="10">
        <f t="shared" ref="I6" si="1">((H6-H3)/H3)*100</f>
        <v>46.56563086341481</v>
      </c>
      <c r="J6" s="18"/>
      <c r="K6" s="18"/>
      <c r="M6" t="s">
        <v>64</v>
      </c>
      <c r="N6" s="10">
        <v>0.16106885613723332</v>
      </c>
      <c r="O6" s="10">
        <f t="shared" ref="O6:O7" si="2">((N6-N3)/N3)*100</f>
        <v>35.007311235380882</v>
      </c>
      <c r="P6" s="18"/>
      <c r="Q6" s="18"/>
    </row>
    <row r="7" spans="1:17" x14ac:dyDescent="0.2">
      <c r="A7" t="s">
        <v>65</v>
      </c>
      <c r="B7" s="10">
        <v>2.6641163339629288</v>
      </c>
      <c r="C7" s="10">
        <f t="shared" si="0"/>
        <v>63.167463033832682</v>
      </c>
      <c r="D7" s="18"/>
      <c r="E7" s="18"/>
      <c r="G7" t="s">
        <v>65</v>
      </c>
      <c r="H7">
        <v>22.217525335594686</v>
      </c>
      <c r="I7" s="10">
        <f>((H7-H4)/H4)*100</f>
        <v>29.107262722588327</v>
      </c>
      <c r="J7" s="18"/>
      <c r="K7" s="18"/>
      <c r="M7" t="s">
        <v>65</v>
      </c>
      <c r="N7" s="10">
        <v>0.16243964843343126</v>
      </c>
      <c r="O7" s="10">
        <f t="shared" si="2"/>
        <v>41.371808299044346</v>
      </c>
      <c r="P7" s="18"/>
      <c r="Q7" s="18"/>
    </row>
    <row r="8" spans="1:17" x14ac:dyDescent="0.2">
      <c r="A8" t="s">
        <v>72</v>
      </c>
      <c r="B8" s="10">
        <v>82.162359504182717</v>
      </c>
      <c r="D8" s="18"/>
      <c r="E8" s="18"/>
      <c r="G8" t="s">
        <v>72</v>
      </c>
      <c r="H8">
        <v>12.555809278968184</v>
      </c>
      <c r="J8" s="18"/>
      <c r="K8" s="18"/>
      <c r="M8" t="s">
        <v>72</v>
      </c>
      <c r="N8" s="10">
        <v>8.8706204921979268E-2</v>
      </c>
      <c r="O8" s="10"/>
      <c r="P8" s="18"/>
      <c r="Q8" s="18"/>
    </row>
    <row r="9" spans="1:17" x14ac:dyDescent="0.2">
      <c r="A9" t="s">
        <v>73</v>
      </c>
      <c r="B9" s="10">
        <v>78.714953827550744</v>
      </c>
      <c r="D9" s="18"/>
      <c r="E9" s="18"/>
      <c r="G9" t="s">
        <v>73</v>
      </c>
      <c r="H9">
        <v>11.863524995470666</v>
      </c>
      <c r="J9" s="18"/>
      <c r="K9" s="18"/>
      <c r="M9" t="s">
        <v>73</v>
      </c>
      <c r="N9" s="10">
        <v>9.4150247508730495E-2</v>
      </c>
      <c r="O9" s="10"/>
      <c r="P9" s="18"/>
      <c r="Q9" s="18"/>
    </row>
    <row r="10" spans="1:17" x14ac:dyDescent="0.2">
      <c r="A10" t="s">
        <v>74</v>
      </c>
      <c r="B10" s="10">
        <v>86.65815932750813</v>
      </c>
      <c r="D10" s="18"/>
      <c r="E10" s="18"/>
      <c r="G10" t="s">
        <v>74</v>
      </c>
      <c r="H10">
        <v>12.520887432680416</v>
      </c>
      <c r="J10" s="18"/>
      <c r="K10" s="18"/>
      <c r="M10" t="s">
        <v>74</v>
      </c>
      <c r="N10" s="10">
        <v>0.10660807149641834</v>
      </c>
      <c r="O10" s="10"/>
      <c r="P10" s="18"/>
      <c r="Q10" s="18"/>
    </row>
    <row r="11" spans="1:17" x14ac:dyDescent="0.2">
      <c r="A11" t="s">
        <v>78</v>
      </c>
      <c r="B11" s="10">
        <v>213.10631198011717</v>
      </c>
      <c r="C11" s="10">
        <f>((B11-B8)/B8)*100</f>
        <v>159.37219094744762</v>
      </c>
      <c r="D11" s="18">
        <f>AVERAGE(C11:C13)</f>
        <v>123.92198657068199</v>
      </c>
      <c r="E11" s="18">
        <f>STDEV(C11:C13)</f>
        <v>60.018341393854264</v>
      </c>
      <c r="G11" t="s">
        <v>78</v>
      </c>
      <c r="H11">
        <v>17.547460829472158</v>
      </c>
      <c r="I11" s="10">
        <f>((H11-H8)/H8)*100</f>
        <v>39.75571338810731</v>
      </c>
      <c r="J11" s="18"/>
      <c r="K11" s="18"/>
      <c r="M11" t="s">
        <v>78</v>
      </c>
      <c r="N11" s="10">
        <v>0.15647006755757328</v>
      </c>
      <c r="O11" s="10">
        <f>((N11-N8)/N8)*100</f>
        <v>76.391344545959441</v>
      </c>
      <c r="P11" s="18"/>
      <c r="Q11" s="18"/>
    </row>
    <row r="12" spans="1:17" x14ac:dyDescent="0.2">
      <c r="A12" t="s">
        <v>79</v>
      </c>
      <c r="B12" s="10">
        <v>121.71296452358486</v>
      </c>
      <c r="C12" s="10">
        <f t="shared" ref="C12:C13" si="3">((B12-B9)/B9)*100</f>
        <v>54.62495828967193</v>
      </c>
      <c r="D12" s="18"/>
      <c r="E12" s="18"/>
      <c r="G12" t="s">
        <v>79</v>
      </c>
      <c r="H12">
        <v>11.548617296003046</v>
      </c>
      <c r="I12" s="10">
        <f t="shared" ref="I12:I13" si="4">((H12-H9)/H9)*100</f>
        <v>-2.6544193196191448</v>
      </c>
      <c r="J12" s="18"/>
      <c r="K12" s="18"/>
      <c r="M12" t="s">
        <v>79</v>
      </c>
      <c r="N12" s="10">
        <v>0.12265440882315454</v>
      </c>
      <c r="O12" s="10">
        <f t="shared" ref="O12:O13" si="5">((N12-N9)/N9)*100</f>
        <v>30.275184684757061</v>
      </c>
      <c r="P12" s="18"/>
      <c r="Q12" s="18"/>
    </row>
    <row r="13" spans="1:17" x14ac:dyDescent="0.2">
      <c r="A13" t="s">
        <v>80</v>
      </c>
      <c r="B13" s="10">
        <v>223.37770647798416</v>
      </c>
      <c r="C13" s="10">
        <f t="shared" si="3"/>
        <v>157.7688104749264</v>
      </c>
      <c r="D13" s="18"/>
      <c r="E13" s="18"/>
      <c r="G13" t="s">
        <v>80</v>
      </c>
      <c r="H13">
        <v>17.916254385938782</v>
      </c>
      <c r="I13" s="10">
        <f t="shared" si="4"/>
        <v>43.090930912581086</v>
      </c>
      <c r="J13" s="18"/>
      <c r="K13" s="18"/>
      <c r="M13" t="s">
        <v>80</v>
      </c>
      <c r="N13" s="10">
        <v>0.15028499157415365</v>
      </c>
      <c r="O13" s="10">
        <f t="shared" si="5"/>
        <v>40.969618401926262</v>
      </c>
      <c r="P13" s="18"/>
      <c r="Q13" s="18"/>
    </row>
    <row r="14" spans="1:17" x14ac:dyDescent="0.2">
      <c r="A14" s="1" t="s">
        <v>0</v>
      </c>
      <c r="B14" s="17" t="s">
        <v>102</v>
      </c>
      <c r="C14" s="17"/>
      <c r="D14" s="18"/>
      <c r="E14" s="18"/>
      <c r="G14" s="1" t="s">
        <v>0</v>
      </c>
      <c r="H14" s="3" t="s">
        <v>105</v>
      </c>
      <c r="I14" s="17"/>
      <c r="J14" s="18"/>
      <c r="K14" s="18"/>
      <c r="M14" s="1" t="s">
        <v>0</v>
      </c>
      <c r="N14" s="8" t="s">
        <v>53</v>
      </c>
      <c r="O14" s="17"/>
      <c r="P14" s="18"/>
      <c r="Q14" s="18"/>
    </row>
    <row r="15" spans="1:17" x14ac:dyDescent="0.2">
      <c r="A15" s="2" t="s">
        <v>5</v>
      </c>
      <c r="B15" s="9">
        <v>0.9800583657938664</v>
      </c>
      <c r="D15" s="18"/>
      <c r="E15" s="18"/>
      <c r="G15" s="2" t="s">
        <v>5</v>
      </c>
      <c r="H15">
        <v>15.29578368434073</v>
      </c>
      <c r="J15" s="18"/>
      <c r="K15" s="18"/>
      <c r="M15" s="2" t="s">
        <v>5</v>
      </c>
      <c r="N15" s="10">
        <v>0.10783104409609262</v>
      </c>
      <c r="O15" s="10"/>
      <c r="P15" s="18"/>
      <c r="Q15" s="18"/>
    </row>
    <row r="16" spans="1:17" x14ac:dyDescent="0.2">
      <c r="A16" s="2" t="s">
        <v>6</v>
      </c>
      <c r="B16" s="9">
        <v>0.99255471564232234</v>
      </c>
      <c r="D16" s="18"/>
      <c r="E16" s="18"/>
      <c r="G16" s="2" t="s">
        <v>6</v>
      </c>
      <c r="H16">
        <v>16.910203484880967</v>
      </c>
      <c r="J16" s="18"/>
      <c r="K16" s="18"/>
      <c r="M16" s="2" t="s">
        <v>6</v>
      </c>
      <c r="N16" s="10">
        <v>9.6036350355142172E-2</v>
      </c>
      <c r="O16" s="10"/>
      <c r="P16" s="18"/>
      <c r="Q16" s="18"/>
    </row>
    <row r="17" spans="1:17" x14ac:dyDescent="0.2">
      <c r="A17" s="2" t="s">
        <v>7</v>
      </c>
      <c r="B17" s="9">
        <v>1.0075676157224009</v>
      </c>
      <c r="G17" s="2" t="s">
        <v>7</v>
      </c>
      <c r="H17">
        <v>16.443872058482313</v>
      </c>
      <c r="M17" s="2" t="s">
        <v>7</v>
      </c>
      <c r="N17" s="10">
        <v>9.4107400025803492E-2</v>
      </c>
      <c r="O17" s="10"/>
    </row>
    <row r="18" spans="1:17" x14ac:dyDescent="0.2">
      <c r="A18" s="2" t="s">
        <v>11</v>
      </c>
      <c r="B18" s="9">
        <v>1.025900307962831</v>
      </c>
      <c r="C18" s="10">
        <f>((B18-B15)/B15)*100</f>
        <v>4.6774706251123908</v>
      </c>
      <c r="D18" s="18">
        <f>AVERAGE(C18:C20)</f>
        <v>12.272061751823664</v>
      </c>
      <c r="E18" s="18">
        <f>STDEV(C18:C20)</f>
        <v>6.6356711743165446</v>
      </c>
      <c r="G18" s="2" t="s">
        <v>11</v>
      </c>
      <c r="H18">
        <v>9.6212807349036193</v>
      </c>
      <c r="I18" s="10">
        <f>((H18-H15)/H15)*100</f>
        <v>-37.098478028598571</v>
      </c>
      <c r="J18" s="18"/>
      <c r="K18" s="18"/>
      <c r="M18" s="2" t="s">
        <v>11</v>
      </c>
      <c r="N18" s="10">
        <v>0.14474076429522945</v>
      </c>
      <c r="O18" s="10">
        <f>((N18-N15)/N15)*100</f>
        <v>34.229215258497426</v>
      </c>
      <c r="P18" s="18"/>
      <c r="Q18" s="18"/>
    </row>
    <row r="19" spans="1:17" x14ac:dyDescent="0.2">
      <c r="A19" s="2" t="s">
        <v>12</v>
      </c>
      <c r="B19" s="9">
        <v>1.1433209450951467</v>
      </c>
      <c r="C19" s="10">
        <f t="shared" ref="C19:C20" si="6">((B19-B16)/B16)*100</f>
        <v>15.189714690464942</v>
      </c>
      <c r="D19" s="18"/>
      <c r="E19" s="18"/>
      <c r="G19" s="2" t="s">
        <v>12</v>
      </c>
      <c r="H19">
        <v>22.846255872359691</v>
      </c>
      <c r="I19" s="10">
        <f t="shared" ref="I19:I20" si="7">((H19-H16)/H16)*100</f>
        <v>35.103376448343845</v>
      </c>
      <c r="J19" s="18"/>
      <c r="K19" s="18"/>
      <c r="M19" s="2" t="s">
        <v>12</v>
      </c>
      <c r="N19" s="10">
        <v>0.1098416026741561</v>
      </c>
      <c r="O19" s="10">
        <f t="shared" ref="O19:O20" si="8">((N19-N16)/N16)*100</f>
        <v>14.375028067978576</v>
      </c>
      <c r="P19" s="18"/>
      <c r="Q19" s="18"/>
    </row>
    <row r="20" spans="1:17" x14ac:dyDescent="0.2">
      <c r="A20" s="2" t="s">
        <v>13</v>
      </c>
      <c r="B20" s="9">
        <v>1.1783402503055787</v>
      </c>
      <c r="C20" s="10">
        <f t="shared" si="6"/>
        <v>16.948999939893657</v>
      </c>
      <c r="D20" s="18"/>
      <c r="E20" s="18"/>
      <c r="G20" s="2" t="s">
        <v>13</v>
      </c>
      <c r="H20">
        <v>23.891734425492896</v>
      </c>
      <c r="I20" s="10">
        <f t="shared" si="7"/>
        <v>45.292631446671464</v>
      </c>
      <c r="J20" s="18"/>
      <c r="K20" s="18"/>
      <c r="M20" s="2" t="s">
        <v>13</v>
      </c>
      <c r="N20" s="16">
        <v>0.10950629077107833</v>
      </c>
      <c r="O20" s="10">
        <f t="shared" si="8"/>
        <v>16.363102945201533</v>
      </c>
      <c r="P20" s="18"/>
      <c r="Q20" s="18"/>
    </row>
    <row r="21" spans="1:17" x14ac:dyDescent="0.2">
      <c r="A21" s="4" t="s">
        <v>20</v>
      </c>
      <c r="B21" s="11">
        <v>17.072581523942596</v>
      </c>
      <c r="D21" s="18"/>
      <c r="E21" s="18"/>
      <c r="G21" s="4" t="s">
        <v>20</v>
      </c>
      <c r="H21">
        <v>16.684222908035323</v>
      </c>
      <c r="J21" s="18"/>
      <c r="K21" s="18"/>
      <c r="M21" s="4" t="s">
        <v>20</v>
      </c>
      <c r="N21" s="16">
        <v>8.5759402542109037E-2</v>
      </c>
      <c r="O21" s="10"/>
      <c r="P21" s="18"/>
      <c r="Q21" s="18"/>
    </row>
    <row r="22" spans="1:17" x14ac:dyDescent="0.2">
      <c r="A22" s="4" t="s">
        <v>21</v>
      </c>
      <c r="B22" s="11">
        <v>17.565907767317746</v>
      </c>
      <c r="D22" s="18"/>
      <c r="E22" s="18"/>
      <c r="G22" s="4" t="s">
        <v>21</v>
      </c>
      <c r="H22">
        <v>16.725185584920101</v>
      </c>
      <c r="J22" s="18"/>
      <c r="K22" s="18"/>
      <c r="M22" s="4" t="s">
        <v>21</v>
      </c>
      <c r="N22" s="16">
        <v>0.11836214867204593</v>
      </c>
      <c r="O22" s="10"/>
      <c r="P22" s="18"/>
      <c r="Q22" s="18"/>
    </row>
    <row r="23" spans="1:17" x14ac:dyDescent="0.2">
      <c r="A23" s="4" t="s">
        <v>22</v>
      </c>
      <c r="B23" s="11">
        <v>18.732217197452357</v>
      </c>
      <c r="D23" s="18"/>
      <c r="E23" s="18"/>
      <c r="G23" s="4" t="s">
        <v>22</v>
      </c>
      <c r="H23">
        <v>16.714860836229349</v>
      </c>
      <c r="J23" s="18"/>
      <c r="K23" s="18"/>
      <c r="M23" s="4" t="s">
        <v>22</v>
      </c>
      <c r="N23" s="16">
        <v>8.8513650963489912E-2</v>
      </c>
      <c r="O23" s="10"/>
      <c r="P23" s="18"/>
      <c r="Q23" s="18"/>
    </row>
    <row r="24" spans="1:17" x14ac:dyDescent="0.2">
      <c r="A24" s="4" t="s">
        <v>26</v>
      </c>
      <c r="B24" s="11">
        <v>37.329387478756061</v>
      </c>
      <c r="C24" s="10">
        <f>((B24-B21)/B21)*100</f>
        <v>118.65110104412338</v>
      </c>
      <c r="D24" s="18">
        <f>AVERAGE(C24:C26)</f>
        <v>113.36740169810015</v>
      </c>
      <c r="E24" s="18">
        <f>STDEV(C24:C26)</f>
        <v>5.5715273212246448</v>
      </c>
      <c r="G24" s="4" t="s">
        <v>26</v>
      </c>
      <c r="H24">
        <v>25.569057028989466</v>
      </c>
      <c r="I24" s="10">
        <f>((H24-H21)/H21)*100</f>
        <v>53.252909469790765</v>
      </c>
      <c r="J24" s="18"/>
      <c r="K24" s="18"/>
      <c r="M24" s="4" t="s">
        <v>26</v>
      </c>
      <c r="N24" s="16">
        <v>0.10829999999999999</v>
      </c>
      <c r="O24" s="10">
        <f>((N24-N21)/N21)*100</f>
        <v>26.283529023914571</v>
      </c>
      <c r="P24" s="18"/>
      <c r="Q24" s="18"/>
    </row>
    <row r="25" spans="1:17" x14ac:dyDescent="0.2">
      <c r="A25" s="4" t="s">
        <v>27</v>
      </c>
      <c r="B25" s="11">
        <v>37.574214611134742</v>
      </c>
      <c r="C25" s="10">
        <f t="shared" ref="C25:C26" si="9">((B25-B22)/B22)*100</f>
        <v>113.90420073275949</v>
      </c>
      <c r="G25" s="4" t="s">
        <v>27</v>
      </c>
      <c r="H25">
        <v>24.564316124228487</v>
      </c>
      <c r="I25" s="10">
        <f t="shared" ref="I25:I26" si="10">((H25-H22)/H22)*100</f>
        <v>46.870215577017973</v>
      </c>
      <c r="M25" s="4" t="s">
        <v>27</v>
      </c>
      <c r="N25" s="16">
        <v>0.1169</v>
      </c>
      <c r="O25" s="10">
        <f t="shared" ref="O25:O26" si="11">((N25-N22)/N22)*100</f>
        <v>-1.2353177839794072</v>
      </c>
    </row>
    <row r="26" spans="1:17" x14ac:dyDescent="0.2">
      <c r="A26" s="4" t="s">
        <v>28</v>
      </c>
      <c r="B26" s="11">
        <v>38.878136716005123</v>
      </c>
      <c r="C26" s="10">
        <f t="shared" si="9"/>
        <v>107.54690331741763</v>
      </c>
      <c r="G26" s="4" t="s">
        <v>28</v>
      </c>
      <c r="H26">
        <v>25.983732056576727</v>
      </c>
      <c r="I26" s="10">
        <f t="shared" si="10"/>
        <v>55.452877000669744</v>
      </c>
      <c r="M26" s="4" t="s">
        <v>28</v>
      </c>
      <c r="N26" s="16">
        <v>0.112</v>
      </c>
      <c r="O26" s="10">
        <f t="shared" si="11"/>
        <v>26.534154653950193</v>
      </c>
    </row>
    <row r="33" spans="1:3" x14ac:dyDescent="0.2">
      <c r="A33" s="1"/>
      <c r="B33" s="20"/>
      <c r="C33" s="17"/>
    </row>
    <row r="34" spans="1:3" x14ac:dyDescent="0.2">
      <c r="A34"/>
      <c r="B34" s="10"/>
    </row>
    <row r="35" spans="1:3" x14ac:dyDescent="0.2">
      <c r="A35"/>
      <c r="B35" s="10"/>
    </row>
    <row r="36" spans="1:3" x14ac:dyDescent="0.2">
      <c r="A36"/>
      <c r="B36" s="10"/>
    </row>
    <row r="37" spans="1:3" x14ac:dyDescent="0.2">
      <c r="A37"/>
      <c r="B37" s="10"/>
    </row>
    <row r="38" spans="1:3" x14ac:dyDescent="0.2">
      <c r="A38"/>
      <c r="B38" s="10"/>
    </row>
    <row r="39" spans="1:3" x14ac:dyDescent="0.2">
      <c r="A39"/>
      <c r="B39" s="10"/>
    </row>
    <row r="40" spans="1:3" x14ac:dyDescent="0.2">
      <c r="A40"/>
      <c r="B40" s="10"/>
    </row>
    <row r="41" spans="1:3" x14ac:dyDescent="0.2">
      <c r="A41"/>
      <c r="B41" s="10"/>
    </row>
    <row r="42" spans="1:3" x14ac:dyDescent="0.2">
      <c r="A42"/>
      <c r="B42" s="10"/>
    </row>
    <row r="43" spans="1:3" x14ac:dyDescent="0.2">
      <c r="A43"/>
      <c r="B43" s="10"/>
    </row>
    <row r="44" spans="1:3" x14ac:dyDescent="0.2">
      <c r="A44"/>
      <c r="B44" s="10"/>
    </row>
    <row r="45" spans="1:3" x14ac:dyDescent="0.2">
      <c r="A45"/>
      <c r="B45" s="10"/>
    </row>
    <row r="46" spans="1:3" x14ac:dyDescent="0.2">
      <c r="A46"/>
      <c r="B46" s="10"/>
    </row>
    <row r="47" spans="1:3" x14ac:dyDescent="0.2">
      <c r="A47"/>
      <c r="B47" s="10"/>
    </row>
    <row r="48" spans="1:3" x14ac:dyDescent="0.2">
      <c r="A48"/>
      <c r="B48" s="10"/>
    </row>
    <row r="49" spans="1:2" x14ac:dyDescent="0.2">
      <c r="A49"/>
      <c r="B49" s="10"/>
    </row>
    <row r="50" spans="1:2" x14ac:dyDescent="0.2">
      <c r="A50"/>
      <c r="B50" s="10"/>
    </row>
    <row r="51" spans="1:2" x14ac:dyDescent="0.2">
      <c r="A51"/>
      <c r="B5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Raw data</vt:lpstr>
      <vt:lpstr>Negative ctrl for GFP fluor.</vt:lpstr>
      <vt:lpstr>Fig 1</vt:lpstr>
      <vt:lpstr>OD600</vt:lpstr>
      <vt:lpstr>Fig 2 mCherry</vt:lpstr>
      <vt:lpstr>Fig 2 increase 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</dc:creator>
  <cp:lastModifiedBy>Nela</cp:lastModifiedBy>
  <dcterms:created xsi:type="dcterms:W3CDTF">2020-02-25T11:43:18Z</dcterms:created>
  <dcterms:modified xsi:type="dcterms:W3CDTF">2021-10-27T10:40:43Z</dcterms:modified>
</cp:coreProperties>
</file>