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mya\Google Drive\website drug information\Colon\"/>
    </mc:Choice>
  </mc:AlternateContent>
  <xr:revisionPtr revIDLastSave="0" documentId="13_ncr:1_{2A9AAD1F-9149-463A-9271-CD6FED7EE96B}" xr6:coauthVersionLast="45" xr6:coauthVersionMax="45" xr10:uidLastSave="{00000000-0000-0000-0000-000000000000}"/>
  <bookViews>
    <workbookView xWindow="-108" yWindow="-108" windowWidth="23256" windowHeight="12576" activeTab="4" xr2:uid="{EAB96908-CEA6-4E40-A8CD-098817EFDBBC}"/>
  </bookViews>
  <sheets>
    <sheet name="Sheet4" sheetId="4" r:id="rId1"/>
    <sheet name="Sheet5" sheetId="5" r:id="rId2"/>
    <sheet name="Sheet7" sheetId="11" r:id="rId3"/>
    <sheet name="Sheet8" sheetId="12" r:id="rId4"/>
    <sheet name="Sheet9" sheetId="13" r:id="rId5"/>
    <sheet name="Sheet1" sheetId="1" r:id="rId6"/>
    <sheet name="Type" sheetId="2" r:id="rId7"/>
    <sheet name="items score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" i="12" l="1"/>
  <c r="H3" i="12"/>
  <c r="K27" i="1"/>
  <c r="L28" i="1"/>
  <c r="H28" i="1"/>
  <c r="L27" i="1"/>
  <c r="I28" i="1"/>
  <c r="J28" i="1"/>
  <c r="I27" i="1"/>
  <c r="J27" i="1"/>
  <c r="P25" i="7" l="1"/>
  <c r="M29" i="7"/>
  <c r="I26" i="7"/>
  <c r="M27" i="7"/>
  <c r="M28" i="7"/>
  <c r="P21" i="7"/>
  <c r="C26" i="7"/>
  <c r="D26" i="7"/>
  <c r="G26" i="7"/>
  <c r="H26" i="7"/>
  <c r="J26" i="7"/>
  <c r="L26" i="7"/>
  <c r="K26" i="7"/>
  <c r="M13" i="1" l="1"/>
  <c r="M12" i="1" l="1"/>
  <c r="M14" i="1"/>
  <c r="M15" i="1"/>
  <c r="M16" i="1"/>
  <c r="M4" i="1"/>
  <c r="M5" i="1"/>
  <c r="M10" i="1"/>
  <c r="M6" i="1"/>
  <c r="M11" i="1"/>
  <c r="M7" i="1"/>
  <c r="M8" i="1"/>
  <c r="M17" i="1"/>
  <c r="M9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G13" i="1"/>
  <c r="G12" i="1"/>
  <c r="G14" i="1"/>
  <c r="G15" i="1"/>
  <c r="G16" i="1"/>
  <c r="G4" i="1"/>
  <c r="G5" i="1"/>
  <c r="G10" i="1"/>
  <c r="G6" i="1"/>
  <c r="G11" i="1"/>
  <c r="G7" i="1"/>
  <c r="G8" i="1"/>
  <c r="G17" i="1"/>
  <c r="G9" i="1"/>
  <c r="G18" i="1"/>
  <c r="G19" i="1"/>
  <c r="G20" i="1"/>
  <c r="G21" i="1"/>
  <c r="G22" i="1"/>
  <c r="G23" i="1"/>
  <c r="G24" i="1"/>
  <c r="G25" i="1"/>
  <c r="G26" i="1"/>
  <c r="M3" i="1"/>
  <c r="G3" i="1"/>
</calcChain>
</file>

<file path=xl/sharedStrings.xml><?xml version="1.0" encoding="utf-8"?>
<sst xmlns="http://schemas.openxmlformats.org/spreadsheetml/2006/main" count="251" uniqueCount="97">
  <si>
    <t xml:space="preserve">Name </t>
  </si>
  <si>
    <t>Category</t>
  </si>
  <si>
    <t>Completeness</t>
  </si>
  <si>
    <t>Depth</t>
  </si>
  <si>
    <t xml:space="preserve">Correctness </t>
  </si>
  <si>
    <t>Authorship</t>
  </si>
  <si>
    <t>Attribution</t>
  </si>
  <si>
    <t>Currency</t>
  </si>
  <si>
    <t>Disclosure</t>
  </si>
  <si>
    <t>Kitemarks</t>
  </si>
  <si>
    <t xml:space="preserve">Breadth </t>
  </si>
  <si>
    <t>Transparency</t>
  </si>
  <si>
    <t>DISCREN</t>
  </si>
  <si>
    <t>WebTeb</t>
  </si>
  <si>
    <t>Commercial</t>
  </si>
  <si>
    <t>University/Medical Centre</t>
  </si>
  <si>
    <t>Non-profit organization</t>
  </si>
  <si>
    <t>Government</t>
  </si>
  <si>
    <t>Mayoclinic</t>
  </si>
  <si>
    <t>Wikipedia</t>
  </si>
  <si>
    <t>Bumrungrad</t>
  </si>
  <si>
    <t>Khcc alhossain</t>
  </si>
  <si>
    <t>Sehatok</t>
  </si>
  <si>
    <t>Sotor</t>
  </si>
  <si>
    <t>Jorden KAH</t>
  </si>
  <si>
    <t>Altibbbi</t>
  </si>
  <si>
    <t>Hopkins</t>
  </si>
  <si>
    <t>Youm</t>
  </si>
  <si>
    <t>DOH UAE</t>
  </si>
  <si>
    <t>MOH SA</t>
  </si>
  <si>
    <t xml:space="preserve">Cos Paris </t>
  </si>
  <si>
    <t>Feedo</t>
  </si>
  <si>
    <t>Clevelandclinic</t>
  </si>
  <si>
    <t>Dailymedical</t>
  </si>
  <si>
    <t xml:space="preserve">T-Total </t>
  </si>
  <si>
    <t xml:space="preserve">B-Total </t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</si>
  <si>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</si>
  <si>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</si>
  <si>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</si>
  <si>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</si>
  <si>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</si>
  <si>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</si>
  <si>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</si>
  <si>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</si>
  <si>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</si>
  <si>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</si>
  <si>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</si>
  <si>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</si>
  <si>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</si>
  <si>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B-Total</t>
  </si>
  <si>
    <t xml:space="preserve">Type </t>
  </si>
  <si>
    <t>MSD</t>
  </si>
  <si>
    <t>Dallah</t>
  </si>
  <si>
    <t>Tebmie</t>
  </si>
  <si>
    <t>Neolife</t>
  </si>
  <si>
    <t>Tmargy</t>
  </si>
  <si>
    <t>ewizi</t>
  </si>
  <si>
    <t>Magribi</t>
  </si>
  <si>
    <t>Good</t>
  </si>
  <si>
    <t>fair</t>
  </si>
  <si>
    <t>poor</t>
  </si>
  <si>
    <t xml:space="preserve">fair </t>
  </si>
  <si>
    <t>Risk factors</t>
  </si>
  <si>
    <t>Staging and prognosis</t>
  </si>
  <si>
    <t>screening and colonoscopy</t>
  </si>
  <si>
    <t>Surgical treatment,</t>
  </si>
  <si>
    <t>Chemotherapy,</t>
  </si>
  <si>
    <t>Radiotherapy</t>
  </si>
  <si>
    <t>biological treatment</t>
  </si>
  <si>
    <t>Other pharmaceutical treatments</t>
  </si>
  <si>
    <t>Complementary medicine</t>
  </si>
  <si>
    <t>Emotional/psychological support</t>
  </si>
  <si>
    <t>Breadth</t>
  </si>
  <si>
    <t>no info</t>
  </si>
  <si>
    <t>minimal info</t>
  </si>
  <si>
    <t>complete infor</t>
  </si>
  <si>
    <t xml:space="preserve">yellow </t>
  </si>
  <si>
    <t>accurate</t>
  </si>
  <si>
    <t>grey</t>
  </si>
  <si>
    <t>mostly accurate</t>
  </si>
  <si>
    <t>% presented</t>
  </si>
  <si>
    <t>how many 1s</t>
  </si>
  <si>
    <t xml:space="preserve">percent of grey </t>
  </si>
  <si>
    <t>how many 2s</t>
  </si>
  <si>
    <t>0s</t>
  </si>
  <si>
    <t>Confidence Level(95.0%)</t>
  </si>
  <si>
    <t>Max</t>
  </si>
  <si>
    <t>full</t>
  </si>
  <si>
    <t>lower</t>
  </si>
  <si>
    <t>higher</t>
  </si>
  <si>
    <t>frequency</t>
  </si>
  <si>
    <t>%</t>
  </si>
  <si>
    <t>commercial</t>
  </si>
  <si>
    <t>University</t>
  </si>
  <si>
    <t>non profit</t>
  </si>
  <si>
    <t>Frequency</t>
  </si>
  <si>
    <t>Non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</si>
</sst>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0000"/>
      <name val="Times New Roman"/>
      <family val="1"/>
    </font>
    <font>
      <sz val="14"/>
      <color rgb="FF000000"/>
      <name val="Times New Roman"/>
      <family val="1"/>
    </font>
    <font>
      <i/>
      <sz val="11"/>
      <color theme="1"/>
      <name val="Calibri"/>
      <family val="2"/>
      <scheme val="minor"/>
    </font>
    <font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9"/>
      <color theme="1"/>
      <name val="Arial"/>
      <family val="2"/>
    </font>
    <font>
      <sz val="9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/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/>
    <xf numFmtId="0" fontId="0" fillId="4" borderId="1" xfId="0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6" xfId="0" applyFill="1" applyBorder="1" applyAlignment="1"/>
    <xf numFmtId="0" fontId="6" fillId="0" borderId="7" xfId="0" applyFont="1" applyFill="1" applyBorder="1" applyAlignment="1">
      <alignment horizontal="centerContinuous"/>
    </xf>
    <xf numFmtId="0" fontId="5" fillId="0" borderId="5" xfId="0" applyFont="1" applyFill="1" applyBorder="1"/>
    <xf numFmtId="0" fontId="7" fillId="0" borderId="0" xfId="0" applyFont="1"/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0" fillId="5" borderId="1" xfId="0" applyFill="1" applyBorder="1"/>
    <xf numFmtId="0" fontId="0" fillId="0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0" borderId="1" xfId="0" applyBorder="1"/>
    <xf numFmtId="0" fontId="0" fillId="5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4" borderId="1" xfId="0" applyFill="1" applyBorder="1" applyAlignment="1"/>
    <xf numFmtId="0" fontId="0" fillId="0" borderId="1" xfId="0" applyFill="1" applyBorder="1" applyAlignment="1"/>
    <xf numFmtId="0" fontId="0" fillId="4" borderId="1" xfId="0" applyFill="1" applyBorder="1"/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9" borderId="1" xfId="0" applyFill="1" applyBorder="1"/>
    <xf numFmtId="0" fontId="5" fillId="9" borderId="1" xfId="0" applyFont="1" applyFill="1" applyBorder="1"/>
    <xf numFmtId="0" fontId="0" fillId="9" borderId="1" xfId="0" applyFill="1" applyBorder="1" applyAlignment="1">
      <alignment horizontal="center" vertical="center"/>
    </xf>
    <xf numFmtId="164" fontId="0" fillId="0" borderId="0" xfId="0" applyNumberFormat="1"/>
    <xf numFmtId="0" fontId="0" fillId="0" borderId="8" xfId="0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10" fontId="12" fillId="0" borderId="13" xfId="0" applyNumberFormat="1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Type of Websites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Sheet9!$B$8</c:f>
              <c:strCache>
                <c:ptCount val="1"/>
                <c:pt idx="0">
                  <c:v>Frequency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72E-4C88-8DBC-81D956CF194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72E-4C88-8DBC-81D956CF194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72E-4C88-8DBC-81D956CF194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72E-4C88-8DBC-81D956CF194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Sheet9!$A$9:$A$12</c:f>
              <c:strCache>
                <c:ptCount val="4"/>
                <c:pt idx="0">
                  <c:v>Commercial</c:v>
                </c:pt>
                <c:pt idx="1">
                  <c:v>University</c:v>
                </c:pt>
                <c:pt idx="2">
                  <c:v>Non profit</c:v>
                </c:pt>
                <c:pt idx="3">
                  <c:v>Government</c:v>
                </c:pt>
              </c:strCache>
            </c:strRef>
          </c:cat>
          <c:val>
            <c:numRef>
              <c:f>Sheet9!$B$9:$B$12</c:f>
              <c:numCache>
                <c:formatCode>0.00%</c:formatCode>
                <c:ptCount val="4"/>
                <c:pt idx="0">
                  <c:v>0.5</c:v>
                </c:pt>
                <c:pt idx="1">
                  <c:v>0.375</c:v>
                </c:pt>
                <c:pt idx="2">
                  <c:v>4.2000000000000003E-2</c:v>
                </c:pt>
                <c:pt idx="3">
                  <c:v>8.3000000000000004E-2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06-4D78-A8A7-EC4354458736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53975</xdr:colOff>
      <xdr:row>2</xdr:row>
      <xdr:rowOff>104775</xdr:rowOff>
    </xdr:from>
    <xdr:to>
      <xdr:col>10</xdr:col>
      <xdr:colOff>358775</xdr:colOff>
      <xdr:row>14</xdr:row>
      <xdr:rowOff>180975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B4415CF-BF05-4434-930A-051A0D6AB9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6B9F3-0C47-4044-A67B-B65B2ED360BC}">
  <dimension ref="A1:B15"/>
  <sheetViews>
    <sheetView workbookViewId="0">
      <selection sqref="A1:B15"/>
    </sheetView>
  </sheetViews>
  <sheetFormatPr defaultRowHeight="14.4" x14ac:dyDescent="0.3"/>
  <cols>
    <col min="1" max="1" width="16.21875" customWidth="1"/>
    <col min="2" max="2" width="27.6640625" customWidth="1"/>
  </cols>
  <sheetData>
    <row r="1" spans="1:2" x14ac:dyDescent="0.3">
      <c r="A1" s="14" t="s">
        <v>50</v>
      </c>
      <c r="B1" s="14"/>
    </row>
    <row r="2" spans="1:2" x14ac:dyDescent="0.3">
      <c r="A2" s="12"/>
      <c r="B2" s="12"/>
    </row>
    <row r="3" spans="1:2" x14ac:dyDescent="0.3">
      <c r="A3" s="12" t="s">
        <v>36</v>
      </c>
      <c r="B3" s="12">
        <v>1.8823529411764706</v>
      </c>
    </row>
    <row r="4" spans="1:2" x14ac:dyDescent="0.3">
      <c r="A4" s="12" t="s">
        <v>37</v>
      </c>
      <c r="B4" s="12">
        <v>0.24074566976095441</v>
      </c>
    </row>
    <row r="5" spans="1:2" x14ac:dyDescent="0.3">
      <c r="A5" s="12" t="s">
        <v>38</v>
      </c>
      <c r="B5" s="12">
        <v>2</v>
      </c>
    </row>
    <row r="6" spans="1:2" x14ac:dyDescent="0.3">
      <c r="A6" s="12" t="s">
        <v>39</v>
      </c>
      <c r="B6" s="12">
        <v>1</v>
      </c>
    </row>
    <row r="7" spans="1:2" x14ac:dyDescent="0.3">
      <c r="A7" s="12" t="s">
        <v>40</v>
      </c>
      <c r="B7" s="12">
        <v>0.99261982533448267</v>
      </c>
    </row>
    <row r="8" spans="1:2" x14ac:dyDescent="0.3">
      <c r="A8" s="12" t="s">
        <v>41</v>
      </c>
      <c r="B8" s="12">
        <v>0.98529411764705888</v>
      </c>
    </row>
    <row r="9" spans="1:2" x14ac:dyDescent="0.3">
      <c r="A9" s="12" t="s">
        <v>42</v>
      </c>
      <c r="B9" s="12">
        <v>0.66045889953219161</v>
      </c>
    </row>
    <row r="10" spans="1:2" x14ac:dyDescent="0.3">
      <c r="A10" s="12" t="s">
        <v>43</v>
      </c>
      <c r="B10" s="12">
        <v>1.1292294328398611</v>
      </c>
    </row>
    <row r="11" spans="1:2" x14ac:dyDescent="0.3">
      <c r="A11" s="12" t="s">
        <v>44</v>
      </c>
      <c r="B11" s="12">
        <v>3</v>
      </c>
    </row>
    <row r="12" spans="1:2" x14ac:dyDescent="0.3">
      <c r="A12" s="12" t="s">
        <v>45</v>
      </c>
      <c r="B12" s="12">
        <v>1</v>
      </c>
    </row>
    <row r="13" spans="1:2" x14ac:dyDescent="0.3">
      <c r="A13" s="12" t="s">
        <v>46</v>
      </c>
      <c r="B13" s="12">
        <v>4</v>
      </c>
    </row>
    <row r="14" spans="1:2" x14ac:dyDescent="0.3">
      <c r="A14" s="12" t="s">
        <v>47</v>
      </c>
      <c r="B14" s="12">
        <v>32</v>
      </c>
    </row>
    <row r="15" spans="1:2" ht="15" thickBot="1" x14ac:dyDescent="0.35">
      <c r="A15" s="13" t="s">
        <v>48</v>
      </c>
      <c r="B15" s="13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79FD2-9D05-4B3E-89BF-96FEF49100D3}">
  <dimension ref="A1:B15"/>
  <sheetViews>
    <sheetView workbookViewId="0">
      <selection activeCell="F4" sqref="F4"/>
    </sheetView>
  </sheetViews>
  <sheetFormatPr defaultRowHeight="14.4" x14ac:dyDescent="0.3"/>
  <sheetData>
    <row r="1" spans="1:2" x14ac:dyDescent="0.3">
      <c r="A1" s="14" t="s">
        <v>49</v>
      </c>
      <c r="B1" s="14"/>
    </row>
    <row r="2" spans="1:2" x14ac:dyDescent="0.3">
      <c r="A2" s="12"/>
      <c r="B2" s="12"/>
    </row>
    <row r="3" spans="1:2" x14ac:dyDescent="0.3">
      <c r="A3" s="12" t="s">
        <v>36</v>
      </c>
      <c r="B3" s="12">
        <v>27.705882352941178</v>
      </c>
    </row>
    <row r="4" spans="1:2" x14ac:dyDescent="0.3">
      <c r="A4" s="12" t="s">
        <v>37</v>
      </c>
      <c r="B4" s="12">
        <v>2.1975332191197818</v>
      </c>
    </row>
    <row r="5" spans="1:2" x14ac:dyDescent="0.3">
      <c r="A5" s="12" t="s">
        <v>38</v>
      </c>
      <c r="B5" s="12">
        <v>29</v>
      </c>
    </row>
    <row r="6" spans="1:2" x14ac:dyDescent="0.3">
      <c r="A6" s="12" t="s">
        <v>39</v>
      </c>
      <c r="B6" s="12">
        <v>29</v>
      </c>
    </row>
    <row r="7" spans="1:2" x14ac:dyDescent="0.3">
      <c r="A7" s="12" t="s">
        <v>40</v>
      </c>
      <c r="B7" s="12">
        <v>9.0606615782344591</v>
      </c>
    </row>
    <row r="8" spans="1:2" x14ac:dyDescent="0.3">
      <c r="A8" s="12" t="s">
        <v>41</v>
      </c>
      <c r="B8" s="12">
        <v>82.095588235294144</v>
      </c>
    </row>
    <row r="9" spans="1:2" x14ac:dyDescent="0.3">
      <c r="A9" s="12" t="s">
        <v>42</v>
      </c>
      <c r="B9" s="12">
        <v>-0.29815341710037124</v>
      </c>
    </row>
    <row r="10" spans="1:2" x14ac:dyDescent="0.3">
      <c r="A10" s="12" t="s">
        <v>43</v>
      </c>
      <c r="B10" s="12">
        <v>0.1944934290894858</v>
      </c>
    </row>
    <row r="11" spans="1:2" x14ac:dyDescent="0.3">
      <c r="A11" s="12" t="s">
        <v>44</v>
      </c>
      <c r="B11" s="12">
        <v>33</v>
      </c>
    </row>
    <row r="12" spans="1:2" x14ac:dyDescent="0.3">
      <c r="A12" s="12" t="s">
        <v>45</v>
      </c>
      <c r="B12" s="12">
        <v>12</v>
      </c>
    </row>
    <row r="13" spans="1:2" x14ac:dyDescent="0.3">
      <c r="A13" s="12" t="s">
        <v>46</v>
      </c>
      <c r="B13" s="12">
        <v>45</v>
      </c>
    </row>
    <row r="14" spans="1:2" x14ac:dyDescent="0.3">
      <c r="A14" s="12" t="s">
        <v>47</v>
      </c>
      <c r="B14" s="12">
        <v>471</v>
      </c>
    </row>
    <row r="15" spans="1:2" ht="15" thickBot="1" x14ac:dyDescent="0.35">
      <c r="A15" s="13" t="s">
        <v>48</v>
      </c>
      <c r="B15" s="13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EF892-5B1D-456C-82E8-37A78138576F}">
  <dimension ref="A1:K17"/>
  <sheetViews>
    <sheetView workbookViewId="0">
      <selection activeCell="E22" sqref="E22"/>
    </sheetView>
  </sheetViews>
  <sheetFormatPr defaultRowHeight="14.4" x14ac:dyDescent="0.3"/>
  <sheetData>
    <row r="1" spans="2:11" x14ac:dyDescent="0.3">
      <c r="B1" s="32" t="s">
        <v>5</v>
      </c>
      <c r="C1" s="32"/>
      <c r="D1" s="33" t="s">
        <v>6</v>
      </c>
      <c r="E1" s="33"/>
      <c r="F1" s="32" t="s">
        <v>7</v>
      </c>
      <c r="G1" s="32"/>
      <c r="H1" s="33" t="s">
        <v>8</v>
      </c>
      <c r="I1" s="33"/>
      <c r="J1" s="32" t="s">
        <v>9</v>
      </c>
      <c r="K1" s="32"/>
    </row>
    <row r="2" spans="2:11" x14ac:dyDescent="0.3">
      <c r="B2" s="34"/>
      <c r="C2" s="34"/>
      <c r="D2" s="35"/>
      <c r="E2" s="35"/>
      <c r="F2" s="34"/>
      <c r="G2" s="34"/>
      <c r="H2" s="35"/>
      <c r="I2" s="35"/>
      <c r="J2" s="34"/>
      <c r="K2" s="34"/>
    </row>
    <row r="3" spans="2:11" x14ac:dyDescent="0.3">
      <c r="B3" s="34" t="s">
        <v>36</v>
      </c>
      <c r="C3" s="34">
        <v>2.25</v>
      </c>
      <c r="D3" s="35" t="s">
        <v>36</v>
      </c>
      <c r="E3" s="35">
        <v>1.7083333333333333</v>
      </c>
      <c r="F3" s="34" t="s">
        <v>36</v>
      </c>
      <c r="G3" s="34">
        <v>3.9166666666666665</v>
      </c>
      <c r="H3" s="35" t="s">
        <v>36</v>
      </c>
      <c r="I3" s="35">
        <v>10.583333333333334</v>
      </c>
      <c r="J3" s="34" t="s">
        <v>36</v>
      </c>
      <c r="K3" s="34">
        <v>0.83333333333333337</v>
      </c>
    </row>
    <row r="4" spans="2:11" x14ac:dyDescent="0.3">
      <c r="B4" s="34" t="s">
        <v>37</v>
      </c>
      <c r="C4" s="34">
        <v>0.52904754450599822</v>
      </c>
      <c r="D4" s="35" t="s">
        <v>37</v>
      </c>
      <c r="E4" s="35">
        <v>0.58816580116650419</v>
      </c>
      <c r="F4" s="34" t="s">
        <v>37</v>
      </c>
      <c r="G4" s="34">
        <v>0.37064703837092788</v>
      </c>
      <c r="H4" s="35" t="s">
        <v>37</v>
      </c>
      <c r="I4" s="35">
        <v>0.50331029796602389</v>
      </c>
      <c r="J4" s="34" t="s">
        <v>37</v>
      </c>
      <c r="K4" s="34">
        <v>0.57630339567343736</v>
      </c>
    </row>
    <row r="5" spans="2:11" x14ac:dyDescent="0.3">
      <c r="B5" s="34" t="s">
        <v>38</v>
      </c>
      <c r="C5" s="34">
        <v>1</v>
      </c>
      <c r="D5" s="35" t="s">
        <v>38</v>
      </c>
      <c r="E5" s="35">
        <v>0</v>
      </c>
      <c r="F5" s="34" t="s">
        <v>38</v>
      </c>
      <c r="G5" s="34">
        <v>4</v>
      </c>
      <c r="H5" s="35" t="s">
        <v>38</v>
      </c>
      <c r="I5" s="35">
        <v>12</v>
      </c>
      <c r="J5" s="34" t="s">
        <v>38</v>
      </c>
      <c r="K5" s="34">
        <v>0</v>
      </c>
    </row>
    <row r="6" spans="2:11" x14ac:dyDescent="0.3">
      <c r="B6" s="34" t="s">
        <v>39</v>
      </c>
      <c r="C6" s="34">
        <v>0</v>
      </c>
      <c r="D6" s="35" t="s">
        <v>39</v>
      </c>
      <c r="E6" s="35">
        <v>0</v>
      </c>
      <c r="F6" s="34" t="s">
        <v>39</v>
      </c>
      <c r="G6" s="34">
        <v>4</v>
      </c>
      <c r="H6" s="35" t="s">
        <v>39</v>
      </c>
      <c r="I6" s="35">
        <v>12</v>
      </c>
      <c r="J6" s="34" t="s">
        <v>39</v>
      </c>
      <c r="K6" s="34">
        <v>0</v>
      </c>
    </row>
    <row r="7" spans="2:11" x14ac:dyDescent="0.3">
      <c r="B7" s="34" t="s">
        <v>40</v>
      </c>
      <c r="C7" s="34">
        <v>2.5917930674241387</v>
      </c>
      <c r="D7" s="35" t="s">
        <v>40</v>
      </c>
      <c r="E7" s="35">
        <v>2.8814121940264044</v>
      </c>
      <c r="F7" s="34" t="s">
        <v>40</v>
      </c>
      <c r="G7" s="34">
        <v>1.8157922373651016</v>
      </c>
      <c r="H7" s="35" t="s">
        <v>40</v>
      </c>
      <c r="I7" s="35">
        <v>2.4657068246098408</v>
      </c>
      <c r="J7" s="34" t="s">
        <v>40</v>
      </c>
      <c r="K7" s="34">
        <v>2.8232985128663999</v>
      </c>
    </row>
    <row r="8" spans="2:11" x14ac:dyDescent="0.3">
      <c r="B8" s="34" t="s">
        <v>41</v>
      </c>
      <c r="C8" s="34">
        <v>6.7173913043478262</v>
      </c>
      <c r="D8" s="35" t="s">
        <v>41</v>
      </c>
      <c r="E8" s="35">
        <v>8.3025362318840568</v>
      </c>
      <c r="F8" s="34" t="s">
        <v>41</v>
      </c>
      <c r="G8" s="34">
        <v>3.2971014492753614</v>
      </c>
      <c r="H8" s="35" t="s">
        <v>41</v>
      </c>
      <c r="I8" s="35">
        <v>6.0797101449275432</v>
      </c>
      <c r="J8" s="34" t="s">
        <v>41</v>
      </c>
      <c r="K8" s="34">
        <v>7.9710144927536239</v>
      </c>
    </row>
    <row r="9" spans="2:11" x14ac:dyDescent="0.3">
      <c r="B9" s="34" t="s">
        <v>42</v>
      </c>
      <c r="C9" s="34">
        <v>-0.86951575461331254</v>
      </c>
      <c r="D9" s="35" t="s">
        <v>42</v>
      </c>
      <c r="E9" s="35">
        <v>0.8300689581696159</v>
      </c>
      <c r="F9" s="34" t="s">
        <v>42</v>
      </c>
      <c r="G9" s="34">
        <v>0.88907011355991061</v>
      </c>
      <c r="H9" s="35" t="s">
        <v>42</v>
      </c>
      <c r="I9" s="35">
        <v>2.6069263933967508</v>
      </c>
      <c r="J9" s="34" t="s">
        <v>42</v>
      </c>
      <c r="K9" s="34">
        <v>9.1239669421487548</v>
      </c>
    </row>
    <row r="10" spans="2:11" x14ac:dyDescent="0.3">
      <c r="B10" s="34" t="s">
        <v>43</v>
      </c>
      <c r="C10" s="34">
        <v>0.66405549932717267</v>
      </c>
      <c r="D10" s="35" t="s">
        <v>43</v>
      </c>
      <c r="E10" s="35">
        <v>1.5081649829677612</v>
      </c>
      <c r="F10" s="34" t="s">
        <v>43</v>
      </c>
      <c r="G10" s="34">
        <v>-1.0539125976566932</v>
      </c>
      <c r="H10" s="35" t="s">
        <v>43</v>
      </c>
      <c r="I10" s="35">
        <v>-1.8271218519744334</v>
      </c>
      <c r="J10" s="34" t="s">
        <v>43</v>
      </c>
      <c r="K10" s="34">
        <v>3.2199602874013467</v>
      </c>
    </row>
    <row r="11" spans="2:11" x14ac:dyDescent="0.3">
      <c r="B11" s="34" t="s">
        <v>44</v>
      </c>
      <c r="C11" s="34">
        <v>8</v>
      </c>
      <c r="D11" s="35" t="s">
        <v>44</v>
      </c>
      <c r="E11" s="35">
        <v>8</v>
      </c>
      <c r="F11" s="34" t="s">
        <v>44</v>
      </c>
      <c r="G11" s="34">
        <v>6</v>
      </c>
      <c r="H11" s="35" t="s">
        <v>44</v>
      </c>
      <c r="I11" s="35">
        <v>8</v>
      </c>
      <c r="J11" s="34" t="s">
        <v>44</v>
      </c>
      <c r="K11" s="34">
        <v>10</v>
      </c>
    </row>
    <row r="12" spans="2:11" x14ac:dyDescent="0.3">
      <c r="B12" s="34" t="s">
        <v>45</v>
      </c>
      <c r="C12" s="34">
        <v>0</v>
      </c>
      <c r="D12" s="35" t="s">
        <v>45</v>
      </c>
      <c r="E12" s="35">
        <v>0</v>
      </c>
      <c r="F12" s="34" t="s">
        <v>45</v>
      </c>
      <c r="G12" s="34">
        <v>0</v>
      </c>
      <c r="H12" s="35" t="s">
        <v>45</v>
      </c>
      <c r="I12" s="35">
        <v>4</v>
      </c>
      <c r="J12" s="34" t="s">
        <v>45</v>
      </c>
      <c r="K12" s="34">
        <v>0</v>
      </c>
    </row>
    <row r="13" spans="2:11" x14ac:dyDescent="0.3">
      <c r="B13" s="34" t="s">
        <v>46</v>
      </c>
      <c r="C13" s="34">
        <v>8</v>
      </c>
      <c r="D13" s="35" t="s">
        <v>46</v>
      </c>
      <c r="E13" s="35">
        <v>8</v>
      </c>
      <c r="F13" s="34" t="s">
        <v>46</v>
      </c>
      <c r="G13" s="34">
        <v>6</v>
      </c>
      <c r="H13" s="35" t="s">
        <v>46</v>
      </c>
      <c r="I13" s="35">
        <v>12</v>
      </c>
      <c r="J13" s="34" t="s">
        <v>46</v>
      </c>
      <c r="K13" s="34">
        <v>10</v>
      </c>
    </row>
    <row r="14" spans="2:11" x14ac:dyDescent="0.3">
      <c r="B14" s="34" t="s">
        <v>47</v>
      </c>
      <c r="C14" s="34">
        <v>54</v>
      </c>
      <c r="D14" s="35" t="s">
        <v>47</v>
      </c>
      <c r="E14" s="35">
        <v>41</v>
      </c>
      <c r="F14" s="34" t="s">
        <v>47</v>
      </c>
      <c r="G14" s="34">
        <v>94</v>
      </c>
      <c r="H14" s="35" t="s">
        <v>47</v>
      </c>
      <c r="I14" s="35">
        <v>254</v>
      </c>
      <c r="J14" s="34" t="s">
        <v>47</v>
      </c>
      <c r="K14" s="34">
        <v>20</v>
      </c>
    </row>
    <row r="15" spans="2:11" x14ac:dyDescent="0.3">
      <c r="B15" s="34" t="s">
        <v>48</v>
      </c>
      <c r="C15" s="34">
        <v>24</v>
      </c>
      <c r="D15" s="35" t="s">
        <v>48</v>
      </c>
      <c r="E15" s="35">
        <v>24</v>
      </c>
      <c r="F15" s="34" t="s">
        <v>48</v>
      </c>
      <c r="G15" s="34">
        <v>24</v>
      </c>
      <c r="H15" s="35" t="s">
        <v>48</v>
      </c>
      <c r="I15" s="35">
        <v>24</v>
      </c>
      <c r="J15" s="34" t="s">
        <v>48</v>
      </c>
      <c r="K15" s="34">
        <v>24</v>
      </c>
    </row>
    <row r="16" spans="2:11" x14ac:dyDescent="0.3">
      <c r="B16" s="34" t="s">
        <v>85</v>
      </c>
      <c r="C16" s="34">
        <v>1.0944182292158431</v>
      </c>
      <c r="D16" s="35" t="s">
        <v>85</v>
      </c>
      <c r="E16" s="35">
        <v>1.2167136607713054</v>
      </c>
      <c r="F16" s="34" t="s">
        <v>85</v>
      </c>
      <c r="G16" s="34">
        <v>0.76674181670530073</v>
      </c>
      <c r="H16" s="35" t="s">
        <v>85</v>
      </c>
      <c r="I16" s="35">
        <v>1.0411766782896938</v>
      </c>
      <c r="J16" s="34" t="s">
        <v>85</v>
      </c>
      <c r="K16" s="34">
        <v>1.1921744053701959</v>
      </c>
    </row>
    <row r="17" spans="1:11" x14ac:dyDescent="0.3">
      <c r="A17" t="s">
        <v>86</v>
      </c>
      <c r="B17" s="36">
        <v>10</v>
      </c>
      <c r="C17" s="36"/>
      <c r="D17" s="23">
        <v>8</v>
      </c>
      <c r="E17" s="23"/>
      <c r="F17" s="36">
        <v>6</v>
      </c>
      <c r="G17" s="36"/>
      <c r="H17" s="23">
        <v>12</v>
      </c>
      <c r="I17" s="23"/>
      <c r="J17" s="36">
        <v>10</v>
      </c>
      <c r="K17" s="3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88E25-42AA-4338-A99C-C4F3536DB90A}">
  <dimension ref="A1:I16"/>
  <sheetViews>
    <sheetView workbookViewId="0">
      <selection activeCell="H3" sqref="H3:I3"/>
    </sheetView>
  </sheetViews>
  <sheetFormatPr defaultRowHeight="14.4" x14ac:dyDescent="0.3"/>
  <sheetData>
    <row r="1" spans="1:9" x14ac:dyDescent="0.3">
      <c r="A1" s="14" t="s">
        <v>12</v>
      </c>
      <c r="B1" s="14"/>
    </row>
    <row r="2" spans="1:9" x14ac:dyDescent="0.3">
      <c r="A2" s="12"/>
      <c r="B2" s="12"/>
      <c r="H2" t="s">
        <v>88</v>
      </c>
      <c r="I2" t="s">
        <v>89</v>
      </c>
    </row>
    <row r="3" spans="1:9" x14ac:dyDescent="0.3">
      <c r="A3" s="12" t="s">
        <v>36</v>
      </c>
      <c r="B3" s="12">
        <v>42.541666666666664</v>
      </c>
      <c r="E3" s="12" t="s">
        <v>36</v>
      </c>
      <c r="F3" s="12">
        <v>42.541666666666664</v>
      </c>
      <c r="H3" s="43">
        <f>F3-F4</f>
        <v>39.645494706542117</v>
      </c>
      <c r="I3" s="43">
        <f>F3+F4</f>
        <v>45.437838626791212</v>
      </c>
    </row>
    <row r="4" spans="1:9" ht="15" thickBot="1" x14ac:dyDescent="0.35">
      <c r="A4" s="12" t="s">
        <v>37</v>
      </c>
      <c r="B4" s="12">
        <v>1.400024801367622</v>
      </c>
      <c r="E4" s="13" t="s">
        <v>85</v>
      </c>
      <c r="F4" s="13">
        <v>2.8961719601245468</v>
      </c>
    </row>
    <row r="5" spans="1:9" x14ac:dyDescent="0.3">
      <c r="A5" s="12" t="s">
        <v>38</v>
      </c>
      <c r="B5" s="12">
        <v>40.5</v>
      </c>
    </row>
    <row r="6" spans="1:9" x14ac:dyDescent="0.3">
      <c r="A6" s="12" t="s">
        <v>39</v>
      </c>
      <c r="B6" s="12">
        <v>37</v>
      </c>
    </row>
    <row r="7" spans="1:9" x14ac:dyDescent="0.3">
      <c r="A7" s="12" t="s">
        <v>40</v>
      </c>
      <c r="B7" s="12">
        <v>6.8586927811840921</v>
      </c>
    </row>
    <row r="8" spans="1:9" x14ac:dyDescent="0.3">
      <c r="A8" s="12" t="s">
        <v>41</v>
      </c>
      <c r="B8" s="12">
        <v>47.041666666666771</v>
      </c>
    </row>
    <row r="9" spans="1:9" x14ac:dyDescent="0.3">
      <c r="A9" s="12" t="s">
        <v>42</v>
      </c>
      <c r="B9" s="12">
        <v>-1.1264424068340224</v>
      </c>
    </row>
    <row r="10" spans="1:9" x14ac:dyDescent="0.3">
      <c r="A10" s="12" t="s">
        <v>43</v>
      </c>
      <c r="B10" s="12">
        <v>0.65226855629548541</v>
      </c>
    </row>
    <row r="11" spans="1:9" x14ac:dyDescent="0.3">
      <c r="A11" s="12" t="s">
        <v>44</v>
      </c>
      <c r="B11" s="12">
        <v>21</v>
      </c>
    </row>
    <row r="12" spans="1:9" x14ac:dyDescent="0.3">
      <c r="A12" s="12" t="s">
        <v>45</v>
      </c>
      <c r="B12" s="12">
        <v>35</v>
      </c>
    </row>
    <row r="13" spans="1:9" x14ac:dyDescent="0.3">
      <c r="A13" s="12" t="s">
        <v>46</v>
      </c>
      <c r="B13" s="12">
        <v>56</v>
      </c>
    </row>
    <row r="14" spans="1:9" x14ac:dyDescent="0.3">
      <c r="A14" s="12" t="s">
        <v>47</v>
      </c>
      <c r="B14" s="12">
        <v>1021</v>
      </c>
    </row>
    <row r="15" spans="1:9" x14ac:dyDescent="0.3">
      <c r="A15" s="12" t="s">
        <v>48</v>
      </c>
      <c r="B15" s="12">
        <v>24</v>
      </c>
    </row>
    <row r="16" spans="1:9" ht="15" thickBot="1" x14ac:dyDescent="0.35">
      <c r="A16" s="13" t="s">
        <v>85</v>
      </c>
      <c r="B16" s="13">
        <v>2.8961719601245468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534BF-4888-41A3-A08A-356747A94A83}">
  <dimension ref="A1:C12"/>
  <sheetViews>
    <sheetView tabSelected="1" workbookViewId="0">
      <selection activeCell="C18" sqref="C18"/>
    </sheetView>
  </sheetViews>
  <sheetFormatPr defaultRowHeight="14.4" x14ac:dyDescent="0.3"/>
  <cols>
    <col min="1" max="1" width="12.6640625" customWidth="1"/>
    <col min="2" max="2" width="9.77734375" customWidth="1"/>
  </cols>
  <sheetData>
    <row r="1" spans="1:3" ht="15" thickBot="1" x14ac:dyDescent="0.35">
      <c r="A1" s="44" t="s">
        <v>50</v>
      </c>
      <c r="B1" s="45" t="s">
        <v>90</v>
      </c>
      <c r="C1" s="45" t="s">
        <v>91</v>
      </c>
    </row>
    <row r="2" spans="1:3" ht="15" thickBot="1" x14ac:dyDescent="0.35">
      <c r="A2" s="46" t="s">
        <v>92</v>
      </c>
      <c r="B2" s="47">
        <v>12</v>
      </c>
      <c r="C2" s="48">
        <v>0.5</v>
      </c>
    </row>
    <row r="3" spans="1:3" ht="15" thickBot="1" x14ac:dyDescent="0.35">
      <c r="A3" s="46" t="s">
        <v>93</v>
      </c>
      <c r="B3" s="47">
        <v>9</v>
      </c>
      <c r="C3" s="48">
        <v>0.375</v>
      </c>
    </row>
    <row r="4" spans="1:3" ht="15" thickBot="1" x14ac:dyDescent="0.35">
      <c r="A4" s="46" t="s">
        <v>94</v>
      </c>
      <c r="B4" s="47">
        <v>1</v>
      </c>
      <c r="C4" s="48">
        <v>4.2000000000000003E-2</v>
      </c>
    </row>
    <row r="5" spans="1:3" ht="15" thickBot="1" x14ac:dyDescent="0.35">
      <c r="A5" s="46" t="s">
        <v>17</v>
      </c>
      <c r="B5" s="47">
        <v>2</v>
      </c>
      <c r="C5" s="48">
        <v>8.3000000000000004E-2</v>
      </c>
    </row>
    <row r="7" spans="1:3" ht="15" thickBot="1" x14ac:dyDescent="0.35"/>
    <row r="8" spans="1:3" ht="29.4" thickBot="1" x14ac:dyDescent="0.35">
      <c r="A8" s="44" t="s">
        <v>50</v>
      </c>
      <c r="B8" s="45" t="s">
        <v>95</v>
      </c>
      <c r="C8" s="45"/>
    </row>
    <row r="9" spans="1:3" ht="15" thickBot="1" x14ac:dyDescent="0.35">
      <c r="A9" s="46" t="s">
        <v>14</v>
      </c>
      <c r="B9" s="48">
        <v>0.5</v>
      </c>
    </row>
    <row r="10" spans="1:3" ht="15" thickBot="1" x14ac:dyDescent="0.35">
      <c r="A10" s="46" t="s">
        <v>93</v>
      </c>
      <c r="B10" s="48">
        <v>0.375</v>
      </c>
    </row>
    <row r="11" spans="1:3" ht="15" thickBot="1" x14ac:dyDescent="0.35">
      <c r="A11" s="46" t="s">
        <v>96</v>
      </c>
      <c r="B11" s="48">
        <v>4.2000000000000003E-2</v>
      </c>
    </row>
    <row r="12" spans="1:3" ht="15" thickBot="1" x14ac:dyDescent="0.35">
      <c r="A12" s="46" t="s">
        <v>17</v>
      </c>
      <c r="B12" s="48">
        <v>8.3000000000000004E-2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BF6C4-5FEB-4FAB-8125-5B1AE0A61400}">
  <dimension ref="A1:O31"/>
  <sheetViews>
    <sheetView topLeftCell="A14" workbookViewId="0">
      <selection activeCell="N2" sqref="N2"/>
    </sheetView>
  </sheetViews>
  <sheetFormatPr defaultRowHeight="14.4" x14ac:dyDescent="0.3"/>
  <cols>
    <col min="2" max="2" width="22.88671875" customWidth="1"/>
    <col min="3" max="3" width="22.33203125" hidden="1" customWidth="1"/>
    <col min="4" max="4" width="13.88671875" style="2" hidden="1" customWidth="1"/>
    <col min="5" max="5" width="0" style="2" hidden="1" customWidth="1"/>
    <col min="6" max="6" width="13" style="2" hidden="1" customWidth="1"/>
    <col min="7" max="7" width="0" style="1" hidden="1" customWidth="1"/>
    <col min="8" max="8" width="12.33203125" style="2" customWidth="1"/>
    <col min="9" max="9" width="11.33203125" style="2" customWidth="1"/>
    <col min="10" max="10" width="10.109375" style="2" customWidth="1"/>
    <col min="11" max="11" width="11.77734375" style="2" customWidth="1"/>
    <col min="12" max="12" width="10.77734375" style="2" customWidth="1"/>
    <col min="13" max="14" width="8.88671875" style="1"/>
  </cols>
  <sheetData>
    <row r="1" spans="1:15" x14ac:dyDescent="0.3">
      <c r="D1" s="50" t="s">
        <v>10</v>
      </c>
      <c r="E1" s="51"/>
      <c r="F1" s="51"/>
      <c r="G1" s="51"/>
      <c r="H1" s="49" t="s">
        <v>11</v>
      </c>
      <c r="I1" s="49"/>
      <c r="J1" s="49"/>
      <c r="K1" s="49"/>
      <c r="L1" s="49"/>
      <c r="M1" s="49"/>
    </row>
    <row r="2" spans="1:15" x14ac:dyDescent="0.3">
      <c r="B2" s="3" t="s">
        <v>0</v>
      </c>
      <c r="C2" s="3" t="s">
        <v>1</v>
      </c>
      <c r="D2" s="4" t="s">
        <v>2</v>
      </c>
      <c r="E2" s="4" t="s">
        <v>3</v>
      </c>
      <c r="F2" s="5" t="s">
        <v>4</v>
      </c>
      <c r="G2" s="6" t="s">
        <v>35</v>
      </c>
      <c r="H2" s="4" t="s">
        <v>5</v>
      </c>
      <c r="I2" s="4" t="s">
        <v>6</v>
      </c>
      <c r="J2" s="5" t="s">
        <v>7</v>
      </c>
      <c r="K2" s="5" t="s">
        <v>8</v>
      </c>
      <c r="L2" s="5" t="s">
        <v>9</v>
      </c>
      <c r="M2" s="7" t="s">
        <v>34</v>
      </c>
      <c r="N2" s="8" t="s">
        <v>12</v>
      </c>
    </row>
    <row r="3" spans="1:15" ht="18" x14ac:dyDescent="0.35">
      <c r="A3" s="9">
        <v>1</v>
      </c>
      <c r="B3" s="10" t="s">
        <v>13</v>
      </c>
      <c r="C3" s="9" t="s">
        <v>14</v>
      </c>
      <c r="D3" s="9">
        <v>5</v>
      </c>
      <c r="E3" s="9">
        <v>9</v>
      </c>
      <c r="F3" s="9">
        <v>9</v>
      </c>
      <c r="G3" s="11">
        <f t="shared" ref="G3:G26" si="0">SUM(D3:F3)</f>
        <v>23</v>
      </c>
      <c r="H3" s="9">
        <v>0</v>
      </c>
      <c r="I3" s="9">
        <v>3</v>
      </c>
      <c r="J3" s="9">
        <v>4</v>
      </c>
      <c r="K3" s="9">
        <v>4</v>
      </c>
      <c r="L3" s="9">
        <v>0</v>
      </c>
      <c r="M3" s="11">
        <f t="shared" ref="M3:M31" si="1">SUM(H3:L3)</f>
        <v>11</v>
      </c>
      <c r="N3" s="11">
        <v>51</v>
      </c>
      <c r="O3" t="s">
        <v>59</v>
      </c>
    </row>
    <row r="4" spans="1:15" ht="18" x14ac:dyDescent="0.35">
      <c r="A4" s="9">
        <v>2</v>
      </c>
      <c r="B4" s="10" t="s">
        <v>27</v>
      </c>
      <c r="C4" s="9" t="s">
        <v>14</v>
      </c>
      <c r="D4" s="9">
        <v>5</v>
      </c>
      <c r="E4" s="9">
        <v>5</v>
      </c>
      <c r="F4" s="9">
        <v>7</v>
      </c>
      <c r="G4" s="11">
        <f t="shared" si="0"/>
        <v>17</v>
      </c>
      <c r="H4" s="9">
        <v>4</v>
      </c>
      <c r="I4" s="9">
        <v>0</v>
      </c>
      <c r="J4" s="9">
        <v>2</v>
      </c>
      <c r="K4" s="9">
        <v>8</v>
      </c>
      <c r="L4" s="9">
        <v>0</v>
      </c>
      <c r="M4" s="11">
        <f t="shared" si="1"/>
        <v>14</v>
      </c>
      <c r="N4" s="11">
        <v>38</v>
      </c>
      <c r="O4" t="s">
        <v>60</v>
      </c>
    </row>
    <row r="5" spans="1:15" ht="18" x14ac:dyDescent="0.35">
      <c r="A5" s="9">
        <v>3</v>
      </c>
      <c r="B5" s="10" t="s">
        <v>33</v>
      </c>
      <c r="C5" s="9" t="s">
        <v>14</v>
      </c>
      <c r="D5" s="9">
        <v>9</v>
      </c>
      <c r="E5" s="9">
        <v>18</v>
      </c>
      <c r="F5" s="9">
        <v>18</v>
      </c>
      <c r="G5" s="11">
        <f t="shared" si="0"/>
        <v>45</v>
      </c>
      <c r="H5" s="9">
        <v>6</v>
      </c>
      <c r="I5" s="9">
        <v>2</v>
      </c>
      <c r="J5" s="37">
        <v>6</v>
      </c>
      <c r="K5" s="9">
        <v>8</v>
      </c>
      <c r="L5" s="9">
        <v>0</v>
      </c>
      <c r="M5" s="11">
        <f t="shared" si="1"/>
        <v>22</v>
      </c>
      <c r="N5" s="11">
        <v>41</v>
      </c>
      <c r="O5" t="s">
        <v>60</v>
      </c>
    </row>
    <row r="6" spans="1:15" ht="18" x14ac:dyDescent="0.35">
      <c r="A6" s="9">
        <v>4</v>
      </c>
      <c r="B6" s="10" t="s">
        <v>31</v>
      </c>
      <c r="C6" s="9" t="s">
        <v>14</v>
      </c>
      <c r="D6" s="9">
        <v>7</v>
      </c>
      <c r="E6" s="9">
        <v>13</v>
      </c>
      <c r="F6" s="9">
        <v>13</v>
      </c>
      <c r="G6" s="11">
        <f t="shared" si="0"/>
        <v>33</v>
      </c>
      <c r="H6" s="9">
        <v>0</v>
      </c>
      <c r="I6" s="9">
        <v>6</v>
      </c>
      <c r="J6" s="37">
        <v>6</v>
      </c>
      <c r="K6" s="9">
        <v>10</v>
      </c>
      <c r="L6" s="9">
        <v>0</v>
      </c>
      <c r="M6" s="11">
        <f t="shared" si="1"/>
        <v>22</v>
      </c>
      <c r="N6" s="11">
        <v>53</v>
      </c>
      <c r="O6" t="s">
        <v>59</v>
      </c>
    </row>
    <row r="7" spans="1:15" ht="18" x14ac:dyDescent="0.35">
      <c r="A7" s="9">
        <v>5</v>
      </c>
      <c r="B7" s="10" t="s">
        <v>22</v>
      </c>
      <c r="C7" s="9" t="s">
        <v>14</v>
      </c>
      <c r="D7" s="9">
        <v>8</v>
      </c>
      <c r="E7" s="9">
        <v>10</v>
      </c>
      <c r="F7" s="9">
        <v>16</v>
      </c>
      <c r="G7" s="11">
        <f t="shared" si="0"/>
        <v>34</v>
      </c>
      <c r="H7" s="9">
        <v>0</v>
      </c>
      <c r="I7" s="9">
        <v>0</v>
      </c>
      <c r="J7" s="9">
        <v>4</v>
      </c>
      <c r="K7" s="9">
        <v>8</v>
      </c>
      <c r="L7" s="9">
        <v>0</v>
      </c>
      <c r="M7" s="11">
        <f t="shared" si="1"/>
        <v>12</v>
      </c>
      <c r="N7" s="11">
        <v>53</v>
      </c>
      <c r="O7" t="s">
        <v>59</v>
      </c>
    </row>
    <row r="8" spans="1:15" ht="18" x14ac:dyDescent="0.35">
      <c r="A8" s="9">
        <v>6</v>
      </c>
      <c r="B8" s="10" t="s">
        <v>23</v>
      </c>
      <c r="C8" s="9" t="s">
        <v>14</v>
      </c>
      <c r="D8" s="9">
        <v>5</v>
      </c>
      <c r="E8" s="9">
        <v>8</v>
      </c>
      <c r="F8" s="9">
        <v>12</v>
      </c>
      <c r="G8" s="11">
        <f t="shared" si="0"/>
        <v>25</v>
      </c>
      <c r="H8" s="9">
        <v>4</v>
      </c>
      <c r="I8" s="9">
        <v>0</v>
      </c>
      <c r="J8" s="37">
        <v>6</v>
      </c>
      <c r="K8" s="9">
        <v>12</v>
      </c>
      <c r="L8" s="9">
        <v>0</v>
      </c>
      <c r="M8" s="11">
        <f t="shared" si="1"/>
        <v>22</v>
      </c>
      <c r="N8" s="11">
        <v>40</v>
      </c>
      <c r="O8" t="s">
        <v>60</v>
      </c>
    </row>
    <row r="9" spans="1:15" ht="18" x14ac:dyDescent="0.35">
      <c r="A9" s="9">
        <v>7</v>
      </c>
      <c r="B9" s="10" t="s">
        <v>25</v>
      </c>
      <c r="C9" s="9" t="s">
        <v>14</v>
      </c>
      <c r="D9" s="9">
        <v>9</v>
      </c>
      <c r="E9" s="9">
        <v>17</v>
      </c>
      <c r="F9" s="9">
        <v>17</v>
      </c>
      <c r="G9" s="11">
        <f t="shared" si="0"/>
        <v>43</v>
      </c>
      <c r="H9" s="9">
        <v>0</v>
      </c>
      <c r="I9" s="37">
        <v>8</v>
      </c>
      <c r="J9" s="37">
        <v>6</v>
      </c>
      <c r="K9" s="9">
        <v>12</v>
      </c>
      <c r="L9" s="9">
        <v>0</v>
      </c>
      <c r="M9" s="11">
        <f t="shared" si="1"/>
        <v>26</v>
      </c>
      <c r="N9" s="11">
        <v>50</v>
      </c>
      <c r="O9" t="s">
        <v>59</v>
      </c>
    </row>
    <row r="10" spans="1:15" ht="18" x14ac:dyDescent="0.35">
      <c r="A10" s="9">
        <v>8</v>
      </c>
      <c r="B10" s="10" t="s">
        <v>28</v>
      </c>
      <c r="C10" s="9" t="s">
        <v>17</v>
      </c>
      <c r="D10" s="9">
        <v>6</v>
      </c>
      <c r="E10" s="9">
        <v>9</v>
      </c>
      <c r="F10" s="9">
        <v>12</v>
      </c>
      <c r="G10" s="11">
        <f t="shared" si="0"/>
        <v>27</v>
      </c>
      <c r="H10" s="9">
        <v>2</v>
      </c>
      <c r="I10" s="9">
        <v>0</v>
      </c>
      <c r="J10" s="9">
        <v>4</v>
      </c>
      <c r="K10" s="9">
        <v>12</v>
      </c>
      <c r="L10" s="9">
        <v>0</v>
      </c>
      <c r="M10" s="11">
        <f t="shared" si="1"/>
        <v>18</v>
      </c>
      <c r="N10" s="11">
        <v>38</v>
      </c>
      <c r="O10" t="s">
        <v>60</v>
      </c>
    </row>
    <row r="11" spans="1:15" ht="18" x14ac:dyDescent="0.35">
      <c r="A11" s="9">
        <v>9</v>
      </c>
      <c r="B11" s="10" t="s">
        <v>29</v>
      </c>
      <c r="C11" s="9" t="s">
        <v>17</v>
      </c>
      <c r="D11" s="9">
        <v>5</v>
      </c>
      <c r="E11" s="9">
        <v>8</v>
      </c>
      <c r="F11" s="9">
        <v>8</v>
      </c>
      <c r="G11" s="11">
        <f t="shared" si="0"/>
        <v>21</v>
      </c>
      <c r="H11" s="9">
        <v>4</v>
      </c>
      <c r="I11" s="9">
        <v>0</v>
      </c>
      <c r="J11" s="9">
        <v>4</v>
      </c>
      <c r="K11" s="9">
        <v>12</v>
      </c>
      <c r="L11" s="9">
        <v>0</v>
      </c>
      <c r="M11" s="11">
        <f t="shared" si="1"/>
        <v>20</v>
      </c>
      <c r="N11" s="11">
        <v>36</v>
      </c>
      <c r="O11" t="s">
        <v>60</v>
      </c>
    </row>
    <row r="12" spans="1:15" ht="18" x14ac:dyDescent="0.35">
      <c r="A12" s="9">
        <v>10</v>
      </c>
      <c r="B12" s="10" t="s">
        <v>19</v>
      </c>
      <c r="C12" s="9" t="s">
        <v>16</v>
      </c>
      <c r="D12" s="9">
        <v>5</v>
      </c>
      <c r="E12" s="9">
        <v>5</v>
      </c>
      <c r="F12" s="9">
        <v>10</v>
      </c>
      <c r="G12" s="11">
        <f t="shared" si="0"/>
        <v>20</v>
      </c>
      <c r="H12" s="9">
        <v>0</v>
      </c>
      <c r="I12" s="37">
        <v>8</v>
      </c>
      <c r="J12" s="9">
        <v>4</v>
      </c>
      <c r="K12" s="9">
        <v>12</v>
      </c>
      <c r="L12" s="9">
        <v>0</v>
      </c>
      <c r="M12" s="11">
        <f t="shared" si="1"/>
        <v>24</v>
      </c>
      <c r="N12" s="11">
        <v>52</v>
      </c>
      <c r="O12" t="s">
        <v>59</v>
      </c>
    </row>
    <row r="13" spans="1:15" ht="18" x14ac:dyDescent="0.35">
      <c r="A13" s="9">
        <v>11</v>
      </c>
      <c r="B13" s="10" t="s">
        <v>18</v>
      </c>
      <c r="C13" s="9" t="s">
        <v>15</v>
      </c>
      <c r="D13" s="9">
        <v>8</v>
      </c>
      <c r="E13" s="9">
        <v>11</v>
      </c>
      <c r="F13" s="9">
        <v>16</v>
      </c>
      <c r="G13" s="11">
        <f t="shared" si="0"/>
        <v>35</v>
      </c>
      <c r="H13" s="9">
        <v>6</v>
      </c>
      <c r="I13" s="37">
        <v>8</v>
      </c>
      <c r="J13" s="37">
        <v>6</v>
      </c>
      <c r="K13" s="9">
        <v>10</v>
      </c>
      <c r="L13" s="9">
        <v>10</v>
      </c>
      <c r="M13" s="11">
        <f>SUM(H13:L13)</f>
        <v>40</v>
      </c>
      <c r="N13" s="11">
        <v>56</v>
      </c>
      <c r="O13" s="16" t="s">
        <v>58</v>
      </c>
    </row>
    <row r="14" spans="1:15" ht="18" x14ac:dyDescent="0.35">
      <c r="A14" s="9">
        <v>12</v>
      </c>
      <c r="B14" s="10" t="s">
        <v>20</v>
      </c>
      <c r="C14" s="9" t="s">
        <v>15</v>
      </c>
      <c r="D14" s="9">
        <v>6</v>
      </c>
      <c r="E14" s="9">
        <v>9</v>
      </c>
      <c r="F14" s="9">
        <v>14</v>
      </c>
      <c r="G14" s="11">
        <f t="shared" si="0"/>
        <v>29</v>
      </c>
      <c r="H14" s="9">
        <v>0</v>
      </c>
      <c r="I14" s="9">
        <v>0</v>
      </c>
      <c r="J14" s="9">
        <v>4</v>
      </c>
      <c r="K14" s="9">
        <v>4</v>
      </c>
      <c r="L14" s="9">
        <v>0</v>
      </c>
      <c r="M14" s="11">
        <f t="shared" si="1"/>
        <v>8</v>
      </c>
      <c r="N14" s="11">
        <v>36</v>
      </c>
      <c r="O14" t="s">
        <v>60</v>
      </c>
    </row>
    <row r="15" spans="1:15" ht="18" x14ac:dyDescent="0.35">
      <c r="A15" s="9">
        <v>13</v>
      </c>
      <c r="B15" s="10" t="s">
        <v>21</v>
      </c>
      <c r="C15" s="9" t="s">
        <v>15</v>
      </c>
      <c r="D15" s="9">
        <v>7</v>
      </c>
      <c r="E15" s="9">
        <v>9</v>
      </c>
      <c r="F15" s="9">
        <v>16</v>
      </c>
      <c r="G15" s="11">
        <f t="shared" si="0"/>
        <v>32</v>
      </c>
      <c r="H15" s="9">
        <v>0</v>
      </c>
      <c r="I15" s="9">
        <v>0</v>
      </c>
      <c r="J15" s="9">
        <v>4</v>
      </c>
      <c r="K15" s="9">
        <v>10</v>
      </c>
      <c r="L15" s="9">
        <v>0</v>
      </c>
      <c r="M15" s="11">
        <f t="shared" si="1"/>
        <v>14</v>
      </c>
      <c r="N15" s="11">
        <v>37</v>
      </c>
      <c r="O15" t="s">
        <v>60</v>
      </c>
    </row>
    <row r="16" spans="1:15" ht="18" x14ac:dyDescent="0.35">
      <c r="A16" s="9">
        <v>14</v>
      </c>
      <c r="B16" s="10" t="s">
        <v>32</v>
      </c>
      <c r="C16" s="9" t="s">
        <v>15</v>
      </c>
      <c r="D16" s="9">
        <v>6</v>
      </c>
      <c r="E16" s="9">
        <v>12</v>
      </c>
      <c r="F16" s="9">
        <v>12</v>
      </c>
      <c r="G16" s="11">
        <f t="shared" si="0"/>
        <v>30</v>
      </c>
      <c r="H16" s="9">
        <v>2</v>
      </c>
      <c r="I16" s="9">
        <v>2</v>
      </c>
      <c r="J16" s="9">
        <v>4</v>
      </c>
      <c r="K16" s="9">
        <v>12</v>
      </c>
      <c r="L16" s="9">
        <v>0</v>
      </c>
      <c r="M16" s="11">
        <f t="shared" si="1"/>
        <v>20</v>
      </c>
      <c r="N16" s="11">
        <v>42</v>
      </c>
      <c r="O16" t="s">
        <v>59</v>
      </c>
    </row>
    <row r="17" spans="1:15" ht="18" x14ac:dyDescent="0.35">
      <c r="A17" s="9">
        <v>15</v>
      </c>
      <c r="B17" s="10" t="s">
        <v>24</v>
      </c>
      <c r="C17" s="9" t="s">
        <v>15</v>
      </c>
      <c r="D17" s="9">
        <v>7</v>
      </c>
      <c r="E17" s="9">
        <v>8</v>
      </c>
      <c r="F17" s="9">
        <v>14</v>
      </c>
      <c r="G17" s="11">
        <f t="shared" si="0"/>
        <v>29</v>
      </c>
      <c r="H17" s="9">
        <v>6</v>
      </c>
      <c r="I17" s="9">
        <v>0</v>
      </c>
      <c r="J17" s="9">
        <v>0</v>
      </c>
      <c r="K17" s="9">
        <v>12</v>
      </c>
      <c r="L17" s="9">
        <v>0</v>
      </c>
      <c r="M17" s="11">
        <f t="shared" si="1"/>
        <v>18</v>
      </c>
      <c r="N17" s="11">
        <v>41</v>
      </c>
      <c r="O17" t="s">
        <v>60</v>
      </c>
    </row>
    <row r="18" spans="1:15" ht="18" x14ac:dyDescent="0.35">
      <c r="A18" s="9">
        <v>16</v>
      </c>
      <c r="B18" s="10" t="s">
        <v>26</v>
      </c>
      <c r="C18" s="9" t="s">
        <v>15</v>
      </c>
      <c r="D18" s="9">
        <v>3</v>
      </c>
      <c r="E18" s="9">
        <v>3</v>
      </c>
      <c r="F18" s="9">
        <v>6</v>
      </c>
      <c r="G18" s="11">
        <f t="shared" si="0"/>
        <v>12</v>
      </c>
      <c r="H18" s="9">
        <v>0</v>
      </c>
      <c r="I18" s="9">
        <v>0</v>
      </c>
      <c r="J18" s="9">
        <v>0</v>
      </c>
      <c r="K18" s="9">
        <v>12</v>
      </c>
      <c r="L18" s="9">
        <v>0</v>
      </c>
      <c r="M18" s="11">
        <f t="shared" si="1"/>
        <v>12</v>
      </c>
      <c r="N18" s="11">
        <v>35</v>
      </c>
      <c r="O18" t="s">
        <v>60</v>
      </c>
    </row>
    <row r="19" spans="1:15" ht="18" x14ac:dyDescent="0.35">
      <c r="A19" s="9">
        <v>17</v>
      </c>
      <c r="B19" s="10" t="s">
        <v>30</v>
      </c>
      <c r="C19" s="9" t="s">
        <v>15</v>
      </c>
      <c r="D19" s="9">
        <v>4</v>
      </c>
      <c r="E19" s="9">
        <v>4</v>
      </c>
      <c r="F19" s="9">
        <v>8</v>
      </c>
      <c r="G19" s="11">
        <f t="shared" si="0"/>
        <v>16</v>
      </c>
      <c r="H19" s="9">
        <v>0</v>
      </c>
      <c r="I19" s="9">
        <v>4</v>
      </c>
      <c r="J19" s="9">
        <v>0</v>
      </c>
      <c r="K19" s="9">
        <v>12</v>
      </c>
      <c r="L19" s="9">
        <v>0</v>
      </c>
      <c r="M19" s="11">
        <f t="shared" si="1"/>
        <v>16</v>
      </c>
      <c r="N19" s="11">
        <v>35</v>
      </c>
      <c r="O19" t="s">
        <v>60</v>
      </c>
    </row>
    <row r="20" spans="1:15" ht="18" x14ac:dyDescent="0.35">
      <c r="A20" s="9">
        <v>18</v>
      </c>
      <c r="B20" s="15" t="s">
        <v>51</v>
      </c>
      <c r="C20" s="2" t="s">
        <v>14</v>
      </c>
      <c r="D20" s="2">
        <v>6</v>
      </c>
      <c r="E20" s="2">
        <v>9</v>
      </c>
      <c r="F20" s="2">
        <v>12</v>
      </c>
      <c r="G20" s="1">
        <f t="shared" si="0"/>
        <v>27</v>
      </c>
      <c r="H20" s="2">
        <v>8</v>
      </c>
      <c r="I20" s="2">
        <v>0</v>
      </c>
      <c r="J20" s="2">
        <v>4</v>
      </c>
      <c r="K20" s="2">
        <v>12</v>
      </c>
      <c r="L20" s="2">
        <v>10</v>
      </c>
      <c r="M20" s="1">
        <f t="shared" si="1"/>
        <v>34</v>
      </c>
      <c r="N20" s="1">
        <v>43</v>
      </c>
      <c r="O20" t="s">
        <v>61</v>
      </c>
    </row>
    <row r="21" spans="1:15" ht="18" x14ac:dyDescent="0.35">
      <c r="A21" s="9">
        <v>19</v>
      </c>
      <c r="B21" s="15" t="s">
        <v>52</v>
      </c>
      <c r="C21" s="2" t="s">
        <v>15</v>
      </c>
      <c r="D21" s="2">
        <v>8</v>
      </c>
      <c r="E21" s="2">
        <v>15</v>
      </c>
      <c r="F21" s="2">
        <v>16</v>
      </c>
      <c r="G21" s="1">
        <f t="shared" si="0"/>
        <v>39</v>
      </c>
      <c r="H21" s="2">
        <v>4</v>
      </c>
      <c r="I21" s="2">
        <v>0</v>
      </c>
      <c r="J21" s="2">
        <v>4</v>
      </c>
      <c r="K21" s="2">
        <v>12</v>
      </c>
      <c r="L21" s="2">
        <v>0</v>
      </c>
      <c r="M21" s="1">
        <f t="shared" si="1"/>
        <v>20</v>
      </c>
      <c r="N21" s="1">
        <v>48</v>
      </c>
      <c r="O21" t="s">
        <v>59</v>
      </c>
    </row>
    <row r="22" spans="1:15" ht="18" x14ac:dyDescent="0.35">
      <c r="A22" s="9">
        <v>20</v>
      </c>
      <c r="B22" s="15" t="s">
        <v>53</v>
      </c>
      <c r="C22" s="2" t="s">
        <v>14</v>
      </c>
      <c r="D22" s="2">
        <v>8</v>
      </c>
      <c r="E22" s="2">
        <v>15</v>
      </c>
      <c r="F22" s="2">
        <v>16</v>
      </c>
      <c r="G22" s="1">
        <f t="shared" si="0"/>
        <v>39</v>
      </c>
      <c r="H22" s="2">
        <v>4</v>
      </c>
      <c r="I22" s="2">
        <v>0</v>
      </c>
      <c r="J22" s="2">
        <v>4</v>
      </c>
      <c r="K22" s="2">
        <v>12</v>
      </c>
      <c r="L22" s="2">
        <v>0</v>
      </c>
      <c r="M22" s="1">
        <f t="shared" si="1"/>
        <v>20</v>
      </c>
      <c r="N22" s="1">
        <v>48</v>
      </c>
      <c r="O22" t="s">
        <v>59</v>
      </c>
    </row>
    <row r="23" spans="1:15" ht="18" x14ac:dyDescent="0.35">
      <c r="A23" s="9">
        <v>21</v>
      </c>
      <c r="B23" s="15" t="s">
        <v>54</v>
      </c>
      <c r="C23" s="2" t="s">
        <v>14</v>
      </c>
      <c r="D23" s="2">
        <v>5</v>
      </c>
      <c r="E23" s="2">
        <v>7</v>
      </c>
      <c r="F23" s="2">
        <v>10</v>
      </c>
      <c r="G23" s="1">
        <f t="shared" si="0"/>
        <v>22</v>
      </c>
      <c r="H23" s="2">
        <v>0</v>
      </c>
      <c r="I23" s="2">
        <v>0</v>
      </c>
      <c r="J23" s="2">
        <v>4</v>
      </c>
      <c r="K23" s="2">
        <v>12</v>
      </c>
      <c r="L23" s="2">
        <v>0</v>
      </c>
      <c r="M23" s="1">
        <f t="shared" si="1"/>
        <v>16</v>
      </c>
      <c r="N23" s="1">
        <v>37</v>
      </c>
      <c r="O23" t="s">
        <v>60</v>
      </c>
    </row>
    <row r="24" spans="1:15" ht="18" x14ac:dyDescent="0.35">
      <c r="A24" s="9">
        <v>22</v>
      </c>
      <c r="B24" s="15" t="s">
        <v>55</v>
      </c>
      <c r="C24" s="2" t="s">
        <v>14</v>
      </c>
      <c r="D24" s="2">
        <v>6</v>
      </c>
      <c r="E24" s="2">
        <v>8</v>
      </c>
      <c r="F24" s="2">
        <v>12</v>
      </c>
      <c r="G24" s="1">
        <f t="shared" si="0"/>
        <v>26</v>
      </c>
      <c r="H24" s="2">
        <v>0</v>
      </c>
      <c r="I24" s="2">
        <v>0</v>
      </c>
      <c r="J24" s="2">
        <v>4</v>
      </c>
      <c r="K24" s="2">
        <v>12</v>
      </c>
      <c r="L24" s="2">
        <v>0</v>
      </c>
      <c r="M24" s="1">
        <f t="shared" si="1"/>
        <v>16</v>
      </c>
      <c r="N24" s="1">
        <v>37</v>
      </c>
      <c r="O24" t="s">
        <v>60</v>
      </c>
    </row>
    <row r="25" spans="1:15" ht="18" x14ac:dyDescent="0.35">
      <c r="A25" s="9">
        <v>23</v>
      </c>
      <c r="B25" s="15" t="s">
        <v>56</v>
      </c>
      <c r="C25" s="2" t="s">
        <v>14</v>
      </c>
      <c r="D25" s="2">
        <v>6</v>
      </c>
      <c r="E25" s="2">
        <v>8</v>
      </c>
      <c r="F25" s="2">
        <v>12</v>
      </c>
      <c r="G25" s="1">
        <f t="shared" si="0"/>
        <v>26</v>
      </c>
      <c r="H25" s="2">
        <v>4</v>
      </c>
      <c r="I25" s="2">
        <v>0</v>
      </c>
      <c r="J25" s="38">
        <v>6</v>
      </c>
      <c r="K25" s="2">
        <v>12</v>
      </c>
      <c r="L25" s="2">
        <v>0</v>
      </c>
      <c r="M25" s="1">
        <f t="shared" si="1"/>
        <v>22</v>
      </c>
      <c r="N25" s="1">
        <v>37</v>
      </c>
      <c r="O25" t="s">
        <v>60</v>
      </c>
    </row>
    <row r="26" spans="1:15" ht="18" x14ac:dyDescent="0.35">
      <c r="A26" s="39">
        <v>24</v>
      </c>
      <c r="B26" s="15" t="s">
        <v>57</v>
      </c>
      <c r="C26" s="2" t="s">
        <v>15</v>
      </c>
      <c r="D26" s="2">
        <v>5</v>
      </c>
      <c r="E26" s="2">
        <v>8</v>
      </c>
      <c r="F26" s="2">
        <v>10</v>
      </c>
      <c r="G26" s="1">
        <f t="shared" si="0"/>
        <v>23</v>
      </c>
      <c r="H26" s="2">
        <v>0</v>
      </c>
      <c r="I26" s="2">
        <v>0</v>
      </c>
      <c r="J26" s="2">
        <v>4</v>
      </c>
      <c r="K26" s="2">
        <v>12</v>
      </c>
      <c r="L26" s="2">
        <v>0</v>
      </c>
      <c r="M26" s="1">
        <f t="shared" si="1"/>
        <v>16</v>
      </c>
      <c r="N26" s="1">
        <v>37</v>
      </c>
      <c r="O26" t="s">
        <v>60</v>
      </c>
    </row>
    <row r="27" spans="1:15" s="40" customFormat="1" ht="18" x14ac:dyDescent="0.35">
      <c r="B27" s="41" t="s">
        <v>87</v>
      </c>
      <c r="D27" s="42"/>
      <c r="E27" s="42"/>
      <c r="F27" s="42"/>
      <c r="G27" s="42"/>
      <c r="H27" s="42">
        <v>0</v>
      </c>
      <c r="I27" s="42">
        <f>3/24*100</f>
        <v>12.5</v>
      </c>
      <c r="J27" s="42">
        <f>6/24*100</f>
        <v>25</v>
      </c>
      <c r="K27" s="42">
        <f>16/24*100</f>
        <v>66.666666666666657</v>
      </c>
      <c r="L27" s="42">
        <f>2/24*100</f>
        <v>8.3333333333333321</v>
      </c>
      <c r="M27" s="42">
        <f t="shared" si="1"/>
        <v>112.49999999999999</v>
      </c>
      <c r="N27" s="42"/>
    </row>
    <row r="28" spans="1:15" s="40" customFormat="1" x14ac:dyDescent="0.3">
      <c r="B28" s="40">
        <v>0</v>
      </c>
      <c r="D28" s="42"/>
      <c r="E28" s="42"/>
      <c r="F28" s="42"/>
      <c r="G28" s="42"/>
      <c r="H28" s="42">
        <f>12/24*100</f>
        <v>50</v>
      </c>
      <c r="I28" s="42">
        <f>16/24*100</f>
        <v>66.666666666666657</v>
      </c>
      <c r="J28" s="42">
        <f>3/24*100</f>
        <v>12.5</v>
      </c>
      <c r="K28" s="42">
        <v>0</v>
      </c>
      <c r="L28" s="42">
        <f>22/24*100</f>
        <v>91.666666666666657</v>
      </c>
      <c r="M28" s="42">
        <f t="shared" si="1"/>
        <v>220.83333333333331</v>
      </c>
      <c r="N28" s="42"/>
    </row>
    <row r="29" spans="1:15" x14ac:dyDescent="0.3">
      <c r="M29" s="1">
        <f t="shared" si="1"/>
        <v>0</v>
      </c>
    </row>
    <row r="30" spans="1:15" x14ac:dyDescent="0.3">
      <c r="M30" s="1">
        <f t="shared" si="1"/>
        <v>0</v>
      </c>
    </row>
    <row r="31" spans="1:15" x14ac:dyDescent="0.3">
      <c r="M31" s="1">
        <f t="shared" si="1"/>
        <v>0</v>
      </c>
    </row>
  </sheetData>
  <sortState xmlns:xlrd2="http://schemas.microsoft.com/office/spreadsheetml/2017/richdata2" ref="A3:N31">
    <sortCondition ref="C1"/>
  </sortState>
  <mergeCells count="2">
    <mergeCell ref="H1:M1"/>
    <mergeCell ref="D1:G1"/>
  </mergeCells>
  <pageMargins left="0.7" right="0.7" top="0.75" bottom="0.75" header="0.3" footer="0.3"/>
  <pageSetup orientation="portrait" horizontalDpi="1200" verticalDpi="1200" r:id="rId1"/>
  <ignoredErrors>
    <ignoredError sqref="G3:G5" formulaRange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D57D577-3AB5-4FDD-94C7-334D3EBE2034}">
          <x14:formula1>
            <xm:f>Type!$A$1:$A$4</xm:f>
          </x14:formula1>
          <xm:sqref>C3:C30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C0A35-2798-4F4A-BCCF-7E9BF230B8EB}">
  <dimension ref="A1:B4"/>
  <sheetViews>
    <sheetView workbookViewId="0">
      <selection activeCell="A4" sqref="A4"/>
    </sheetView>
  </sheetViews>
  <sheetFormatPr defaultRowHeight="14.4" x14ac:dyDescent="0.3"/>
  <cols>
    <col min="1" max="1" width="23.6640625" customWidth="1"/>
  </cols>
  <sheetData>
    <row r="1" spans="1:2" x14ac:dyDescent="0.3">
      <c r="A1" t="s">
        <v>14</v>
      </c>
      <c r="B1">
        <v>1</v>
      </c>
    </row>
    <row r="2" spans="1:2" x14ac:dyDescent="0.3">
      <c r="A2" t="s">
        <v>15</v>
      </c>
      <c r="B2">
        <v>2</v>
      </c>
    </row>
    <row r="3" spans="1:2" x14ac:dyDescent="0.3">
      <c r="A3" t="s">
        <v>16</v>
      </c>
      <c r="B3">
        <v>3</v>
      </c>
    </row>
    <row r="4" spans="1:2" x14ac:dyDescent="0.3">
      <c r="A4" t="s">
        <v>17</v>
      </c>
      <c r="B4">
        <v>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CFE98-06A1-4966-A1FE-64EA0C3BAAAB}">
  <dimension ref="A1:P29"/>
  <sheetViews>
    <sheetView workbookViewId="0">
      <pane ySplit="1" topLeftCell="A14" activePane="bottomLeft" state="frozen"/>
      <selection pane="bottomLeft" activeCell="P26" sqref="P26"/>
    </sheetView>
  </sheetViews>
  <sheetFormatPr defaultRowHeight="14.4" x14ac:dyDescent="0.3"/>
  <sheetData>
    <row r="1" spans="1:16" ht="78" x14ac:dyDescent="0.3">
      <c r="A1" s="2" t="s">
        <v>72</v>
      </c>
      <c r="C1" s="17" t="s">
        <v>62</v>
      </c>
      <c r="D1" s="18" t="s">
        <v>63</v>
      </c>
      <c r="E1" s="18" t="s">
        <v>64</v>
      </c>
      <c r="F1" s="18" t="s">
        <v>65</v>
      </c>
      <c r="G1" s="18" t="s">
        <v>66</v>
      </c>
      <c r="H1" s="18" t="s">
        <v>67</v>
      </c>
      <c r="I1" s="18" t="s">
        <v>68</v>
      </c>
      <c r="J1" s="18" t="s">
        <v>69</v>
      </c>
      <c r="K1" s="18" t="s">
        <v>70</v>
      </c>
      <c r="L1" s="18" t="s">
        <v>71</v>
      </c>
    </row>
    <row r="2" spans="1:16" x14ac:dyDescent="0.3">
      <c r="B2" s="9">
        <v>1</v>
      </c>
      <c r="C2" s="19">
        <v>2</v>
      </c>
      <c r="D2" s="19">
        <v>2</v>
      </c>
      <c r="E2" s="19">
        <v>2</v>
      </c>
      <c r="F2" s="19">
        <v>2</v>
      </c>
      <c r="G2" s="20">
        <v>0</v>
      </c>
      <c r="H2" s="20">
        <v>0</v>
      </c>
      <c r="I2" s="20">
        <v>0</v>
      </c>
      <c r="J2" s="21">
        <v>1</v>
      </c>
      <c r="K2" s="20">
        <v>0</v>
      </c>
      <c r="L2" s="20">
        <v>0</v>
      </c>
      <c r="O2">
        <v>0</v>
      </c>
      <c r="P2" t="s">
        <v>73</v>
      </c>
    </row>
    <row r="3" spans="1:16" x14ac:dyDescent="0.3">
      <c r="B3" s="9">
        <v>2</v>
      </c>
      <c r="C3" s="19">
        <v>1</v>
      </c>
      <c r="D3" s="20">
        <v>0</v>
      </c>
      <c r="E3" s="19">
        <v>1</v>
      </c>
      <c r="F3" s="21">
        <v>1</v>
      </c>
      <c r="G3" s="21">
        <v>1</v>
      </c>
      <c r="H3" s="21">
        <v>1</v>
      </c>
      <c r="I3" s="20">
        <v>0</v>
      </c>
      <c r="J3" s="20">
        <v>0</v>
      </c>
      <c r="K3" s="20">
        <v>0</v>
      </c>
      <c r="L3" s="20">
        <v>0</v>
      </c>
      <c r="O3">
        <v>1</v>
      </c>
      <c r="P3" t="s">
        <v>74</v>
      </c>
    </row>
    <row r="4" spans="1:16" x14ac:dyDescent="0.3">
      <c r="B4" s="9">
        <v>3</v>
      </c>
      <c r="C4" s="19">
        <v>2</v>
      </c>
      <c r="D4" s="19">
        <v>2</v>
      </c>
      <c r="E4" s="19">
        <v>2</v>
      </c>
      <c r="F4" s="19">
        <v>2</v>
      </c>
      <c r="G4" s="19">
        <v>2</v>
      </c>
      <c r="H4" s="19">
        <v>2</v>
      </c>
      <c r="I4" s="19">
        <v>2</v>
      </c>
      <c r="J4" s="19">
        <v>2</v>
      </c>
      <c r="K4" s="20">
        <v>0</v>
      </c>
      <c r="L4" s="19">
        <v>2</v>
      </c>
      <c r="O4">
        <v>2</v>
      </c>
      <c r="P4" t="s">
        <v>75</v>
      </c>
    </row>
    <row r="5" spans="1:16" x14ac:dyDescent="0.3">
      <c r="B5" s="9">
        <v>4</v>
      </c>
      <c r="C5" s="19">
        <v>2</v>
      </c>
      <c r="D5" s="19">
        <v>2</v>
      </c>
      <c r="E5" s="19">
        <v>2</v>
      </c>
      <c r="F5" s="19">
        <v>2</v>
      </c>
      <c r="G5" s="19">
        <v>2</v>
      </c>
      <c r="H5" s="19">
        <v>2</v>
      </c>
      <c r="I5" s="22">
        <v>0</v>
      </c>
      <c r="J5" s="21">
        <v>1</v>
      </c>
      <c r="K5" s="22">
        <v>0</v>
      </c>
      <c r="L5" s="22">
        <v>0</v>
      </c>
      <c r="O5" t="s">
        <v>76</v>
      </c>
      <c r="P5" t="s">
        <v>77</v>
      </c>
    </row>
    <row r="6" spans="1:16" x14ac:dyDescent="0.3">
      <c r="B6" s="9">
        <v>5</v>
      </c>
      <c r="C6" s="19">
        <v>2</v>
      </c>
      <c r="D6" s="22">
        <v>0</v>
      </c>
      <c r="E6" s="19">
        <v>2</v>
      </c>
      <c r="F6" s="19">
        <v>1</v>
      </c>
      <c r="G6" s="19">
        <v>1</v>
      </c>
      <c r="H6" s="19">
        <v>1</v>
      </c>
      <c r="I6" s="23">
        <v>0</v>
      </c>
      <c r="J6" s="19">
        <v>1</v>
      </c>
      <c r="K6" s="19">
        <v>1</v>
      </c>
      <c r="L6" s="19">
        <v>1</v>
      </c>
      <c r="O6" t="s">
        <v>78</v>
      </c>
      <c r="P6" t="s">
        <v>79</v>
      </c>
    </row>
    <row r="7" spans="1:16" x14ac:dyDescent="0.3">
      <c r="B7" s="9">
        <v>6</v>
      </c>
      <c r="C7" s="19">
        <v>1</v>
      </c>
      <c r="D7" s="23">
        <v>0</v>
      </c>
      <c r="E7" s="19">
        <v>1</v>
      </c>
      <c r="F7" s="19">
        <v>2</v>
      </c>
      <c r="G7" s="19">
        <v>2</v>
      </c>
      <c r="H7" s="19">
        <v>2</v>
      </c>
      <c r="I7" s="23">
        <v>0</v>
      </c>
      <c r="J7" s="23">
        <v>0</v>
      </c>
      <c r="K7" s="23">
        <v>0</v>
      </c>
      <c r="L7" s="23">
        <v>0</v>
      </c>
    </row>
    <row r="8" spans="1:16" x14ac:dyDescent="0.3">
      <c r="B8" s="9">
        <v>7</v>
      </c>
      <c r="C8" s="24">
        <v>2</v>
      </c>
      <c r="D8" s="24">
        <v>2</v>
      </c>
      <c r="E8" s="24">
        <v>2</v>
      </c>
      <c r="F8" s="24">
        <v>2</v>
      </c>
      <c r="G8" s="24">
        <v>2</v>
      </c>
      <c r="H8" s="24">
        <v>2</v>
      </c>
      <c r="I8" s="24">
        <v>2</v>
      </c>
      <c r="J8" s="24">
        <v>2</v>
      </c>
      <c r="K8" s="9">
        <v>0</v>
      </c>
      <c r="L8" s="24">
        <v>2</v>
      </c>
    </row>
    <row r="9" spans="1:16" x14ac:dyDescent="0.3">
      <c r="B9" s="9">
        <v>8</v>
      </c>
      <c r="C9" s="24">
        <v>2</v>
      </c>
      <c r="D9" s="24">
        <v>2</v>
      </c>
      <c r="E9" s="24">
        <v>2</v>
      </c>
      <c r="F9" s="24">
        <v>1</v>
      </c>
      <c r="G9" s="24">
        <v>1</v>
      </c>
      <c r="H9" s="24">
        <v>1</v>
      </c>
      <c r="I9" s="9">
        <v>0</v>
      </c>
      <c r="J9" s="9">
        <v>0</v>
      </c>
      <c r="K9" s="9">
        <v>0</v>
      </c>
      <c r="L9" s="9">
        <v>0</v>
      </c>
    </row>
    <row r="10" spans="1:16" x14ac:dyDescent="0.3">
      <c r="B10" s="9">
        <v>9</v>
      </c>
      <c r="C10" s="24">
        <v>2</v>
      </c>
      <c r="D10" s="9">
        <v>0</v>
      </c>
      <c r="E10" s="24">
        <v>2</v>
      </c>
      <c r="F10" s="25">
        <v>1</v>
      </c>
      <c r="G10" s="25">
        <v>1</v>
      </c>
      <c r="H10" s="25">
        <v>1</v>
      </c>
      <c r="I10" s="9">
        <v>0</v>
      </c>
      <c r="J10" s="9">
        <v>0</v>
      </c>
      <c r="K10" s="9">
        <v>0</v>
      </c>
      <c r="L10" s="9">
        <v>0</v>
      </c>
    </row>
    <row r="11" spans="1:16" x14ac:dyDescent="0.3">
      <c r="B11" s="9">
        <v>10</v>
      </c>
      <c r="C11" s="24">
        <v>2</v>
      </c>
      <c r="D11" s="9">
        <v>0</v>
      </c>
      <c r="E11" s="24">
        <v>2</v>
      </c>
      <c r="F11" s="24">
        <v>2</v>
      </c>
      <c r="G11" s="24">
        <v>2</v>
      </c>
      <c r="H11" s="24">
        <v>2</v>
      </c>
      <c r="I11" s="9">
        <v>0</v>
      </c>
      <c r="J11" s="9">
        <v>0</v>
      </c>
      <c r="K11" s="9">
        <v>0</v>
      </c>
      <c r="L11" s="9">
        <v>0</v>
      </c>
    </row>
    <row r="12" spans="1:16" x14ac:dyDescent="0.3">
      <c r="B12" s="9">
        <v>11</v>
      </c>
      <c r="C12" s="24">
        <v>2</v>
      </c>
      <c r="D12" s="24">
        <v>1</v>
      </c>
      <c r="E12" s="24">
        <v>2</v>
      </c>
      <c r="F12" s="24">
        <v>2</v>
      </c>
      <c r="G12" s="24">
        <v>1</v>
      </c>
      <c r="H12" s="24">
        <v>1</v>
      </c>
      <c r="I12" s="24">
        <v>1</v>
      </c>
      <c r="J12" s="24">
        <v>1</v>
      </c>
      <c r="K12" s="9">
        <v>0</v>
      </c>
      <c r="L12" s="9">
        <v>0</v>
      </c>
      <c r="P12">
        <v>240</v>
      </c>
    </row>
    <row r="13" spans="1:16" x14ac:dyDescent="0.3">
      <c r="B13" s="9">
        <v>12</v>
      </c>
      <c r="C13" s="24">
        <v>2</v>
      </c>
      <c r="D13" s="9">
        <v>0</v>
      </c>
      <c r="E13" s="24">
        <v>2</v>
      </c>
      <c r="F13" s="24">
        <v>1</v>
      </c>
      <c r="G13" s="24">
        <v>1</v>
      </c>
      <c r="H13" s="24">
        <v>1</v>
      </c>
      <c r="I13" s="24">
        <v>1</v>
      </c>
      <c r="J13" s="9">
        <v>0</v>
      </c>
      <c r="K13" s="9">
        <v>0</v>
      </c>
      <c r="L13" s="9">
        <v>0</v>
      </c>
      <c r="P13">
        <v>23</v>
      </c>
    </row>
    <row r="14" spans="1:16" x14ac:dyDescent="0.3">
      <c r="B14" s="9">
        <v>13</v>
      </c>
      <c r="C14" s="24">
        <v>2</v>
      </c>
      <c r="D14" s="9">
        <v>0</v>
      </c>
      <c r="E14" s="24">
        <v>1</v>
      </c>
      <c r="F14" s="24">
        <v>1</v>
      </c>
      <c r="G14" s="24">
        <v>1</v>
      </c>
      <c r="H14" s="24">
        <v>1</v>
      </c>
      <c r="I14" s="24">
        <v>1</v>
      </c>
      <c r="J14" s="9">
        <v>0</v>
      </c>
      <c r="K14" s="9">
        <v>0</v>
      </c>
      <c r="L14" s="24">
        <v>2</v>
      </c>
      <c r="P14">
        <v>19</v>
      </c>
    </row>
    <row r="15" spans="1:16" x14ac:dyDescent="0.3">
      <c r="B15" s="9">
        <v>14</v>
      </c>
      <c r="C15" s="24">
        <v>2</v>
      </c>
      <c r="D15" s="24">
        <v>2</v>
      </c>
      <c r="E15" s="24">
        <v>2</v>
      </c>
      <c r="F15" s="24">
        <v>2</v>
      </c>
      <c r="G15" s="24">
        <v>2</v>
      </c>
      <c r="H15" s="24">
        <v>2</v>
      </c>
      <c r="I15" s="9">
        <v>0</v>
      </c>
      <c r="J15" s="9">
        <v>0</v>
      </c>
      <c r="K15" s="9">
        <v>0</v>
      </c>
      <c r="L15" s="9">
        <v>0</v>
      </c>
      <c r="P15">
        <v>16</v>
      </c>
    </row>
    <row r="16" spans="1:16" x14ac:dyDescent="0.3">
      <c r="B16" s="9">
        <v>15</v>
      </c>
      <c r="C16" s="24">
        <v>1</v>
      </c>
      <c r="D16" s="24">
        <v>1</v>
      </c>
      <c r="E16" s="24">
        <v>1</v>
      </c>
      <c r="F16" s="24">
        <v>1</v>
      </c>
      <c r="G16" s="24">
        <v>1</v>
      </c>
      <c r="H16" s="24">
        <v>1</v>
      </c>
      <c r="I16" s="9">
        <v>0</v>
      </c>
      <c r="J16" s="9">
        <v>0</v>
      </c>
      <c r="K16" s="9">
        <v>0</v>
      </c>
      <c r="L16" s="24">
        <v>1</v>
      </c>
      <c r="P16">
        <v>15</v>
      </c>
    </row>
    <row r="17" spans="1:16" x14ac:dyDescent="0.3">
      <c r="B17" s="9">
        <v>16</v>
      </c>
      <c r="C17" s="26">
        <v>0</v>
      </c>
      <c r="D17" s="26">
        <v>0</v>
      </c>
      <c r="E17" s="24">
        <v>1</v>
      </c>
      <c r="F17" s="24">
        <v>1</v>
      </c>
      <c r="G17" s="26">
        <v>0</v>
      </c>
      <c r="H17" s="24">
        <v>1</v>
      </c>
      <c r="I17" s="26">
        <v>0</v>
      </c>
      <c r="J17" s="27">
        <v>0</v>
      </c>
      <c r="K17" s="27">
        <v>0</v>
      </c>
      <c r="L17" s="27">
        <v>0</v>
      </c>
      <c r="P17">
        <v>1</v>
      </c>
    </row>
    <row r="18" spans="1:16" x14ac:dyDescent="0.3">
      <c r="B18" s="9">
        <v>17</v>
      </c>
      <c r="C18" s="26">
        <v>0</v>
      </c>
      <c r="D18" s="26">
        <v>0</v>
      </c>
      <c r="E18" s="24">
        <v>1</v>
      </c>
      <c r="F18" s="24">
        <v>1</v>
      </c>
      <c r="G18" s="24">
        <v>1</v>
      </c>
      <c r="H18" s="24">
        <v>1</v>
      </c>
      <c r="I18" s="26">
        <v>0</v>
      </c>
      <c r="J18" s="27">
        <v>0</v>
      </c>
      <c r="K18" s="27">
        <v>0</v>
      </c>
      <c r="L18" s="27">
        <v>0</v>
      </c>
      <c r="P18">
        <v>2</v>
      </c>
    </row>
    <row r="19" spans="1:16" x14ac:dyDescent="0.3">
      <c r="B19" s="9">
        <v>18</v>
      </c>
      <c r="C19" s="24">
        <v>1</v>
      </c>
      <c r="D19" s="24">
        <v>2</v>
      </c>
      <c r="E19" s="24">
        <v>2</v>
      </c>
      <c r="F19" s="24">
        <v>2</v>
      </c>
      <c r="G19" s="24">
        <v>1</v>
      </c>
      <c r="H19" s="24">
        <v>1</v>
      </c>
      <c r="I19" s="26">
        <v>0</v>
      </c>
      <c r="J19" s="27">
        <v>0</v>
      </c>
      <c r="K19" s="27">
        <v>0</v>
      </c>
      <c r="L19" s="27">
        <v>0</v>
      </c>
      <c r="P19">
        <v>14</v>
      </c>
    </row>
    <row r="20" spans="1:16" x14ac:dyDescent="0.3">
      <c r="B20" s="9">
        <v>19</v>
      </c>
      <c r="C20" s="24">
        <v>2</v>
      </c>
      <c r="D20" s="26">
        <v>0</v>
      </c>
      <c r="E20" s="24">
        <v>2</v>
      </c>
      <c r="F20" s="24">
        <v>2</v>
      </c>
      <c r="G20" s="24">
        <v>2</v>
      </c>
      <c r="H20" s="24">
        <v>2</v>
      </c>
      <c r="I20" s="24">
        <v>2</v>
      </c>
      <c r="J20" s="24">
        <v>2</v>
      </c>
      <c r="K20" s="27">
        <v>0</v>
      </c>
      <c r="L20" s="27">
        <v>0</v>
      </c>
      <c r="P20">
        <v>3</v>
      </c>
    </row>
    <row r="21" spans="1:16" x14ac:dyDescent="0.3">
      <c r="B21" s="9">
        <v>20</v>
      </c>
      <c r="C21" s="24">
        <v>2</v>
      </c>
      <c r="D21" s="26">
        <v>0</v>
      </c>
      <c r="E21" s="24">
        <v>2</v>
      </c>
      <c r="F21" s="24">
        <v>2</v>
      </c>
      <c r="G21" s="24">
        <v>2</v>
      </c>
      <c r="H21" s="24">
        <v>2</v>
      </c>
      <c r="I21" s="24">
        <v>2</v>
      </c>
      <c r="J21" s="24">
        <v>2</v>
      </c>
      <c r="K21" s="27">
        <v>0</v>
      </c>
      <c r="L21" s="27">
        <v>0</v>
      </c>
      <c r="P21">
        <f>SUM(P13:P20)</f>
        <v>93</v>
      </c>
    </row>
    <row r="22" spans="1:16" x14ac:dyDescent="0.3">
      <c r="B22" s="9">
        <v>21</v>
      </c>
      <c r="C22" s="24">
        <v>2</v>
      </c>
      <c r="D22" s="26">
        <v>0</v>
      </c>
      <c r="E22" s="24">
        <v>1</v>
      </c>
      <c r="F22" s="24">
        <v>1</v>
      </c>
      <c r="G22" s="24">
        <v>1</v>
      </c>
      <c r="H22" s="24">
        <v>1</v>
      </c>
      <c r="I22" s="26">
        <v>0</v>
      </c>
      <c r="J22" s="27">
        <v>0</v>
      </c>
      <c r="K22" s="27">
        <v>0</v>
      </c>
      <c r="L22" s="27">
        <v>0</v>
      </c>
    </row>
    <row r="23" spans="1:16" x14ac:dyDescent="0.3">
      <c r="B23" s="9">
        <v>22</v>
      </c>
      <c r="C23" s="24">
        <v>2</v>
      </c>
      <c r="D23" s="26">
        <v>0</v>
      </c>
      <c r="E23" s="24">
        <v>2</v>
      </c>
      <c r="F23" s="24">
        <v>1</v>
      </c>
      <c r="G23" s="24">
        <v>1</v>
      </c>
      <c r="H23" s="24">
        <v>1</v>
      </c>
      <c r="I23" s="24">
        <v>1</v>
      </c>
      <c r="J23" s="27">
        <v>0</v>
      </c>
      <c r="K23" s="27">
        <v>0</v>
      </c>
      <c r="L23" s="27">
        <v>0</v>
      </c>
    </row>
    <row r="24" spans="1:16" x14ac:dyDescent="0.3">
      <c r="B24" s="9">
        <v>23</v>
      </c>
      <c r="C24" s="26">
        <v>0</v>
      </c>
      <c r="D24" s="24">
        <v>2</v>
      </c>
      <c r="E24" s="24">
        <v>2</v>
      </c>
      <c r="F24" s="24">
        <v>1</v>
      </c>
      <c r="G24" s="24">
        <v>1</v>
      </c>
      <c r="H24" s="24">
        <v>1</v>
      </c>
      <c r="I24" s="24">
        <v>1</v>
      </c>
      <c r="J24" s="27">
        <v>0</v>
      </c>
      <c r="K24" s="27">
        <v>0</v>
      </c>
      <c r="L24" s="27">
        <v>0</v>
      </c>
    </row>
    <row r="25" spans="1:16" x14ac:dyDescent="0.3">
      <c r="B25" s="9">
        <v>24</v>
      </c>
      <c r="C25" s="24">
        <v>2</v>
      </c>
      <c r="D25" s="26">
        <v>0</v>
      </c>
      <c r="E25" s="24">
        <v>2</v>
      </c>
      <c r="F25" s="24">
        <v>2</v>
      </c>
      <c r="G25" s="24">
        <v>1</v>
      </c>
      <c r="H25" s="24">
        <v>1</v>
      </c>
      <c r="I25" s="26">
        <v>0</v>
      </c>
      <c r="J25" s="27">
        <v>0</v>
      </c>
      <c r="K25" s="27">
        <v>0</v>
      </c>
      <c r="L25" s="27">
        <v>0</v>
      </c>
      <c r="O25" t="s">
        <v>82</v>
      </c>
      <c r="P25">
        <f>8/147*100</f>
        <v>5.4421768707482991</v>
      </c>
    </row>
    <row r="26" spans="1:16" x14ac:dyDescent="0.3">
      <c r="A26" t="s">
        <v>80</v>
      </c>
      <c r="B26" s="30"/>
      <c r="C26" s="30">
        <f>21/24*100</f>
        <v>87.5</v>
      </c>
      <c r="D26" s="30">
        <f>10/24*100</f>
        <v>41.666666666666671</v>
      </c>
      <c r="E26" s="30">
        <v>100</v>
      </c>
      <c r="F26" s="30">
        <v>100</v>
      </c>
      <c r="G26" s="30">
        <f>22/24*100</f>
        <v>91.666666666666657</v>
      </c>
      <c r="H26" s="30">
        <f>23/24*100</f>
        <v>95.833333333333343</v>
      </c>
      <c r="I26" s="30">
        <f>9/24*100</f>
        <v>37.5</v>
      </c>
      <c r="J26" s="30">
        <f>8/24*100</f>
        <v>33.333333333333329</v>
      </c>
      <c r="K26" s="30">
        <f>1/24*100</f>
        <v>4.1666666666666661</v>
      </c>
      <c r="L26" s="30">
        <f>5/24*100</f>
        <v>20.833333333333336</v>
      </c>
    </row>
    <row r="27" spans="1:16" x14ac:dyDescent="0.3">
      <c r="A27" t="s">
        <v>81</v>
      </c>
      <c r="C27" s="28">
        <v>4</v>
      </c>
      <c r="D27" s="28">
        <v>2</v>
      </c>
      <c r="E27" s="28">
        <v>7</v>
      </c>
      <c r="F27" s="28">
        <v>12</v>
      </c>
      <c r="G27" s="28">
        <v>14</v>
      </c>
      <c r="H27" s="28">
        <v>15</v>
      </c>
      <c r="I27" s="28">
        <v>5</v>
      </c>
      <c r="J27" s="31">
        <v>4</v>
      </c>
      <c r="K27" s="31">
        <v>1</v>
      </c>
      <c r="L27" s="31">
        <v>2</v>
      </c>
      <c r="M27">
        <f>SUM(C27:L27)</f>
        <v>66</v>
      </c>
    </row>
    <row r="28" spans="1:16" x14ac:dyDescent="0.3">
      <c r="A28" t="s">
        <v>83</v>
      </c>
      <c r="C28">
        <v>17</v>
      </c>
      <c r="D28" s="28">
        <v>8</v>
      </c>
      <c r="E28" s="29">
        <v>17</v>
      </c>
      <c r="F28" s="29">
        <v>12</v>
      </c>
      <c r="G28" s="29">
        <v>8</v>
      </c>
      <c r="H28" s="29">
        <v>8</v>
      </c>
      <c r="I28" s="29">
        <v>4</v>
      </c>
      <c r="J28" s="31">
        <v>4</v>
      </c>
      <c r="K28" s="31">
        <v>0</v>
      </c>
      <c r="L28" s="31">
        <v>3</v>
      </c>
      <c r="M28">
        <f>SUM(C28:L28)</f>
        <v>81</v>
      </c>
    </row>
    <row r="29" spans="1:16" x14ac:dyDescent="0.3">
      <c r="A29" t="s">
        <v>84</v>
      </c>
      <c r="K29" s="31"/>
      <c r="L29" s="31"/>
      <c r="M29">
        <f>SUM(M27:M28)</f>
        <v>147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Sheet4</vt:lpstr>
      <vt:lpstr>Sheet5</vt:lpstr>
      <vt:lpstr>Sheet7</vt:lpstr>
      <vt:lpstr>Sheet8</vt:lpstr>
      <vt:lpstr>Sheet9</vt:lpstr>
      <vt:lpstr>Sheet1</vt:lpstr>
      <vt:lpstr>Type</vt:lpstr>
      <vt:lpstr>items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lamya alnaim</dc:creator>
  <cp:lastModifiedBy>lamya alnaim</cp:lastModifiedBy>
  <dcterms:created xsi:type="dcterms:W3CDTF">2020-03-21T11:07:07Z</dcterms:created>
  <dcterms:modified xsi:type="dcterms:W3CDTF">2020-06-02T08:13:48Z</dcterms:modified>
</cp:coreProperties>
</file>