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fujun/Downloads/文章修改/final/"/>
    </mc:Choice>
  </mc:AlternateContent>
  <xr:revisionPtr revIDLastSave="0" documentId="13_ncr:1_{12A11284-1AE5-DB42-BD8E-4D91F1CFA431}" xr6:coauthVersionLast="43" xr6:coauthVersionMax="46" xr10:uidLastSave="{00000000-0000-0000-0000-000000000000}"/>
  <bookViews>
    <workbookView xWindow="2620" yWindow="460" windowWidth="22700" windowHeight="14600" tabRatio="500" activeTab="4" xr2:uid="{00000000-000D-0000-FFFF-FFFF00000000}"/>
  </bookViews>
  <sheets>
    <sheet name="Table S1" sheetId="3" r:id="rId1"/>
    <sheet name="Table S2" sheetId="5" r:id="rId2"/>
    <sheet name="Table S3" sheetId="6" r:id="rId3"/>
    <sheet name="Table S4" sheetId="4" r:id="rId4"/>
    <sheet name="Table S5" sheetId="8" r:id="rId5"/>
    <sheet name="Table S6" sheetId="7" r:id="rId6"/>
    <sheet name="Table S7" sheetId="11" r:id="rId7"/>
    <sheet name="Table S8" sheetId="12" r:id="rId8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5" i="8" l="1"/>
  <c r="E74" i="8"/>
  <c r="E73" i="8"/>
  <c r="E72" i="8"/>
  <c r="E71" i="8"/>
  <c r="E70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6" i="8"/>
  <c r="E15" i="8"/>
  <c r="E14" i="8"/>
  <c r="E13" i="8"/>
  <c r="E12" i="8"/>
  <c r="E11" i="8"/>
  <c r="E10" i="8"/>
  <c r="E9" i="8"/>
  <c r="E8" i="8"/>
  <c r="E7" i="8"/>
  <c r="E6" i="8"/>
  <c r="E5" i="8"/>
  <c r="E4" i="8"/>
  <c r="E3" i="8"/>
</calcChain>
</file>

<file path=xl/sharedStrings.xml><?xml version="1.0" encoding="utf-8"?>
<sst xmlns="http://schemas.openxmlformats.org/spreadsheetml/2006/main" count="2209" uniqueCount="1209">
  <si>
    <t>ID</t>
  </si>
  <si>
    <t>Description</t>
  </si>
  <si>
    <t>GO:0007623</t>
  </si>
  <si>
    <t>circadian rhythm</t>
  </si>
  <si>
    <t>11**</t>
  </si>
  <si>
    <t>5*</t>
  </si>
  <si>
    <t>4*</t>
  </si>
  <si>
    <t>GO:0009414</t>
  </si>
  <si>
    <t>response to water deprivation</t>
  </si>
  <si>
    <t>39**</t>
  </si>
  <si>
    <t>40**</t>
  </si>
  <si>
    <t>15**</t>
  </si>
  <si>
    <t>12**</t>
  </si>
  <si>
    <t>GO:0009409</t>
  </si>
  <si>
    <t>response to cold</t>
  </si>
  <si>
    <t>35**</t>
  </si>
  <si>
    <t>34**</t>
  </si>
  <si>
    <t>14*</t>
  </si>
  <si>
    <t>9*</t>
  </si>
  <si>
    <t>GO:0008299</t>
  </si>
  <si>
    <t>isoprenoid biosynthetic process</t>
  </si>
  <si>
    <t>11*</t>
  </si>
  <si>
    <t>10**</t>
  </si>
  <si>
    <t>6**</t>
  </si>
  <si>
    <t>GO:2000022</t>
  </si>
  <si>
    <t>regulation of jasmonic acid mediated signaling pathway</t>
  </si>
  <si>
    <t>7**</t>
  </si>
  <si>
    <t>5**</t>
  </si>
  <si>
    <t>GO:0015979</t>
  </si>
  <si>
    <t>photosynthesis</t>
  </si>
  <si>
    <t>38*</t>
  </si>
  <si>
    <t>35*</t>
  </si>
  <si>
    <t>21**</t>
  </si>
  <si>
    <t>GO:0006811</t>
  </si>
  <si>
    <t>ion transport</t>
  </si>
  <si>
    <t>65**</t>
  </si>
  <si>
    <t>59**</t>
  </si>
  <si>
    <t>26*</t>
  </si>
  <si>
    <t>GO:1901002</t>
  </si>
  <si>
    <t>positive regulation of response to salt stress</t>
  </si>
  <si>
    <t>9**</t>
  </si>
  <si>
    <t>GO:0016829</t>
  </si>
  <si>
    <t>lyase activity</t>
  </si>
  <si>
    <t>66**</t>
  </si>
  <si>
    <t>58**</t>
  </si>
  <si>
    <t>GO:1903507</t>
  </si>
  <si>
    <t>negative regulation of nucleic acid-templated transcription</t>
  </si>
  <si>
    <t>GO:0030001</t>
  </si>
  <si>
    <t>metal ion transport</t>
  </si>
  <si>
    <t>38**</t>
  </si>
  <si>
    <t>30*</t>
  </si>
  <si>
    <t>20**</t>
  </si>
  <si>
    <t>GO:0009408</t>
  </si>
  <si>
    <t>response to heat</t>
  </si>
  <si>
    <t>26**</t>
  </si>
  <si>
    <t>8*</t>
  </si>
  <si>
    <t>GO:0009833</t>
  </si>
  <si>
    <t>plant-type primary cell wall biogenesis</t>
  </si>
  <si>
    <t>GO:0009535</t>
  </si>
  <si>
    <t>chloroplast thylakoid membrane</t>
  </si>
  <si>
    <t>84**</t>
  </si>
  <si>
    <t>67*</t>
  </si>
  <si>
    <t>33**</t>
  </si>
  <si>
    <t>GO:0009534</t>
  </si>
  <si>
    <t>chloroplast thylakoid</t>
  </si>
  <si>
    <t>27*</t>
  </si>
  <si>
    <t>16**</t>
  </si>
  <si>
    <t>GO:0022857</t>
  </si>
  <si>
    <t>transmembrane transporter activity</t>
  </si>
  <si>
    <t>121**</t>
  </si>
  <si>
    <t>99*</t>
  </si>
  <si>
    <t>47*</t>
  </si>
  <si>
    <t>GO:1902584</t>
  </si>
  <si>
    <t>positive regulation of response to water deprivation</t>
  </si>
  <si>
    <t>7*</t>
  </si>
  <si>
    <t>4**</t>
  </si>
  <si>
    <t>*' means P &lt; 0.05,'** 'means P &lt; 0.01, and the number indicates the number of enriched genes</t>
    <phoneticPr fontId="2" type="noConversion"/>
  </si>
  <si>
    <t>LLYHZ_L</t>
  </si>
  <si>
    <t>JLYHZ_L</t>
  </si>
  <si>
    <t>LLYHZ_P</t>
  </si>
  <si>
    <t>JLYHZ_P</t>
  </si>
  <si>
    <t>osa00360</t>
  </si>
  <si>
    <t>Phenylalanine metabolism</t>
  </si>
  <si>
    <t>21*</t>
  </si>
  <si>
    <t>osa00196</t>
  </si>
  <si>
    <t>Photosynthesis - antenna proteins</t>
  </si>
  <si>
    <t>osa04712</t>
  </si>
  <si>
    <t>Circadian rhythm - plant</t>
  </si>
  <si>
    <t>15*</t>
  </si>
  <si>
    <t>osa00860</t>
  </si>
  <si>
    <t>Porphyrin and chlorophyll metabolism</t>
  </si>
  <si>
    <t>19*</t>
  </si>
  <si>
    <t>18**</t>
  </si>
  <si>
    <t>osa00906</t>
  </si>
  <si>
    <t>Carotenoid biosynthesis</t>
  </si>
  <si>
    <t>13*</t>
  </si>
  <si>
    <t>osa00730</t>
  </si>
  <si>
    <t>Thiamine metabolism</t>
  </si>
  <si>
    <t>12*</t>
  </si>
  <si>
    <t>10*</t>
  </si>
  <si>
    <t>osa04016</t>
  </si>
  <si>
    <t>MAPK signaling pathway - plant</t>
  </si>
  <si>
    <t>56*</t>
  </si>
  <si>
    <t>32**</t>
  </si>
  <si>
    <t>Sample</t>
  </si>
  <si>
    <t>Raw Bases Number</t>
  </si>
  <si>
    <t>Clean Bases Number</t>
  </si>
  <si>
    <t>Clean Reads Rate(%)</t>
  </si>
  <si>
    <t>Clean Q30 Bases Rate(%)</t>
  </si>
  <si>
    <t>Aligned Concordantly Exactly 1 time Rate(%)</t>
  </si>
  <si>
    <t>Overall Alignment Rate(%s)</t>
  </si>
  <si>
    <t>rRNA Rate(%)</t>
  </si>
  <si>
    <t>LK638_L-1</t>
  </si>
  <si>
    <t>LK638_L-2</t>
  </si>
  <si>
    <t>LK638_L-3</t>
  </si>
  <si>
    <t>LK638_P-1</t>
  </si>
  <si>
    <t>LK638_P-2</t>
  </si>
  <si>
    <t>LK638_P-3</t>
  </si>
  <si>
    <t>JLYHZ_L-1</t>
  </si>
  <si>
    <t>JLYHZ_L-2</t>
  </si>
  <si>
    <t>JLYHZ_L-3</t>
  </si>
  <si>
    <t>JLYHZ_P-1</t>
  </si>
  <si>
    <t>JLYHZ_P-2</t>
  </si>
  <si>
    <t>JLYHZ_P-3</t>
  </si>
  <si>
    <t>LLYHZ_L-1</t>
  </si>
  <si>
    <t>LLYHZ_L-2</t>
  </si>
  <si>
    <t>LLYHZ_L-3</t>
  </si>
  <si>
    <t>LLYHZ_P-1</t>
  </si>
  <si>
    <t>LLYHZ_P-2</t>
  </si>
  <si>
    <t>LLYHZ_P-3</t>
  </si>
  <si>
    <t>HZ_L-1</t>
  </si>
  <si>
    <t>HZ_L-2</t>
  </si>
  <si>
    <t>HZ_L-3</t>
  </si>
  <si>
    <t>HZ_P-1</t>
  </si>
  <si>
    <t>HZ_P-2</t>
  </si>
  <si>
    <t>HZ_P-3</t>
  </si>
  <si>
    <t>J4155_L-1</t>
  </si>
  <si>
    <t>J4155_L-2</t>
  </si>
  <si>
    <t>J4155_L-3</t>
  </si>
  <si>
    <t>J4155_P-1</t>
  </si>
  <si>
    <t>J4155_P-2</t>
  </si>
  <si>
    <t>J4155_P-3</t>
  </si>
  <si>
    <t>Table S1. QC and mapping summary of RNA-Seq</t>
  </si>
  <si>
    <t>Total Bases</t>
  </si>
  <si>
    <t>J4155</t>
  </si>
  <si>
    <t>Q30 Bases Rate(%)</t>
  </si>
  <si>
    <t>Q20 Bases Rate(%)</t>
  </si>
  <si>
    <t>LK638</t>
  </si>
  <si>
    <t>HZ</t>
  </si>
  <si>
    <t>Mapping Rate(%)</t>
  </si>
  <si>
    <t>Average Depth(X)</t>
  </si>
  <si>
    <t>Coverage(%)</t>
  </si>
  <si>
    <t>GO:0006520</t>
  </si>
  <si>
    <t>cellular amino acid metabolic process</t>
  </si>
  <si>
    <t>-</t>
  </si>
  <si>
    <t>GO:0006207</t>
  </si>
  <si>
    <t>de novo pyrimidine nucleobase biosynthetic process</t>
  </si>
  <si>
    <t>GO:0009451</t>
  </si>
  <si>
    <t>RNA modification</t>
  </si>
  <si>
    <t>167**</t>
  </si>
  <si>
    <t>161**</t>
  </si>
  <si>
    <t>GO:0016765</t>
  </si>
  <si>
    <t>transferase activity, transferring alkyl or aryl (other than methyl) groups</t>
  </si>
  <si>
    <t>GO:0003714</t>
  </si>
  <si>
    <t>transcription corepressor activity</t>
  </si>
  <si>
    <t>GO:0009611</t>
  </si>
  <si>
    <t>response to wounding</t>
  </si>
  <si>
    <t>14**</t>
  </si>
  <si>
    <t>8**</t>
  </si>
  <si>
    <t>GO:0009295</t>
  </si>
  <si>
    <t>nucleoid</t>
  </si>
  <si>
    <t>GO:0031969</t>
  </si>
  <si>
    <t>chloroplast membrane</t>
  </si>
  <si>
    <t>17**</t>
  </si>
  <si>
    <t>GO:0009686</t>
  </si>
  <si>
    <t>gibberellin biosynthetic process</t>
  </si>
  <si>
    <t>GO:0006833</t>
  </si>
  <si>
    <t>water transport</t>
  </si>
  <si>
    <t>GO:0019904</t>
  </si>
  <si>
    <t>protein domain specific binding</t>
  </si>
  <si>
    <t>GO:0043531</t>
  </si>
  <si>
    <t>ADP binding</t>
  </si>
  <si>
    <t>51**</t>
  </si>
  <si>
    <t>53**</t>
  </si>
  <si>
    <t>GO:0006839</t>
  </si>
  <si>
    <t>mitochondrial transport</t>
  </si>
  <si>
    <t>27**</t>
  </si>
  <si>
    <t>22**</t>
  </si>
  <si>
    <t>GO:0043231</t>
  </si>
  <si>
    <t>intracellular membrane-bounded organelle</t>
  </si>
  <si>
    <t>182**</t>
  </si>
  <si>
    <t>170**</t>
  </si>
  <si>
    <t>GO:0070588</t>
  </si>
  <si>
    <t>calcium ion transmembrane transport</t>
  </si>
  <si>
    <t>GO:0003993</t>
  </si>
  <si>
    <t>acid phosphatase activity</t>
  </si>
  <si>
    <t>GO:0008270</t>
  </si>
  <si>
    <t>zinc ion binding</t>
  </si>
  <si>
    <t>165*</t>
  </si>
  <si>
    <t>GO:0010027</t>
  </si>
  <si>
    <t>thylakoid membrane organization</t>
  </si>
  <si>
    <t>GO:0000027</t>
  </si>
  <si>
    <t>ribosomal large subunit assembly</t>
  </si>
  <si>
    <t>23**</t>
  </si>
  <si>
    <t>16*</t>
  </si>
  <si>
    <t>GO:0009941</t>
  </si>
  <si>
    <t>chloroplast envelope</t>
  </si>
  <si>
    <t>80**</t>
  </si>
  <si>
    <t>59*</t>
  </si>
  <si>
    <t>GO:0015995</t>
  </si>
  <si>
    <t>chlorophyll biosynthetic process</t>
  </si>
  <si>
    <t>GO:0046916</t>
  </si>
  <si>
    <t>cellular transition metal ion homeostasis</t>
  </si>
  <si>
    <t>20*</t>
  </si>
  <si>
    <t>GO:0046914</t>
  </si>
  <si>
    <t>transition metal ion binding</t>
  </si>
  <si>
    <t>GO:0042254</t>
  </si>
  <si>
    <t>ribosome biogenesis</t>
  </si>
  <si>
    <t>GO:0015250</t>
  </si>
  <si>
    <t>water channel activity</t>
  </si>
  <si>
    <t>GO:0006364</t>
  </si>
  <si>
    <t>rRNA processing</t>
  </si>
  <si>
    <t>31**</t>
  </si>
  <si>
    <t>GO:0005525</t>
  </si>
  <si>
    <t>GTP binding</t>
  </si>
  <si>
    <t>67**</t>
  </si>
  <si>
    <t>57**</t>
  </si>
  <si>
    <t>GO:0006629</t>
  </si>
  <si>
    <t>lipid metabolic process</t>
  </si>
  <si>
    <t>65*</t>
  </si>
  <si>
    <t>63*</t>
  </si>
  <si>
    <t>GO:0006816</t>
  </si>
  <si>
    <t>calcium ion transport</t>
  </si>
  <si>
    <t>GO:0015333</t>
  </si>
  <si>
    <t>peptide:proton symporter activity</t>
  </si>
  <si>
    <t>24*</t>
  </si>
  <si>
    <t>GO:0006952</t>
  </si>
  <si>
    <t>defense response</t>
  </si>
  <si>
    <t>54*</t>
  </si>
  <si>
    <t>44**</t>
  </si>
  <si>
    <t>GO:0051536</t>
  </si>
  <si>
    <t>iron-sulfur cluster binding</t>
  </si>
  <si>
    <t>32*</t>
  </si>
  <si>
    <t>GO:0015074</t>
  </si>
  <si>
    <t>DNA integration</t>
  </si>
  <si>
    <t>GO:0000977</t>
  </si>
  <si>
    <t>RNA polymerase II regulatory region sequence-specific DNA binding</t>
  </si>
  <si>
    <t>GO:0046983</t>
  </si>
  <si>
    <t>protein dimerization activity</t>
  </si>
  <si>
    <t>GO:0015171</t>
  </si>
  <si>
    <t>amino acid transmembrane transporter activity</t>
  </si>
  <si>
    <t>GO:0006633</t>
  </si>
  <si>
    <t>fatty acid biosynthetic process</t>
  </si>
  <si>
    <t>28**</t>
  </si>
  <si>
    <t>25**</t>
  </si>
  <si>
    <t>GO:0005887</t>
  </si>
  <si>
    <t>integral component of plasma membrane</t>
  </si>
  <si>
    <t>63**</t>
  </si>
  <si>
    <t>60**</t>
  </si>
  <si>
    <t>GO:0016311</t>
  </si>
  <si>
    <t>dephosphorylation</t>
  </si>
  <si>
    <t>46*</t>
  </si>
  <si>
    <t>43*</t>
  </si>
  <si>
    <t>GO:0009416</t>
  </si>
  <si>
    <t>response to light stimulus</t>
  </si>
  <si>
    <t>24**</t>
  </si>
  <si>
    <t>GO:0009651</t>
  </si>
  <si>
    <t>response to salt stress</t>
  </si>
  <si>
    <t>46**</t>
  </si>
  <si>
    <t>42**</t>
  </si>
  <si>
    <t>GO:0008234</t>
  </si>
  <si>
    <t>cysteine-type peptidase activity</t>
  </si>
  <si>
    <t>GO:0042273</t>
  </si>
  <si>
    <t>ribosomal large subunit biogenesis</t>
  </si>
  <si>
    <t>GO:0043565</t>
  </si>
  <si>
    <t>sequence-specific DNA binding</t>
  </si>
  <si>
    <t>76**</t>
  </si>
  <si>
    <t>40*</t>
  </si>
  <si>
    <t>GO:0005730</t>
  </si>
  <si>
    <t>nucleolus</t>
  </si>
  <si>
    <t>75**</t>
  </si>
  <si>
    <t>72**</t>
  </si>
  <si>
    <t>GO:0000287</t>
  </si>
  <si>
    <t>magnesium ion binding</t>
  </si>
  <si>
    <t>37*</t>
  </si>
  <si>
    <t>36*</t>
  </si>
  <si>
    <t>GO:0031098</t>
  </si>
  <si>
    <t>stress-activated protein kinase signaling cascade</t>
  </si>
  <si>
    <t>GO:0003697</t>
  </si>
  <si>
    <t>single-stranded DNA binding</t>
  </si>
  <si>
    <t>GO:0019252</t>
  </si>
  <si>
    <t>starch biosynthetic process</t>
  </si>
  <si>
    <t>GO:0015293</t>
  </si>
  <si>
    <t>symporter activity</t>
  </si>
  <si>
    <t>GO:0008652</t>
  </si>
  <si>
    <t>cellular amino acid biosynthetic process</t>
  </si>
  <si>
    <t>29**</t>
  </si>
  <si>
    <t>GO:0010287</t>
  </si>
  <si>
    <t>plastoglobule</t>
  </si>
  <si>
    <t>GO:0008289</t>
  </si>
  <si>
    <t>lipid binding</t>
  </si>
  <si>
    <t>29*</t>
  </si>
  <si>
    <t>GO:0009982</t>
  </si>
  <si>
    <t>pseudouridine synthase activity</t>
  </si>
  <si>
    <t>13**</t>
  </si>
  <si>
    <t>GO:0004867</t>
  </si>
  <si>
    <t>serine-type endopeptidase inhibitor activity</t>
  </si>
  <si>
    <t>GO:0009644</t>
  </si>
  <si>
    <t>response to high light intensity</t>
  </si>
  <si>
    <t>3*</t>
  </si>
  <si>
    <t>GO:0009522</t>
  </si>
  <si>
    <t>photosystem I</t>
  </si>
  <si>
    <t>GO:0008483</t>
  </si>
  <si>
    <t>transaminase activity</t>
  </si>
  <si>
    <t>17*</t>
  </si>
  <si>
    <t>GO:0004519</t>
  </si>
  <si>
    <t>endonuclease activity</t>
  </si>
  <si>
    <t>158**</t>
  </si>
  <si>
    <t>156**</t>
  </si>
  <si>
    <t>GO:1990904</t>
  </si>
  <si>
    <t>ribonucleoprotein complex</t>
  </si>
  <si>
    <t>GO:0005992</t>
  </si>
  <si>
    <t>trehalose biosynthetic process</t>
  </si>
  <si>
    <t>GO:0006535</t>
  </si>
  <si>
    <t>cysteine biosynthetic process from serine</t>
  </si>
  <si>
    <t>GO:0006002</t>
  </si>
  <si>
    <t>fructose 6-phosphate metabolic process</t>
  </si>
  <si>
    <t>GO:0032040</t>
  </si>
  <si>
    <t>small-subunit processome</t>
  </si>
  <si>
    <t>GO:0000786</t>
  </si>
  <si>
    <t>nucleosome</t>
  </si>
  <si>
    <t>GO:0006284</t>
  </si>
  <si>
    <t>base-excision repair</t>
  </si>
  <si>
    <t>GO:0090305</t>
  </si>
  <si>
    <t>nucleic acid phosphodiester bond hydrolysis</t>
  </si>
  <si>
    <t>175**</t>
  </si>
  <si>
    <t>168**</t>
  </si>
  <si>
    <t>GO:0001522</t>
  </si>
  <si>
    <t>pseudouridine synthesis</t>
  </si>
  <si>
    <t>GO:0009735</t>
  </si>
  <si>
    <t>response to cytokinin</t>
  </si>
  <si>
    <t>19**</t>
  </si>
  <si>
    <t>GO:0015866</t>
  </si>
  <si>
    <t>ADP transport</t>
  </si>
  <si>
    <t>GO:0000387</t>
  </si>
  <si>
    <t>spliceosomal snRNP assembly</t>
  </si>
  <si>
    <t>GO:0009536</t>
  </si>
  <si>
    <t>plastid</t>
  </si>
  <si>
    <t>189**</t>
  </si>
  <si>
    <t>154**</t>
  </si>
  <si>
    <t>GO:0010951</t>
  </si>
  <si>
    <t>negative regulation of endopeptidase activity</t>
  </si>
  <si>
    <t>GO:1904680</t>
  </si>
  <si>
    <t>peptide transmembrane transporter activity</t>
  </si>
  <si>
    <t>GO:0009056</t>
  </si>
  <si>
    <t>catabolic process</t>
  </si>
  <si>
    <t>GO:0004805</t>
  </si>
  <si>
    <t>trehalose-phosphatase activity</t>
  </si>
  <si>
    <t>GO:0003700</t>
  </si>
  <si>
    <t>DNA-binding transcription factor activity</t>
  </si>
  <si>
    <t>86**</t>
  </si>
  <si>
    <t>GO:0005576</t>
  </si>
  <si>
    <t>extracellular region</t>
  </si>
  <si>
    <t>50*</t>
  </si>
  <si>
    <t>36**</t>
  </si>
  <si>
    <t>GO:0005764</t>
  </si>
  <si>
    <t>lysosome</t>
  </si>
  <si>
    <t>6*</t>
  </si>
  <si>
    <t>GO:0009570</t>
  </si>
  <si>
    <t>chloroplast stroma</t>
  </si>
  <si>
    <t>94**</t>
  </si>
  <si>
    <t>GO:0004497</t>
  </si>
  <si>
    <t>monooxygenase activity</t>
  </si>
  <si>
    <t>84*</t>
  </si>
  <si>
    <t>GO:0022626</t>
  </si>
  <si>
    <t>cytosolic ribosome</t>
  </si>
  <si>
    <t>GO:0022627</t>
  </si>
  <si>
    <t>cytosolic small ribosomal subunit</t>
  </si>
  <si>
    <t>GO:0022625</t>
  </si>
  <si>
    <t>cytosolic large ribosomal subunit</t>
  </si>
  <si>
    <t>GO:0031977</t>
  </si>
  <si>
    <t>thylakoid lumen</t>
  </si>
  <si>
    <t>GO:0007165</t>
  </si>
  <si>
    <t>signal transduction</t>
  </si>
  <si>
    <t>GO:0016042</t>
  </si>
  <si>
    <t>lipid catabolic process</t>
  </si>
  <si>
    <t>GO:1903830</t>
  </si>
  <si>
    <t>magnesium ion transmembrane transport</t>
  </si>
  <si>
    <t>GO:0009751</t>
  </si>
  <si>
    <t>response to salicylic acid</t>
  </si>
  <si>
    <t>GO:0000165</t>
  </si>
  <si>
    <t>MAPK cascade</t>
  </si>
  <si>
    <t>GO:0005774</t>
  </si>
  <si>
    <t>vacuolar membrane</t>
  </si>
  <si>
    <t>GO:0098869</t>
  </si>
  <si>
    <t>cellular oxidant detoxification</t>
  </si>
  <si>
    <t>GO:0006073</t>
  </si>
  <si>
    <t>cellular glucan metabolic process</t>
  </si>
  <si>
    <t>GO:0006913</t>
  </si>
  <si>
    <t>nucleocytoplasmic transport</t>
  </si>
  <si>
    <t>GO:0007015</t>
  </si>
  <si>
    <t>actin filament organization</t>
  </si>
  <si>
    <t>GO:0016168</t>
  </si>
  <si>
    <t>chlorophyll binding</t>
  </si>
  <si>
    <t>GO:0004222</t>
  </si>
  <si>
    <t>metalloendopeptidase activity</t>
  </si>
  <si>
    <t>GO:0030686</t>
  </si>
  <si>
    <t>90S preribosome</t>
  </si>
  <si>
    <t>GO:0047134</t>
  </si>
  <si>
    <t>protein-disulfide reductase activity</t>
  </si>
  <si>
    <t>GO:0003924</t>
  </si>
  <si>
    <t>GTPase activity</t>
  </si>
  <si>
    <t>49**</t>
  </si>
  <si>
    <t>GO:0046686</t>
  </si>
  <si>
    <t>response to cadmium ion</t>
  </si>
  <si>
    <t>GO:0001510</t>
  </si>
  <si>
    <t>RNA methylation</t>
  </si>
  <si>
    <t>GO:0030150</t>
  </si>
  <si>
    <t>protein import into mitochondrial matrix</t>
  </si>
  <si>
    <t>GO:0015095</t>
  </si>
  <si>
    <t>magnesium ion transmembrane transporter activity</t>
  </si>
  <si>
    <t>GO:0009767</t>
  </si>
  <si>
    <t>photosynthetic electron transport chain</t>
  </si>
  <si>
    <t>GO:0044212</t>
  </si>
  <si>
    <t>transcription regulatory region DNA binding</t>
  </si>
  <si>
    <t>30**</t>
  </si>
  <si>
    <t>GO:0051213</t>
  </si>
  <si>
    <t>dioxygenase activity</t>
  </si>
  <si>
    <t>GO:0035556</t>
  </si>
  <si>
    <t>intracellular signal transduction</t>
  </si>
  <si>
    <t>57*</t>
  </si>
  <si>
    <t>GO:0005694</t>
  </si>
  <si>
    <t>chromosome</t>
  </si>
  <si>
    <t>GO:0009909</t>
  </si>
  <si>
    <t>regulation of flower development</t>
  </si>
  <si>
    <t>GO:0006606</t>
  </si>
  <si>
    <t>protein import into nucleus</t>
  </si>
  <si>
    <t>GO:0004707</t>
  </si>
  <si>
    <t>MAP kinase activity</t>
  </si>
  <si>
    <t>GO:0045487</t>
  </si>
  <si>
    <t>gibberellin catabolic process</t>
  </si>
  <si>
    <t>GO:0016616</t>
  </si>
  <si>
    <t>oxidoreductase activity, acting on the CH-OH group of donors, NAD or NADP as acceptor</t>
  </si>
  <si>
    <t>GO:0009873</t>
  </si>
  <si>
    <t>ethylene-activated signaling pathway</t>
  </si>
  <si>
    <t>GO:0045492</t>
  </si>
  <si>
    <t>xylan biosynthetic process</t>
  </si>
  <si>
    <t>GO:0001135</t>
  </si>
  <si>
    <t>RNA polymerase II transcription regulator recruiting activity</t>
  </si>
  <si>
    <t>GO:0005388</t>
  </si>
  <si>
    <t>calcium-transporting ATPase activity</t>
  </si>
  <si>
    <t>GO:0000470</t>
  </si>
  <si>
    <t>maturation of LSU-rRNA</t>
  </si>
  <si>
    <t>GO:0006457</t>
  </si>
  <si>
    <t>protein folding</t>
  </si>
  <si>
    <t>47**</t>
  </si>
  <si>
    <t>GO:0015706</t>
  </si>
  <si>
    <t>nitrate transport</t>
  </si>
  <si>
    <t>GO:0008536</t>
  </si>
  <si>
    <t>Ran GTPase binding</t>
  </si>
  <si>
    <t>GO:0015914</t>
  </si>
  <si>
    <t>phospholipid transport</t>
  </si>
  <si>
    <t>GO:0006298</t>
  </si>
  <si>
    <t>mismatch repair</t>
  </si>
  <si>
    <t>GO:0046658</t>
  </si>
  <si>
    <t>anchored component of plasma membrane</t>
  </si>
  <si>
    <t>GO:0042744</t>
  </si>
  <si>
    <t>hydrogen peroxide catabolic process</t>
  </si>
  <si>
    <t>18*</t>
  </si>
  <si>
    <t>GO:0030170</t>
  </si>
  <si>
    <t>pyridoxal phosphate binding</t>
  </si>
  <si>
    <t>GO:0048481</t>
  </si>
  <si>
    <t>plant ovule development</t>
  </si>
  <si>
    <t>GO:0009579</t>
  </si>
  <si>
    <t>thylakoid</t>
  </si>
  <si>
    <t>GO:0046910</t>
  </si>
  <si>
    <t>pectinesterase inhibitor activity</t>
  </si>
  <si>
    <t>GO:0071897</t>
  </si>
  <si>
    <t>DNA biosynthetic process</t>
  </si>
  <si>
    <t>GO:0005743</t>
  </si>
  <si>
    <t>mitochondrial inner membrane</t>
  </si>
  <si>
    <t>39*</t>
  </si>
  <si>
    <t>GO:0080142</t>
  </si>
  <si>
    <t>regulation of salicylic acid biosynthetic process</t>
  </si>
  <si>
    <t>GO:0046777</t>
  </si>
  <si>
    <t>protein autophosphorylation</t>
  </si>
  <si>
    <t>GO:0003779</t>
  </si>
  <si>
    <t>actin binding</t>
  </si>
  <si>
    <t>GO:0016760</t>
  </si>
  <si>
    <t>cellulose synthase (UDP-forming) activity</t>
  </si>
  <si>
    <t>GO:0016762</t>
  </si>
  <si>
    <t>xyloglucan:xyloglucosyl transferase activity</t>
  </si>
  <si>
    <t>GO:0004190</t>
  </si>
  <si>
    <t>aspartic-type endopeptidase activity</t>
  </si>
  <si>
    <t>GO:0000982</t>
  </si>
  <si>
    <t>transcription factor activity, RNA polymerase II proximal promoter sequence-specific DNA binding</t>
  </si>
  <si>
    <t>GO:0000981</t>
  </si>
  <si>
    <t>DNA-binding transcription factor activity, RNA polymerase II-specific</t>
  </si>
  <si>
    <t>GO:0020037</t>
  </si>
  <si>
    <t>heme binding</t>
  </si>
  <si>
    <t>GO:0006221</t>
  </si>
  <si>
    <t>pyrimidine nucleotide biosynthetic process</t>
  </si>
  <si>
    <t>GO:0006813</t>
  </si>
  <si>
    <t>potassium ion transport</t>
  </si>
  <si>
    <t>GO:0006812</t>
  </si>
  <si>
    <t>cation transport</t>
  </si>
  <si>
    <t>23*</t>
  </si>
  <si>
    <t>GO:0004553</t>
  </si>
  <si>
    <t>hydrolase activity, hydrolyzing O-glycosyl compounds</t>
  </si>
  <si>
    <t>69**</t>
  </si>
  <si>
    <t>GO:0008173</t>
  </si>
  <si>
    <t>RNA methyltransferase activity</t>
  </si>
  <si>
    <t>GO:0051537</t>
  </si>
  <si>
    <t>2 iron, 2 sulfur cluster binding</t>
  </si>
  <si>
    <t>GO:0009664</t>
  </si>
  <si>
    <t>plant-type cell wall organization</t>
  </si>
  <si>
    <t>GO:0031408</t>
  </si>
  <si>
    <t>oxylipin biosynthetic process</t>
  </si>
  <si>
    <t>GO:0005840</t>
  </si>
  <si>
    <t>ribosome</t>
  </si>
  <si>
    <t>136**</t>
  </si>
  <si>
    <t>GO:0004683</t>
  </si>
  <si>
    <t>calmodulin-dependent protein kinase activity</t>
  </si>
  <si>
    <t>GO:0016773</t>
  </si>
  <si>
    <t>phosphotransferase activity, alcohol group as acceptor</t>
  </si>
  <si>
    <t>GO:0071805</t>
  </si>
  <si>
    <t>potassium ion transmembrane transport</t>
  </si>
  <si>
    <t>GO:0004722</t>
  </si>
  <si>
    <t>protein serine/threonine phosphatase activity</t>
  </si>
  <si>
    <t>GO:0015267</t>
  </si>
  <si>
    <t>channel activity</t>
  </si>
  <si>
    <t>GO:0015079</t>
  </si>
  <si>
    <t>potassium ion transmembrane transporter activity</t>
  </si>
  <si>
    <t>GO:0009617</t>
  </si>
  <si>
    <t>response to bacterium</t>
  </si>
  <si>
    <t>GO:0015934</t>
  </si>
  <si>
    <t>large ribosomal subunit</t>
  </si>
  <si>
    <t>GO:0006869</t>
  </si>
  <si>
    <t>lipid transport</t>
  </si>
  <si>
    <t>GO:0030154</t>
  </si>
  <si>
    <t>cell differentiation</t>
  </si>
  <si>
    <t>GO:0009658</t>
  </si>
  <si>
    <t>chloroplast organization</t>
  </si>
  <si>
    <t>28*</t>
  </si>
  <si>
    <t>GO:0030015</t>
  </si>
  <si>
    <t>CCR4-NOT core complex</t>
  </si>
  <si>
    <t>GO:0010268</t>
  </si>
  <si>
    <t>brassinosteroid homeostasis</t>
  </si>
  <si>
    <t>GO:0051453</t>
  </si>
  <si>
    <t>regulation of intracellular pH</t>
  </si>
  <si>
    <t>GO:0009654</t>
  </si>
  <si>
    <t>photosystem II oxygen evolving complex</t>
  </si>
  <si>
    <t>GO:0007049</t>
  </si>
  <si>
    <t>cell cycle</t>
  </si>
  <si>
    <t>GO:0042886</t>
  </si>
  <si>
    <t>amide transport</t>
  </si>
  <si>
    <t>GO:0016702</t>
  </si>
  <si>
    <t>oxidoreductase activity, acting on single donors with incorporation of molecular oxygen, incorporation of two atoms of oxygen</t>
  </si>
  <si>
    <t>GO:0005509</t>
  </si>
  <si>
    <t>calcium ion binding</t>
  </si>
  <si>
    <t>GO:0002181</t>
  </si>
  <si>
    <t>cytoplasmic translation</t>
  </si>
  <si>
    <t>GO:0006508</t>
  </si>
  <si>
    <t>proteolysis</t>
  </si>
  <si>
    <t>GO:0005315</t>
  </si>
  <si>
    <t>inorganic phosphate transmembrane transporter activity</t>
  </si>
  <si>
    <t>GO:0008033</t>
  </si>
  <si>
    <t>tRNA processing</t>
  </si>
  <si>
    <t>22*</t>
  </si>
  <si>
    <t>GO:0005215</t>
  </si>
  <si>
    <t>transporter activity</t>
  </si>
  <si>
    <t>34*</t>
  </si>
  <si>
    <t>GO:0008324</t>
  </si>
  <si>
    <t>cation transmembrane transporter activity</t>
  </si>
  <si>
    <t>GO:0045893</t>
  </si>
  <si>
    <t>positive regulation of transcription, DNA-templated</t>
  </si>
  <si>
    <t>GO:0061615</t>
  </si>
  <si>
    <t>glycolytic process through fructose-6-phosphate</t>
  </si>
  <si>
    <t>GO:0009523</t>
  </si>
  <si>
    <t>photosystem II</t>
  </si>
  <si>
    <t>GO:0046939</t>
  </si>
  <si>
    <t>nucleotide phosphorylation</t>
  </si>
  <si>
    <t>GO:0004518</t>
  </si>
  <si>
    <t>nuclease activity</t>
  </si>
  <si>
    <t>GO:0009624</t>
  </si>
  <si>
    <t>response to nematode</t>
  </si>
  <si>
    <t>GO:0005623</t>
  </si>
  <si>
    <t>cell</t>
  </si>
  <si>
    <t>55*</t>
  </si>
  <si>
    <t>GO:0005622</t>
  </si>
  <si>
    <t>intracellular</t>
  </si>
  <si>
    <t>187**</t>
  </si>
  <si>
    <t>GO:0009931</t>
  </si>
  <si>
    <t>calcium-dependent protein serine/threonine kinase activity</t>
  </si>
  <si>
    <t>GO:0004197</t>
  </si>
  <si>
    <t>cysteine-type endopeptidase activity</t>
  </si>
  <si>
    <t>GO:0045944</t>
  </si>
  <si>
    <t>positive regulation of transcription by RNA polymerase II</t>
  </si>
  <si>
    <t>GO:0005516</t>
  </si>
  <si>
    <t>calmodulin binding</t>
  </si>
  <si>
    <t>GO:0003333</t>
  </si>
  <si>
    <t>amino acid transmembrane transport</t>
  </si>
  <si>
    <t>GO:0004176</t>
  </si>
  <si>
    <t>ATP-dependent peptidase activity</t>
  </si>
  <si>
    <t>GO:0030244</t>
  </si>
  <si>
    <t>cellulose biosynthetic process</t>
  </si>
  <si>
    <t>GO:0071944</t>
  </si>
  <si>
    <t>cell periphery</t>
  </si>
  <si>
    <t>GO:0004871</t>
  </si>
  <si>
    <t>obsolete signal transducer activity</t>
  </si>
  <si>
    <t>GO:0003872</t>
  </si>
  <si>
    <t>6-phosphofructokinase activity</t>
  </si>
  <si>
    <t>GO:0019843</t>
  </si>
  <si>
    <t>rRNA binding</t>
  </si>
  <si>
    <t>GO:0007275</t>
  </si>
  <si>
    <t>multicellular organism development</t>
  </si>
  <si>
    <t>43**</t>
  </si>
  <si>
    <t>GO:0008237</t>
  </si>
  <si>
    <t>metallopeptidase activity</t>
  </si>
  <si>
    <t>GO:0050660</t>
  </si>
  <si>
    <t>flavin adenine dinucleotide binding</t>
  </si>
  <si>
    <t>GO:0009737</t>
  </si>
  <si>
    <t>response to abscisic acid</t>
  </si>
  <si>
    <t>31*</t>
  </si>
  <si>
    <t>GO:0080156</t>
  </si>
  <si>
    <t>mitochondrial mRNA modification</t>
  </si>
  <si>
    <t>GO:0009738</t>
  </si>
  <si>
    <t>abscisic acid-activated signaling pathway</t>
  </si>
  <si>
    <t>GO:0009637</t>
  </si>
  <si>
    <t>response to blue light</t>
  </si>
  <si>
    <t>GO:0051087</t>
  </si>
  <si>
    <t>chaperone binding</t>
  </si>
  <si>
    <t>GO:0006096</t>
  </si>
  <si>
    <t>glycolytic process</t>
  </si>
  <si>
    <t>GO:0003735</t>
  </si>
  <si>
    <t>structural constituent of ribosome</t>
  </si>
  <si>
    <t>GO:0015693</t>
  </si>
  <si>
    <t>magnesium ion transport</t>
  </si>
  <si>
    <t>GO:0005759</t>
  </si>
  <si>
    <t>mitochondrial matrix</t>
  </si>
  <si>
    <t>GO:0009908</t>
  </si>
  <si>
    <t>flower development</t>
  </si>
  <si>
    <t>GO:0008134</t>
  </si>
  <si>
    <t>transcription factor binding</t>
  </si>
  <si>
    <t>GO:0006857</t>
  </si>
  <si>
    <t>oligopeptide transport</t>
  </si>
  <si>
    <t>GO:0017056</t>
  </si>
  <si>
    <t>structural constituent of nuclear pore</t>
  </si>
  <si>
    <t>GO:0006397</t>
  </si>
  <si>
    <t>mRNA processing</t>
  </si>
  <si>
    <t>33*</t>
  </si>
  <si>
    <t>GO:0015867</t>
  </si>
  <si>
    <t>ATP transport</t>
  </si>
  <si>
    <t>GO:0018298</t>
  </si>
  <si>
    <t>protein-chromophore linkage</t>
  </si>
  <si>
    <t>GO:0034220</t>
  </si>
  <si>
    <t>ion transmembrane transport</t>
  </si>
  <si>
    <t>GO:0042026</t>
  </si>
  <si>
    <t>protein refolding</t>
  </si>
  <si>
    <t>GO:0010229</t>
  </si>
  <si>
    <t>inflorescence development</t>
  </si>
  <si>
    <t>GO:0046940</t>
  </si>
  <si>
    <t>nucleoside monophosphate phosphorylation</t>
  </si>
  <si>
    <t>GO:0009055</t>
  </si>
  <si>
    <t>electron transfer activity</t>
  </si>
  <si>
    <t>GO:0032543</t>
  </si>
  <si>
    <t>mitochondrial translation</t>
  </si>
  <si>
    <t>GO:0006312</t>
  </si>
  <si>
    <t>mitotic recombination</t>
  </si>
  <si>
    <t>GO:0098655</t>
  </si>
  <si>
    <t>cation transmembrane transport</t>
  </si>
  <si>
    <t>GO:0005975</t>
  </si>
  <si>
    <t>carbohydrate metabolic process</t>
  </si>
  <si>
    <t>117**</t>
  </si>
  <si>
    <t>GO:0000462</t>
  </si>
  <si>
    <t>maturation of SSU-rRNA from tricistronic rRNA transcript (SSU-rRNA, 5.8S rRNA, LSU-rRNA)</t>
  </si>
  <si>
    <t>GO:0009627</t>
  </si>
  <si>
    <t>systemic acquired resistance</t>
  </si>
  <si>
    <t>GO:0004601</t>
  </si>
  <si>
    <t>peroxidase activity</t>
  </si>
  <si>
    <t>GO:0098656</t>
  </si>
  <si>
    <t>anion transmembrane transport</t>
  </si>
  <si>
    <t>GO:0006412</t>
  </si>
  <si>
    <t>translation</t>
  </si>
  <si>
    <t>151**</t>
  </si>
  <si>
    <t>GO:0006396</t>
  </si>
  <si>
    <t>RNA processing</t>
  </si>
  <si>
    <t>GO:0043295</t>
  </si>
  <si>
    <t>glutathione binding</t>
  </si>
  <si>
    <t>Table S2. GO enrichment analysis for differentially expressed genes in hybrids and parents</t>
  </si>
  <si>
    <t>osa00250</t>
  </si>
  <si>
    <t>Alanine, aspartate and glutamate metabolism</t>
  </si>
  <si>
    <t>osa04075</t>
  </si>
  <si>
    <t>Plant hormone signal transduction</t>
  </si>
  <si>
    <t>48**</t>
  </si>
  <si>
    <t>osa03008</t>
  </si>
  <si>
    <t>Ribosome biogenesis in eukaryotes</t>
  </si>
  <si>
    <t>osa00053</t>
  </si>
  <si>
    <t>Ascorbate and aldarate metabolism</t>
  </si>
  <si>
    <t>osa01230</t>
  </si>
  <si>
    <t>Biosynthesis of amino acids</t>
  </si>
  <si>
    <t>87**</t>
  </si>
  <si>
    <t>91**</t>
  </si>
  <si>
    <t>osa00945</t>
  </si>
  <si>
    <t>Stilbenoid, diarylheptanoid and gingerol biosynthesis</t>
  </si>
  <si>
    <t>osa00940</t>
  </si>
  <si>
    <t>Phenylpropanoid biosynthesis</t>
  </si>
  <si>
    <t>41**</t>
  </si>
  <si>
    <t>osa00710</t>
  </si>
  <si>
    <t>Carbon fixation in photosynthetic organisms</t>
  </si>
  <si>
    <t>osa00300</t>
  </si>
  <si>
    <t>Lysine biosynthesis</t>
  </si>
  <si>
    <t>osa01200</t>
  </si>
  <si>
    <t>Carbon metabolism</t>
  </si>
  <si>
    <t>89**</t>
  </si>
  <si>
    <t>osa00920</t>
  </si>
  <si>
    <t>Sulfur metabolism</t>
  </si>
  <si>
    <t>osa00480</t>
  </si>
  <si>
    <t>Glutathione metabolism</t>
  </si>
  <si>
    <t>osa00052</t>
  </si>
  <si>
    <t>Galactose metabolism</t>
  </si>
  <si>
    <t>25*</t>
  </si>
  <si>
    <t>osa00905</t>
  </si>
  <si>
    <t>Brassinosteroid biosynthesis</t>
  </si>
  <si>
    <t>osa00400</t>
  </si>
  <si>
    <t>Phenylalanine, tyrosine and tryptophan biosynthesis</t>
  </si>
  <si>
    <t>osa04626</t>
  </si>
  <si>
    <t>Plant-pathogen interaction</t>
  </si>
  <si>
    <t>osa00500</t>
  </si>
  <si>
    <t>Starch and sucrose metabolism</t>
  </si>
  <si>
    <t>osa00010</t>
  </si>
  <si>
    <t>Glycolysis / Gluconeogenesis</t>
  </si>
  <si>
    <t>osa00240</t>
  </si>
  <si>
    <t>Pyrimidine metabolism</t>
  </si>
  <si>
    <t>osa00270</t>
  </si>
  <si>
    <t>Cysteine and methionine metabolism</t>
  </si>
  <si>
    <t>osa00780</t>
  </si>
  <si>
    <t>Biotin metabolism</t>
  </si>
  <si>
    <t>osa00195</t>
  </si>
  <si>
    <t>Photosynthesis</t>
  </si>
  <si>
    <t>osa00620</t>
  </si>
  <si>
    <t>Pyruvate metabolism</t>
  </si>
  <si>
    <t>osa00908</t>
  </si>
  <si>
    <t>Zeatin biosynthesis</t>
  </si>
  <si>
    <t>osa00941</t>
  </si>
  <si>
    <t>Flavonoid biosynthesis</t>
  </si>
  <si>
    <t>osa00900</t>
  </si>
  <si>
    <t>Terpenoid backbone biosynthesis</t>
  </si>
  <si>
    <t>osa03010</t>
  </si>
  <si>
    <t>Ribosome</t>
  </si>
  <si>
    <t>192**</t>
  </si>
  <si>
    <t>osa00592</t>
  </si>
  <si>
    <t>alpha-Linolenic acid metabolism</t>
  </si>
  <si>
    <t>osa00650</t>
  </si>
  <si>
    <t>Butanoate metabolism</t>
  </si>
  <si>
    <t>osa00670</t>
  </si>
  <si>
    <t>One carbon pool by folate</t>
  </si>
  <si>
    <t>osa00410</t>
  </si>
  <si>
    <t>beta-Alanine metabolism</t>
  </si>
  <si>
    <t>osa00073</t>
  </si>
  <si>
    <t>Cutin, suberine and wax biosynthesis</t>
  </si>
  <si>
    <t>Table S3. KEGG enrichment analysis for differentially expressed genes in hybrids and parents</t>
  </si>
  <si>
    <t>GO:0035235</t>
  </si>
  <si>
    <t>ionotropic glutamate receptor signaling pathway</t>
  </si>
  <si>
    <t>3**</t>
  </si>
  <si>
    <t>GO:0004970</t>
  </si>
  <si>
    <t>ionotropic glutamate receptor activity</t>
  </si>
  <si>
    <t>GO:0015977</t>
  </si>
  <si>
    <t>carbon fixation</t>
  </si>
  <si>
    <t>GO:0009904</t>
  </si>
  <si>
    <t>chloroplast accumulation movement</t>
  </si>
  <si>
    <t>2*</t>
  </si>
  <si>
    <t>GO:0005777</t>
  </si>
  <si>
    <t>peroxisome</t>
  </si>
  <si>
    <t>GO:0042742</t>
  </si>
  <si>
    <t>defense response to bacterium</t>
  </si>
  <si>
    <t>GO:0005655</t>
  </si>
  <si>
    <t>nucleolar ribonuclease P complex</t>
  </si>
  <si>
    <t>GO:0048366</t>
  </si>
  <si>
    <t>leaf development</t>
  </si>
  <si>
    <t>GO:0008233</t>
  </si>
  <si>
    <t>peptidase activity</t>
  </si>
  <si>
    <t>GO:0016709</t>
  </si>
  <si>
    <t>oxidoreductase activity, acting on paired donors, with incorporation or reduction of molecular oxygen, NAD(P)H as one donor, and incorporation of one atom of oxygen</t>
  </si>
  <si>
    <t>GO:0071011</t>
  </si>
  <si>
    <t>precatalytic spliceosome</t>
  </si>
  <si>
    <t>GO:0009903</t>
  </si>
  <si>
    <t>chloroplast avoidance movement</t>
  </si>
  <si>
    <t>GO:0034599</t>
  </si>
  <si>
    <t>cellular response to oxidative stress</t>
  </si>
  <si>
    <t>GO:0009853</t>
  </si>
  <si>
    <t>photorespiration</t>
  </si>
  <si>
    <t>GO:0005689</t>
  </si>
  <si>
    <t>U12-type spliceosomal complex</t>
  </si>
  <si>
    <t>GO:0030422</t>
  </si>
  <si>
    <t>production of siRNA involved in RNA interference</t>
  </si>
  <si>
    <t>GO:0071013</t>
  </si>
  <si>
    <t>catalytic step 2 spliceosome</t>
  </si>
  <si>
    <t>GO:0005839</t>
  </si>
  <si>
    <t>proteasome core complex</t>
  </si>
  <si>
    <t>GO:0006260</t>
  </si>
  <si>
    <t>DNA replication</t>
  </si>
  <si>
    <t>GO:0004713</t>
  </si>
  <si>
    <t>protein tyrosine kinase activity</t>
  </si>
  <si>
    <t>GO:0016209</t>
  </si>
  <si>
    <t>antioxidant activity</t>
  </si>
  <si>
    <t>GO:0008171</t>
  </si>
  <si>
    <t>O-methyltransferase activity</t>
  </si>
  <si>
    <t>GO:0005669</t>
  </si>
  <si>
    <t>transcription factor TFIID complex</t>
  </si>
  <si>
    <t>GO:0000302</t>
  </si>
  <si>
    <t>response to reactive oxygen species</t>
  </si>
  <si>
    <t>GO:0006807</t>
  </si>
  <si>
    <t>nitrogen compound metabolic process</t>
  </si>
  <si>
    <t>GO:0003678</t>
  </si>
  <si>
    <t>DNA helicase activity</t>
  </si>
  <si>
    <t>GO:0004298</t>
  </si>
  <si>
    <t>threonine-type endopeptidase activity</t>
  </si>
  <si>
    <t>GO:0000145</t>
  </si>
  <si>
    <t>exocyst</t>
  </si>
  <si>
    <t>GO:0006817</t>
  </si>
  <si>
    <t>phosphate ion transport</t>
  </si>
  <si>
    <t>GO:0010150</t>
  </si>
  <si>
    <t>leaf senescence</t>
  </si>
  <si>
    <t>GO:0010498</t>
  </si>
  <si>
    <t>proteasomal protein catabolic process</t>
  </si>
  <si>
    <t>GO:0010499</t>
  </si>
  <si>
    <t>proteasomal ubiquitin-independent protein catabolic process</t>
  </si>
  <si>
    <t>GO:0046982</t>
  </si>
  <si>
    <t>protein heterodimerization activity</t>
  </si>
  <si>
    <t>GO:0006631</t>
  </si>
  <si>
    <t>fatty acid metabolic process</t>
  </si>
  <si>
    <t>GO:0051123</t>
  </si>
  <si>
    <t>RNA polymerase II preinitiation complex assembly</t>
  </si>
  <si>
    <t>GO:0015935</t>
  </si>
  <si>
    <t>small ribosomal subunit</t>
  </si>
  <si>
    <t>GO:0031492</t>
  </si>
  <si>
    <t>nucleosomal DNA binding</t>
  </si>
  <si>
    <t>GO:0003951</t>
  </si>
  <si>
    <t>NAD+ kinase activity</t>
  </si>
  <si>
    <t>GO:0004525</t>
  </si>
  <si>
    <t>ribonuclease III activity</t>
  </si>
  <si>
    <t>GO:0016705</t>
  </si>
  <si>
    <t>oxidoreductase activity, acting on paired donors, with incorporation or reduction of molecular oxygen</t>
  </si>
  <si>
    <t>GO:0032508</t>
  </si>
  <si>
    <t>DNA duplex unwinding</t>
  </si>
  <si>
    <t>GO:0009723</t>
  </si>
  <si>
    <t>response to ethylene</t>
  </si>
  <si>
    <t>GO:0018105</t>
  </si>
  <si>
    <t>peptidyl-serine phosphorylation</t>
  </si>
  <si>
    <t>GO:0006099</t>
  </si>
  <si>
    <t>tricarboxylic acid cycle</t>
  </si>
  <si>
    <t>GO:0050662</t>
  </si>
  <si>
    <t>coenzyme binding</t>
  </si>
  <si>
    <t>GO:0048193</t>
  </si>
  <si>
    <t>Golgi vesicle transport</t>
  </si>
  <si>
    <t>GO:0016984</t>
  </si>
  <si>
    <t>ribulose-bisphosphate carboxylase activity</t>
  </si>
  <si>
    <t>GO:0005686</t>
  </si>
  <si>
    <t>U2 snRNP</t>
  </si>
  <si>
    <t>GO:0006413</t>
  </si>
  <si>
    <t>translational initiation</t>
  </si>
  <si>
    <t>Os03g0815100</t>
  </si>
  <si>
    <t>NAL1</t>
  </si>
  <si>
    <t>Os11g0247300</t>
  </si>
  <si>
    <t>Table S4. QC and mapping summary of whole genome sequencing</t>
  </si>
  <si>
    <t>Cold_tolerant</t>
  </si>
  <si>
    <t>Cold_sensitive</t>
  </si>
  <si>
    <t>HIS1</t>
  </si>
  <si>
    <t>Resistant_to_beta-triketone_herbicides</t>
  </si>
  <si>
    <t>qAG9-2</t>
  </si>
  <si>
    <t>WT</t>
  </si>
  <si>
    <t>Low_anaerobic_germination_tolerance</t>
  </si>
  <si>
    <t>SLG1</t>
  </si>
  <si>
    <t>Heat_tolerant</t>
  </si>
  <si>
    <t>BRF04</t>
  </si>
  <si>
    <t>Blast_resistant</t>
  </si>
  <si>
    <t>BRF06-1</t>
  </si>
  <si>
    <t>Blast_susceptible</t>
  </si>
  <si>
    <t>Pib-mk</t>
  </si>
  <si>
    <t>Pid2</t>
  </si>
  <si>
    <t>Pid3</t>
  </si>
  <si>
    <t>Pi-ta</t>
  </si>
  <si>
    <t>Ptr</t>
  </si>
  <si>
    <t>Stv11</t>
  </si>
  <si>
    <t>RSV_resistant</t>
  </si>
  <si>
    <t>NRT1.1B</t>
  </si>
  <si>
    <t>Higher_NUE</t>
  </si>
  <si>
    <t>OsNR2</t>
  </si>
  <si>
    <t>High_NUE</t>
  </si>
  <si>
    <t>TCP19</t>
  </si>
  <si>
    <t>Low_NUE</t>
  </si>
  <si>
    <t>TOND1</t>
  </si>
  <si>
    <t>Tolerant_to_nitrogen_deficiency</t>
  </si>
  <si>
    <t>ALK</t>
  </si>
  <si>
    <t>High_gelatinization_temperature</t>
  </si>
  <si>
    <t>Lower_gelatinization_temperature</t>
  </si>
  <si>
    <t>OsAAP6</t>
  </si>
  <si>
    <t>High_grain_protein_content</t>
  </si>
  <si>
    <t>OsGluA2</t>
  </si>
  <si>
    <t>Phr1</t>
  </si>
  <si>
    <t>Grain_phenol_reaction</t>
  </si>
  <si>
    <t>qGC10</t>
  </si>
  <si>
    <t>Higher_gel_consistency</t>
  </si>
  <si>
    <t>Sdr4</t>
  </si>
  <si>
    <t>Weak_seed_dormancy</t>
  </si>
  <si>
    <t>Waxy</t>
  </si>
  <si>
    <t>Low_grain_amylose_content</t>
  </si>
  <si>
    <t>Large_grain</t>
  </si>
  <si>
    <t>GS3</t>
  </si>
  <si>
    <t>GS5</t>
  </si>
  <si>
    <t>GW2</t>
  </si>
  <si>
    <t>Normal_grain</t>
  </si>
  <si>
    <t>GW5</t>
  </si>
  <si>
    <t>Slender_grain</t>
  </si>
  <si>
    <t>Wide_grain</t>
  </si>
  <si>
    <t>Enhanced_grain_length_and_width</t>
  </si>
  <si>
    <t>Reduced_grain_width</t>
  </si>
  <si>
    <t>DTH2</t>
  </si>
  <si>
    <t>LD_late_flowering</t>
  </si>
  <si>
    <t>LD_early_flowering</t>
  </si>
  <si>
    <t>Ef-cd</t>
  </si>
  <si>
    <t>Normal_flowering</t>
  </si>
  <si>
    <t>Ehd1</t>
  </si>
  <si>
    <t>Ghd7</t>
  </si>
  <si>
    <t>Hd1</t>
  </si>
  <si>
    <t>Hd16</t>
  </si>
  <si>
    <t>Hd17</t>
  </si>
  <si>
    <t>Early_flowering</t>
  </si>
  <si>
    <t>Hd18</t>
  </si>
  <si>
    <t>Hd3a</t>
  </si>
  <si>
    <t>SD_late_flowering</t>
  </si>
  <si>
    <t>Hd6</t>
  </si>
  <si>
    <t>RFT1</t>
  </si>
  <si>
    <t>DEP1</t>
  </si>
  <si>
    <t>Non-erect_panicle</t>
  </si>
  <si>
    <t>Gn1a</t>
  </si>
  <si>
    <t>More_grain_per_panicle</t>
  </si>
  <si>
    <t>GY1</t>
  </si>
  <si>
    <t>Normal_mesocotyl</t>
  </si>
  <si>
    <t>HTD1</t>
  </si>
  <si>
    <t>More_tiller_number</t>
  </si>
  <si>
    <t>Less_tiller_number</t>
  </si>
  <si>
    <t>Normal_tiller_and_panicle</t>
  </si>
  <si>
    <t>LAX1</t>
  </si>
  <si>
    <t>Less_grain_per_panicle</t>
  </si>
  <si>
    <t>Narrow_leaf</t>
  </si>
  <si>
    <t>NOG1</t>
  </si>
  <si>
    <t>OsSPY</t>
  </si>
  <si>
    <t>Normal_grain_height</t>
  </si>
  <si>
    <t>qNPT1</t>
  </si>
  <si>
    <t>Normal_plant_architecture</t>
  </si>
  <si>
    <t>SBI</t>
  </si>
  <si>
    <t>Decreased_plant_height</t>
  </si>
  <si>
    <t>Strong_culm</t>
  </si>
  <si>
    <t>SD1</t>
  </si>
  <si>
    <t>Semi-dwarf</t>
  </si>
  <si>
    <t>TAC1</t>
  </si>
  <si>
    <t>Large_tiller_angle</t>
  </si>
  <si>
    <t>TAW1</t>
  </si>
  <si>
    <t>qSH1</t>
  </si>
  <si>
    <t>Strong_seed_shattering</t>
  </si>
  <si>
    <t>Gene Name</t>
  </si>
  <si>
    <t>Mean</t>
  </si>
  <si>
    <t>N120</t>
  </si>
  <si>
    <t>N180</t>
  </si>
  <si>
    <t>N270</t>
  </si>
  <si>
    <t>CK</t>
  </si>
  <si>
    <t>±%</t>
  </si>
  <si>
    <t>9.94a</t>
  </si>
  <si>
    <t>9.88a</t>
  </si>
  <si>
    <t>9.76a</t>
  </si>
  <si>
    <t>11.23a</t>
  </si>
  <si>
    <t>11.33ab</t>
  </si>
  <si>
    <t>11.27ab</t>
  </si>
  <si>
    <t>9.37b</t>
  </si>
  <si>
    <t>9.74a</t>
  </si>
  <si>
    <t>11.04ab</t>
  </si>
  <si>
    <t>11.14b</t>
  </si>
  <si>
    <t>11.11b</t>
  </si>
  <si>
    <t>7.96d</t>
  </si>
  <si>
    <t>8.37c</t>
  </si>
  <si>
    <t>9.15ab</t>
  </si>
  <si>
    <t>11.56a</t>
  </si>
  <si>
    <t>12.38a</t>
  </si>
  <si>
    <t>12.16a</t>
  </si>
  <si>
    <t>8.57c</t>
  </si>
  <si>
    <t>8.85bc</t>
  </si>
  <si>
    <t>8.23bc</t>
  </si>
  <si>
    <t>10.81abc</t>
  </si>
  <si>
    <t>10.37bc</t>
  </si>
  <si>
    <t>9.93c</t>
  </si>
  <si>
    <t>9.56ab</t>
  </si>
  <si>
    <t>9.43ab</t>
  </si>
  <si>
    <t>9.07ab</t>
  </si>
  <si>
    <t>10.24bcd</t>
  </si>
  <si>
    <t>9.85cd</t>
  </si>
  <si>
    <t>8.54d</t>
  </si>
  <si>
    <t>9.26b</t>
  </si>
  <si>
    <t>8.91bc</t>
  </si>
  <si>
    <t>8.29bc</t>
  </si>
  <si>
    <t>9.65de</t>
  </si>
  <si>
    <t>9.61cd</t>
  </si>
  <si>
    <t>8.84d</t>
  </si>
  <si>
    <t>8.67c</t>
  </si>
  <si>
    <t>8.59c</t>
  </si>
  <si>
    <t>8.21bc</t>
  </si>
  <si>
    <t>9.95cd</t>
  </si>
  <si>
    <t>9.52cd</t>
  </si>
  <si>
    <t>8.95cd</t>
  </si>
  <si>
    <t>8.56c</t>
  </si>
  <si>
    <t>7.91cd</t>
  </si>
  <si>
    <t>9.50de</t>
  </si>
  <si>
    <t>9.3d</t>
  </si>
  <si>
    <t>9.41cd</t>
  </si>
  <si>
    <t>9.35ab</t>
  </si>
  <si>
    <t>8.00c</t>
  </si>
  <si>
    <t>9.64de</t>
  </si>
  <si>
    <t>9.26d</t>
  </si>
  <si>
    <t>8.66d</t>
  </si>
  <si>
    <t>6.90e</t>
  </si>
  <si>
    <t>6.82d</t>
  </si>
  <si>
    <t>6.96d</t>
  </si>
  <si>
    <t>8.85e</t>
  </si>
  <si>
    <t>7.44e</t>
  </si>
  <si>
    <t>6.94e</t>
  </si>
  <si>
    <t>LLYHZ</t>
  </si>
  <si>
    <t>JLYHZ</t>
  </si>
  <si>
    <t>Yongyou 2640</t>
  </si>
  <si>
    <t>Yangliangyou 6</t>
  </si>
  <si>
    <t>Quanyou 6</t>
  </si>
  <si>
    <t>Huiliangyou 882</t>
  </si>
  <si>
    <t>Hanyou 549</t>
  </si>
  <si>
    <t>Fengliangyou 4 (CK)</t>
  </si>
  <si>
    <t>E Liangyou 476</t>
  </si>
  <si>
    <t>Quanyou 683</t>
  </si>
  <si>
    <t>Two-year average</t>
  </si>
  <si>
    <t>Compare With</t>
  </si>
  <si>
    <t>Varieties</t>
  </si>
  <si>
    <t>Description</t>
    <phoneticPr fontId="2" type="noConversion"/>
  </si>
  <si>
    <t>Table S6. GO enrichment analysis for allele-specific gene expression in hybrids</t>
    <phoneticPr fontId="2" type="noConversion"/>
  </si>
  <si>
    <t>Table S5. Important ASEGs related to agronomic trait</t>
    <phoneticPr fontId="2" type="noConversion"/>
  </si>
  <si>
    <r>
      <t>kg ha</t>
    </r>
    <r>
      <rPr>
        <b/>
        <vertAlign val="superscript"/>
        <sz val="12"/>
        <rFont val="Times New Roman"/>
        <family val="1"/>
      </rPr>
      <t>-1</t>
    </r>
  </si>
  <si>
    <t>L: leaf; P: panicle</t>
    <phoneticPr fontId="2" type="noConversion"/>
  </si>
  <si>
    <t>Hbd2/LTG1</t>
  </si>
  <si>
    <t>GLW7/OsSPL13</t>
  </si>
  <si>
    <t>GW7/GL7</t>
  </si>
  <si>
    <t>GW8/OsSPL16</t>
  </si>
  <si>
    <t>OsGSR1/GW6/OsGASR7</t>
  </si>
  <si>
    <t>DTH7/Ghd7.1</t>
  </si>
  <si>
    <t>DTH8/Ghd8</t>
  </si>
  <si>
    <t>IPA1/WFP/OsSPL14</t>
  </si>
  <si>
    <t>SCM2/OsAPO1</t>
  </si>
  <si>
    <t>SCM3/OsTB1</t>
  </si>
  <si>
    <t>TAC3/qTA3</t>
  </si>
  <si>
    <t>Pi2</t>
    <phoneticPr fontId="2" type="noConversion"/>
  </si>
  <si>
    <t>Gene</t>
  </si>
  <si>
    <t>Ensembl description</t>
  </si>
  <si>
    <t>funRiceGenes link</t>
  </si>
  <si>
    <t>Os01g0147900</t>
  </si>
  <si>
    <t>consistent paternal</t>
  </si>
  <si>
    <t>Triosephosphate isomerase, Glycolytic enzyme, Key component in XA3/XA26-mediated resistance to Xo</t>
  </si>
  <si>
    <t>Os01g0357100</t>
  </si>
  <si>
    <t>consistent maternal</t>
  </si>
  <si>
    <t>Ferredoxin-nitrite reductase, Nitrate reduction (assimilation), Determination of regeneration abilit</t>
  </si>
  <si>
    <t>Os01g0547000</t>
  </si>
  <si>
    <t>Similar to LRR19</t>
  </si>
  <si>
    <t>Os01g0547200</t>
  </si>
  <si>
    <t>Zinc finger, BED-type predicted domain containing protein</t>
  </si>
  <si>
    <t>Os01g0783800</t>
  </si>
  <si>
    <t>Serine/threonine protein kinase-related domain containing protein</t>
  </si>
  <si>
    <t>Os01g0797600</t>
  </si>
  <si>
    <t>shift direction</t>
  </si>
  <si>
    <t>AP2/ERF family protein, ERF-associated EAR-motif-containing repressor, Abiotic stress response, Stress signalin</t>
  </si>
  <si>
    <t>Os01g0934800</t>
  </si>
  <si>
    <t>Alpha/beta hydrolase fold-1 domain containing protein</t>
  </si>
  <si>
    <t>Os03g0183300</t>
  </si>
  <si>
    <t>Pathogenesis-related transcriptional factor and ERF domain containing protein</t>
  </si>
  <si>
    <t>Os02g0194700</t>
  </si>
  <si>
    <t>Similar to Lipoxygenase 2.3, chloroplast precursor (EC 1.13.11.12) (LOX2:Hv:3)</t>
  </si>
  <si>
    <t>Os02g0610500</t>
  </si>
  <si>
    <t>CO-like protein containing two B-box zinc finger domains and one CCT domain, Constitutive flowering represso</t>
  </si>
  <si>
    <t>Os02g0639000</t>
  </si>
  <si>
    <t>Double stranded RNA binding domain (dsRBD) containing protein, Regulation of stress response</t>
  </si>
  <si>
    <t>Os04g0202500</t>
  </si>
  <si>
    <t>Similar to H0512B01.12 protein</t>
  </si>
  <si>
    <t>Os04g0549600</t>
  </si>
  <si>
    <t>Chaperone DnaJ protein, Negative regulation of rice innate immunity, Basal resistance to Magnaporthe oryza</t>
  </si>
  <si>
    <t>Os06g0115400</t>
  </si>
  <si>
    <t>Similar to Superoxide dismutase [Fe], chloroplast (EC 1.15.1.1) (Fragment)</t>
  </si>
  <si>
    <t>Os06g0138700</t>
  </si>
  <si>
    <t>Cyclin-like F-box domain containing protein</t>
  </si>
  <si>
    <t xml:space="preserve"> DDF1</t>
  </si>
  <si>
    <t>Os06g0147800</t>
  </si>
  <si>
    <t>Similar to Mitogen-activated protein kinase kinase 2</t>
  </si>
  <si>
    <t>Os06g0154500</t>
  </si>
  <si>
    <t>Mitogen-activated protein kinase, Brassinosteroid (BR) signaling and homeostasis, Regulation of grain size and plant heigh</t>
  </si>
  <si>
    <t>Os06g0218500</t>
  </si>
  <si>
    <t>MCM family protein</t>
  </si>
  <si>
    <t>Os06g0286700</t>
  </si>
  <si>
    <t>Similar to Piz-t</t>
  </si>
  <si>
    <t>Os07g0412100</t>
  </si>
  <si>
    <t>Similar to Granule-bound starch synthase Ib, chloroplast precursor (EC 2.4.1.21) (Fragment)</t>
  </si>
  <si>
    <t>Os07g0418600</t>
  </si>
  <si>
    <t>Proline-rich glycoprotein, ABA-dependent inhibition of root growt</t>
  </si>
  <si>
    <t>Os07g0687700</t>
  </si>
  <si>
    <t>Similar to Transcription factor HBP-1b(C38) (Fragment)</t>
  </si>
  <si>
    <t>Alpha-tubulin protein, Cell elongation and divisio</t>
  </si>
  <si>
    <t>Os11g0545300</t>
  </si>
  <si>
    <t>Similar to Topoisomerase 6 subunit A-like protein</t>
  </si>
  <si>
    <t>Os11g0572500</t>
  </si>
  <si>
    <t>Similar to Zinc finger, RING-type</t>
  </si>
  <si>
    <t>Os11g0615700</t>
  </si>
  <si>
    <t>Proteasome subunit alpha type 5 (EC 3.4.25.1) (20S proteasome alpha subunit E) (20S proteasome subunit alpha-5)</t>
  </si>
  <si>
    <t>Os11g0615800</t>
  </si>
  <si>
    <t>DNA repair protein RAD51, Homologous pairin</t>
  </si>
  <si>
    <t>Os08g0160500</t>
  </si>
  <si>
    <t>MLG (mixed-linkage glucan) synthase, Biosynthesis of MLG (cell wall polysaccharide</t>
  </si>
  <si>
    <t>Os08g0205150</t>
  </si>
  <si>
    <t>NB-ARC domain containing protein</t>
  </si>
  <si>
    <t>Os08g0237000</t>
  </si>
  <si>
    <t>Xyloglucan endotransglycosylase/hydrolase protein 8 precursor (EC 2.4.1.207) (End-xyloglucan transferase</t>
  </si>
  <si>
    <t>Os08g0237200</t>
  </si>
  <si>
    <t>Mannose-1-phosphate guanyltransferase (EC 2.7.7.13) (ATP-mannose-1- phosphate guanylyltransferase) (GDP-mannose pyrophosphorylase) (NDP- hexose pyrophosphorylase)</t>
  </si>
  <si>
    <t>Os08g0374600</t>
  </si>
  <si>
    <t>Similar to Receptor kinase-like protein</t>
  </si>
  <si>
    <t>Os08g0504700</t>
  </si>
  <si>
    <t>Gibberellin-induced A20/AN1 zinc-finger protein, Negative regulation of GA (gibberellin) -mediated cell elongatio</t>
  </si>
  <si>
    <t>Os12g0274700</t>
  </si>
  <si>
    <t>Similar to Petunia ribulose 1,5-bisphosphate carboxylase small subunit mRNA (clone pSSU 51), partial cds. (Fragment)</t>
  </si>
  <si>
    <t>Os12g0291100</t>
  </si>
  <si>
    <t xml:space="preserve"> OsRBCS3</t>
  </si>
  <si>
    <t>Os12g0435200</t>
  </si>
  <si>
    <t>Similar to Zeaxanthin cleavage oxygenase</t>
  </si>
  <si>
    <t>Os12g0563200</t>
  </si>
  <si>
    <t>Plastid ribosomal small subunit protein S6, Chloroplast development at low temperatur</t>
  </si>
  <si>
    <t>Os12g0569700</t>
  </si>
  <si>
    <t>Similar to Heat shock protein 70</t>
  </si>
  <si>
    <t>Os10g0392400</t>
  </si>
  <si>
    <t>Tify domain containing protein</t>
  </si>
  <si>
    <t>Os10g0462800</t>
  </si>
  <si>
    <t>Component of the plastid-encoded plastid RNA polymerase (PEP), peripheral subunit of PEP complex, OsPAP1/OspTAC3, Early chloroplast developmen</t>
  </si>
  <si>
    <t>Os10g0497300</t>
  </si>
  <si>
    <t>Pentatricopeptide repeat domain containing protein</t>
  </si>
  <si>
    <t>Os09g0541000</t>
  </si>
  <si>
    <t>Similar to Aquaporin 2</t>
  </si>
  <si>
    <t>Os01g0227100</t>
  </si>
  <si>
    <t>Chlorophyll b reductase, Leaf senescenc</t>
  </si>
  <si>
    <t>Os01g0639100</t>
  </si>
  <si>
    <t>DEAD box RNA helicase homologous to eukaryotic initiation factor 4AIII (eIF4AIII), Core components of the exon junction complex (EJC), Regulation of plant height, pollen, and seed developmen</t>
  </si>
  <si>
    <t>Os01g0767700</t>
  </si>
  <si>
    <t>Similar to DEIH-box RNA/DNA helicase</t>
  </si>
  <si>
    <t>Os01g0952800</t>
  </si>
  <si>
    <t>Achaete-scute transcription factor related domain containing protein</t>
  </si>
  <si>
    <t>Os01g0957000</t>
  </si>
  <si>
    <t>ATP-NAD kinase, PpnK-type, all-beta domain containing protein</t>
  </si>
  <si>
    <t>Similar to OsNAC6 protein</t>
  </si>
  <si>
    <t>Os02g0618200</t>
  </si>
  <si>
    <t>Circadian-associated rice pseudo response regulator, Control of flowering tim</t>
  </si>
  <si>
    <t>Os04g0271000</t>
  </si>
  <si>
    <t>NAD+-dependent histone deacetylase, Seed developmen</t>
  </si>
  <si>
    <t>Os04g0379900</t>
  </si>
  <si>
    <t>Similar to Acyl-[acyl-carrier-protein] desaturase, chloroplast precursor (EC 1.14.19.2) (Stearoyl-ACP desaturase)</t>
  </si>
  <si>
    <t xml:space="preserve"> SLL1</t>
  </si>
  <si>
    <t>Os04g0566400</t>
  </si>
  <si>
    <t>Similar to INDETERMINATE-related protein 9</t>
  </si>
  <si>
    <t>Os04g0634700</t>
  </si>
  <si>
    <t>Similar to Diacylglycerol kinase</t>
  </si>
  <si>
    <t>Os06g0184900</t>
  </si>
  <si>
    <t>Transferase family protein</t>
  </si>
  <si>
    <t>Os06g0274000</t>
  </si>
  <si>
    <t>Heat shock factor (HSF) binding protein, Regulation of heat shock response and seed developmen</t>
  </si>
  <si>
    <t>Os06g0605600</t>
  </si>
  <si>
    <t>GAMYB-like protein, Flower development and stem elongation at the reproductive stag</t>
  </si>
  <si>
    <t>Os05g0227600</t>
  </si>
  <si>
    <t>Os05g0372100</t>
  </si>
  <si>
    <t>Similar to protein kinase family protein</t>
  </si>
  <si>
    <t>Os05g0373300</t>
  </si>
  <si>
    <t>Similar to predicted protein</t>
  </si>
  <si>
    <t>Os05g0395300</t>
  </si>
  <si>
    <t>Cystathionine beta-synthase, core domain containing protein</t>
  </si>
  <si>
    <t>Os07g0134000</t>
  </si>
  <si>
    <t>Amino acid permease, Transport of amino acid</t>
  </si>
  <si>
    <t>Os07g0569100</t>
  </si>
  <si>
    <t>Remorin protein, Coordination of interlink between abscisic acid (ABA) and brassinosteroid (BR) signalin</t>
  </si>
  <si>
    <t>Os07g0581000</t>
  </si>
  <si>
    <t>Protein of unknown function DUF250 domain containing protein</t>
  </si>
  <si>
    <t>Os07g0650600</t>
  </si>
  <si>
    <t>Similar to BLE2 protein</t>
  </si>
  <si>
    <t>Os07g0666900</t>
  </si>
  <si>
    <t>Vacuolar Na+/H+ antiporter, Salt toleranc</t>
  </si>
  <si>
    <t>Os08g0220600</t>
  </si>
  <si>
    <t>Fibronectin, type III domain containing protein</t>
  </si>
  <si>
    <t>Os08g0549100</t>
  </si>
  <si>
    <t>Similar to Peroxisome type ascorbate peroxidase</t>
  </si>
  <si>
    <t>Os12g0285100</t>
  </si>
  <si>
    <t>Hypothetical conserved gene</t>
  </si>
  <si>
    <t>Os10g0444700</t>
  </si>
  <si>
    <t>Phosphate transporter, Pi homeostasi</t>
  </si>
  <si>
    <t>Os10g0480200</t>
  </si>
  <si>
    <t>Similar to Rolled leaf1</t>
  </si>
  <si>
    <t>Os09g0299200</t>
  </si>
  <si>
    <t>MYB-type transcription factor, Reguration of high-affinity potassium transporter, Salt toleranc</t>
  </si>
  <si>
    <t>Os09g0325700</t>
  </si>
  <si>
    <t>Protein phosphatase 2C, Abiotic stress response, Early panicle developmen</t>
  </si>
  <si>
    <t>Os09g0358000</t>
  </si>
  <si>
    <t>Similar to OsD305</t>
  </si>
  <si>
    <t>Table S8. Yield of several famous super-hybrid rice under different nitrogen treatments</t>
  </si>
  <si>
    <t>Table S7 Types of genes for some important agronomic traits carried by parents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</si>
</sst>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4"/>
      <name val="Times New Roman"/>
      <family val="1"/>
    </font>
    <font>
      <b/>
      <sz val="11"/>
      <name val="Times New Roman"/>
      <family val="1"/>
    </font>
    <font>
      <sz val="12"/>
      <color theme="10"/>
      <name val="DengXian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sz val="12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5" fillId="0" borderId="0"/>
  </cellStyleXfs>
  <cellXfs count="53">
    <xf numFmtId="0" fontId="0" fillId="0" borderId="0" xfId="0"/>
    <xf numFmtId="0" fontId="0" fillId="0" borderId="0" xfId="0" applyAlignment="1">
      <alignment horizontal="left"/>
    </xf>
    <xf numFmtId="0" fontId="5" fillId="0" borderId="0" xfId="0" applyFont="1"/>
    <xf numFmtId="3" fontId="5" fillId="0" borderId="0" xfId="0" applyNumberFormat="1" applyFont="1"/>
    <xf numFmtId="0" fontId="6" fillId="0" borderId="0" xfId="0" applyFont="1"/>
    <xf numFmtId="2" fontId="5" fillId="0" borderId="0" xfId="0" applyNumberFormat="1" applyFont="1"/>
    <xf numFmtId="0" fontId="5" fillId="0" borderId="0" xfId="0" applyFont="1" applyAlignment="1">
      <alignment vertical="center"/>
    </xf>
    <xf numFmtId="0" fontId="6" fillId="0" borderId="2" xfId="0" applyFont="1" applyBorder="1"/>
    <xf numFmtId="0" fontId="6" fillId="0" borderId="1" xfId="0" applyFont="1" applyBorder="1"/>
    <xf numFmtId="3" fontId="5" fillId="0" borderId="1" xfId="0" applyNumberFormat="1" applyFont="1" applyBorder="1"/>
    <xf numFmtId="2" fontId="5" fillId="0" borderId="1" xfId="0" applyNumberFormat="1" applyFont="1" applyBorder="1"/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Fill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/>
    <xf numFmtId="0" fontId="6" fillId="0" borderId="0" xfId="0" applyFont="1" applyFill="1"/>
    <xf numFmtId="0" fontId="5" fillId="0" borderId="0" xfId="0" quotePrefix="1" applyFont="1"/>
    <xf numFmtId="0" fontId="8" fillId="0" borderId="2" xfId="0" applyFont="1" applyBorder="1"/>
    <xf numFmtId="0" fontId="6" fillId="0" borderId="2" xfId="0" applyFont="1" applyFill="1" applyBorder="1"/>
    <xf numFmtId="0" fontId="8" fillId="0" borderId="2" xfId="0" applyFont="1" applyBorder="1" applyAlignment="1">
      <alignment horizontal="left"/>
    </xf>
    <xf numFmtId="0" fontId="8" fillId="0" borderId="1" xfId="0" applyFont="1" applyBorder="1"/>
    <xf numFmtId="0" fontId="5" fillId="0" borderId="1" xfId="0" applyFont="1" applyFill="1" applyBorder="1"/>
    <xf numFmtId="0" fontId="7" fillId="0" borderId="1" xfId="0" applyFont="1" applyBorder="1" applyAlignment="1">
      <alignment horizontal="left"/>
    </xf>
    <xf numFmtId="0" fontId="1" fillId="0" borderId="0" xfId="0" applyFont="1"/>
    <xf numFmtId="0" fontId="0" fillId="0" borderId="0" xfId="0" applyAlignment="1">
      <alignment horizontal="left" vertical="center"/>
    </xf>
    <xf numFmtId="0" fontId="6" fillId="0" borderId="2" xfId="0" applyFont="1" applyBorder="1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9" fillId="0" borderId="0" xfId="0" applyFont="1"/>
    <xf numFmtId="0" fontId="9" fillId="0" borderId="0" xfId="0" applyFont="1" applyFill="1"/>
    <xf numFmtId="0" fontId="11" fillId="0" borderId="3" xfId="0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top" wrapText="1" readingOrder="1"/>
    </xf>
    <xf numFmtId="0" fontId="13" fillId="0" borderId="3" xfId="0" applyFont="1" applyFill="1" applyBorder="1" applyAlignment="1">
      <alignment horizontal="center" vertical="center" wrapText="1" readingOrder="1"/>
    </xf>
    <xf numFmtId="0" fontId="14" fillId="0" borderId="3" xfId="0" applyFont="1" applyFill="1" applyBorder="1" applyAlignment="1">
      <alignment horizontal="center" vertical="center" wrapText="1" readingOrder="1"/>
    </xf>
    <xf numFmtId="0" fontId="16" fillId="0" borderId="0" xfId="0" applyFont="1"/>
    <xf numFmtId="0" fontId="17" fillId="0" borderId="2" xfId="0" applyFont="1" applyBorder="1"/>
    <xf numFmtId="0" fontId="16" fillId="0" borderId="1" xfId="0" applyFont="1" applyBorder="1"/>
    <xf numFmtId="0" fontId="18" fillId="0" borderId="0" xfId="0" applyFont="1" applyFill="1"/>
    <xf numFmtId="0" fontId="19" fillId="0" borderId="0" xfId="0" applyFont="1" applyFill="1"/>
    <xf numFmtId="0" fontId="18" fillId="0" borderId="1" xfId="0" applyFont="1" applyFill="1" applyBorder="1"/>
    <xf numFmtId="0" fontId="19" fillId="0" borderId="1" xfId="0" applyFont="1" applyFill="1" applyBorder="1"/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10" fillId="0" borderId="3" xfId="0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center" wrapText="1" readingOrder="1"/>
    </xf>
    <xf numFmtId="0" fontId="20" fillId="0" borderId="0" xfId="5" applyFont="1"/>
    <xf numFmtId="0" fontId="20" fillId="0" borderId="1" xfId="5" applyFont="1" applyBorder="1"/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Hyperlink" xfId="5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6416F-5DB9-7E4D-A903-453C293CF004}">
  <dimension ref="A1:H33"/>
  <sheetViews>
    <sheetView workbookViewId="0">
      <selection activeCell="B34" sqref="B34"/>
    </sheetView>
  </sheetViews>
  <sheetFormatPr baseColWidth="10" defaultColWidth="10.83203125" defaultRowHeight="16" x14ac:dyDescent="0.2"/>
  <cols>
    <col min="1" max="1" width="12.1640625" style="2" bestFit="1" customWidth="1"/>
    <col min="2" max="2" width="18.33203125" style="2" bestFit="1" customWidth="1"/>
    <col min="3" max="3" width="19.33203125" style="2" bestFit="1" customWidth="1"/>
    <col min="4" max="4" width="20" style="2" bestFit="1" customWidth="1"/>
    <col min="5" max="5" width="23.6640625" style="2" bestFit="1" customWidth="1"/>
    <col min="6" max="6" width="21.6640625" style="2" customWidth="1"/>
    <col min="7" max="7" width="14" style="2" customWidth="1"/>
    <col min="8" max="8" width="14.33203125" style="2" bestFit="1" customWidth="1"/>
    <col min="9" max="16384" width="10.83203125" style="2"/>
  </cols>
  <sheetData>
    <row r="1" spans="1:8" s="6" customFormat="1" ht="24" customHeight="1" x14ac:dyDescent="0.2">
      <c r="A1" s="47" t="s">
        <v>142</v>
      </c>
      <c r="B1" s="47"/>
      <c r="C1" s="47"/>
      <c r="D1" s="47"/>
      <c r="E1" s="47"/>
      <c r="F1" s="47"/>
      <c r="G1" s="47"/>
      <c r="H1" s="47"/>
    </row>
    <row r="2" spans="1:8" x14ac:dyDescent="0.2">
      <c r="A2" s="7" t="s">
        <v>104</v>
      </c>
      <c r="B2" s="7" t="s">
        <v>105</v>
      </c>
      <c r="C2" s="7" t="s">
        <v>106</v>
      </c>
      <c r="D2" s="7" t="s">
        <v>107</v>
      </c>
      <c r="E2" s="7" t="s">
        <v>108</v>
      </c>
      <c r="F2" s="7" t="s">
        <v>109</v>
      </c>
      <c r="G2" s="7" t="s">
        <v>110</v>
      </c>
      <c r="H2" s="7" t="s">
        <v>111</v>
      </c>
    </row>
    <row r="3" spans="1:8" x14ac:dyDescent="0.2">
      <c r="A3" s="4" t="s">
        <v>112</v>
      </c>
      <c r="B3" s="3">
        <v>7352040000</v>
      </c>
      <c r="C3" s="3">
        <v>7150732200</v>
      </c>
      <c r="D3" s="5">
        <v>97.26</v>
      </c>
      <c r="E3" s="5">
        <v>92.31</v>
      </c>
      <c r="F3" s="5">
        <v>87.15</v>
      </c>
      <c r="G3" s="5">
        <v>93.91</v>
      </c>
      <c r="H3" s="5">
        <v>1.79</v>
      </c>
    </row>
    <row r="4" spans="1:8" x14ac:dyDescent="0.2">
      <c r="A4" s="4" t="s">
        <v>113</v>
      </c>
      <c r="B4" s="3">
        <v>6981017400</v>
      </c>
      <c r="C4" s="3">
        <v>6821228700</v>
      </c>
      <c r="D4" s="5">
        <v>97.71</v>
      </c>
      <c r="E4" s="5">
        <v>92.32</v>
      </c>
      <c r="F4" s="5">
        <v>87.77</v>
      </c>
      <c r="G4" s="5">
        <v>94.11</v>
      </c>
      <c r="H4" s="5">
        <v>1.46</v>
      </c>
    </row>
    <row r="5" spans="1:8" x14ac:dyDescent="0.2">
      <c r="A5" s="4" t="s">
        <v>114</v>
      </c>
      <c r="B5" s="3">
        <v>6879178500</v>
      </c>
      <c r="C5" s="3">
        <v>6696525300</v>
      </c>
      <c r="D5" s="5">
        <v>97.34</v>
      </c>
      <c r="E5" s="5">
        <v>92.66</v>
      </c>
      <c r="F5" s="5">
        <v>88.1</v>
      </c>
      <c r="G5" s="5">
        <v>94.23</v>
      </c>
      <c r="H5" s="5">
        <v>1.67</v>
      </c>
    </row>
    <row r="6" spans="1:8" x14ac:dyDescent="0.2">
      <c r="A6" s="4" t="s">
        <v>115</v>
      </c>
      <c r="B6" s="3">
        <v>6931791900</v>
      </c>
      <c r="C6" s="3">
        <v>6772245300</v>
      </c>
      <c r="D6" s="5">
        <v>97.7</v>
      </c>
      <c r="E6" s="5">
        <v>92.65</v>
      </c>
      <c r="F6" s="5">
        <v>86.31</v>
      </c>
      <c r="G6" s="5">
        <v>93.28</v>
      </c>
      <c r="H6" s="5">
        <v>2.88</v>
      </c>
    </row>
    <row r="7" spans="1:8" x14ac:dyDescent="0.2">
      <c r="A7" s="4" t="s">
        <v>116</v>
      </c>
      <c r="B7" s="3">
        <v>7033917300</v>
      </c>
      <c r="C7" s="3">
        <v>6944034900</v>
      </c>
      <c r="D7" s="5">
        <v>98.72</v>
      </c>
      <c r="E7" s="5">
        <v>93.61</v>
      </c>
      <c r="F7" s="5">
        <v>87.56</v>
      </c>
      <c r="G7" s="5">
        <v>93.93</v>
      </c>
      <c r="H7" s="5">
        <v>0.93</v>
      </c>
    </row>
    <row r="8" spans="1:8" x14ac:dyDescent="0.2">
      <c r="A8" s="4" t="s">
        <v>117</v>
      </c>
      <c r="B8" s="3">
        <v>7310276700</v>
      </c>
      <c r="C8" s="3">
        <v>7137822900</v>
      </c>
      <c r="D8" s="5">
        <v>97.64</v>
      </c>
      <c r="E8" s="5">
        <v>93.31</v>
      </c>
      <c r="F8" s="5">
        <v>86.02</v>
      </c>
      <c r="G8" s="5">
        <v>93.47</v>
      </c>
      <c r="H8" s="5">
        <v>3.95</v>
      </c>
    </row>
    <row r="9" spans="1:8" x14ac:dyDescent="0.2">
      <c r="A9" s="4" t="s">
        <v>118</v>
      </c>
      <c r="B9" s="3">
        <v>7270528200</v>
      </c>
      <c r="C9" s="3">
        <v>7056983400</v>
      </c>
      <c r="D9" s="5">
        <v>97.06</v>
      </c>
      <c r="E9" s="5">
        <v>92.57</v>
      </c>
      <c r="F9" s="5">
        <v>87.1</v>
      </c>
      <c r="G9" s="5">
        <v>94.52</v>
      </c>
      <c r="H9" s="5">
        <v>3.53</v>
      </c>
    </row>
    <row r="10" spans="1:8" x14ac:dyDescent="0.2">
      <c r="A10" s="4" t="s">
        <v>119</v>
      </c>
      <c r="B10" s="3">
        <v>7269370500</v>
      </c>
      <c r="C10" s="3">
        <v>7106271900</v>
      </c>
      <c r="D10" s="5">
        <v>97.76</v>
      </c>
      <c r="E10" s="5">
        <v>92.82</v>
      </c>
      <c r="F10" s="5">
        <v>86.31</v>
      </c>
      <c r="G10" s="5">
        <v>94.55</v>
      </c>
      <c r="H10" s="5">
        <v>4.26</v>
      </c>
    </row>
    <row r="11" spans="1:8" x14ac:dyDescent="0.2">
      <c r="A11" s="4" t="s">
        <v>120</v>
      </c>
      <c r="B11" s="3">
        <v>7067740800</v>
      </c>
      <c r="C11" s="3">
        <v>6981515700</v>
      </c>
      <c r="D11" s="5">
        <v>98.78</v>
      </c>
      <c r="E11" s="5">
        <v>93.76</v>
      </c>
      <c r="F11" s="5">
        <v>84.43</v>
      </c>
      <c r="G11" s="5">
        <v>89.62</v>
      </c>
      <c r="H11" s="5">
        <v>1.02</v>
      </c>
    </row>
    <row r="12" spans="1:8" x14ac:dyDescent="0.2">
      <c r="A12" s="4" t="s">
        <v>121</v>
      </c>
      <c r="B12" s="3">
        <v>6984605100</v>
      </c>
      <c r="C12" s="3">
        <v>6843892500</v>
      </c>
      <c r="D12" s="5">
        <v>97.98</v>
      </c>
      <c r="E12" s="5">
        <v>94.38</v>
      </c>
      <c r="F12" s="5">
        <v>87.07</v>
      </c>
      <c r="G12" s="5">
        <v>93.94</v>
      </c>
      <c r="H12" s="5">
        <v>1.82</v>
      </c>
    </row>
    <row r="13" spans="1:8" x14ac:dyDescent="0.2">
      <c r="A13" s="4" t="s">
        <v>122</v>
      </c>
      <c r="B13" s="3">
        <v>6224826600</v>
      </c>
      <c r="C13" s="11">
        <v>6103017900</v>
      </c>
      <c r="D13" s="5">
        <v>98.04</v>
      </c>
      <c r="E13" s="5">
        <v>94.51</v>
      </c>
      <c r="F13" s="5">
        <v>87.66</v>
      </c>
      <c r="G13" s="5">
        <v>93.95</v>
      </c>
      <c r="H13" s="5">
        <v>0.99</v>
      </c>
    </row>
    <row r="14" spans="1:8" x14ac:dyDescent="0.2">
      <c r="A14" s="4" t="s">
        <v>123</v>
      </c>
      <c r="B14" s="3">
        <v>6808877100</v>
      </c>
      <c r="C14" s="3">
        <v>6672890100</v>
      </c>
      <c r="D14" s="5">
        <v>98</v>
      </c>
      <c r="E14" s="5">
        <v>92.8</v>
      </c>
      <c r="F14" s="5">
        <v>86.9</v>
      </c>
      <c r="G14" s="5">
        <v>93.73</v>
      </c>
      <c r="H14" s="5">
        <v>1.5</v>
      </c>
    </row>
    <row r="15" spans="1:8" x14ac:dyDescent="0.2">
      <c r="A15" s="4" t="s">
        <v>124</v>
      </c>
      <c r="B15" s="3">
        <v>6901574100</v>
      </c>
      <c r="C15" s="3">
        <v>6762205800</v>
      </c>
      <c r="D15" s="5">
        <v>97.98</v>
      </c>
      <c r="E15" s="5">
        <v>94.08</v>
      </c>
      <c r="F15" s="5">
        <v>87.86</v>
      </c>
      <c r="G15" s="5">
        <v>94.25</v>
      </c>
      <c r="H15" s="5">
        <v>1.93</v>
      </c>
    </row>
    <row r="16" spans="1:8" x14ac:dyDescent="0.2">
      <c r="A16" s="4" t="s">
        <v>125</v>
      </c>
      <c r="B16" s="3">
        <v>7023210600</v>
      </c>
      <c r="C16" s="3">
        <v>6873683700</v>
      </c>
      <c r="D16" s="5">
        <v>97.87</v>
      </c>
      <c r="E16" s="5">
        <v>94.44</v>
      </c>
      <c r="F16" s="5">
        <v>85.52</v>
      </c>
      <c r="G16" s="5">
        <v>94.55</v>
      </c>
      <c r="H16" s="5">
        <v>4.7300000000000004</v>
      </c>
    </row>
    <row r="17" spans="1:8" x14ac:dyDescent="0.2">
      <c r="A17" s="4" t="s">
        <v>126</v>
      </c>
      <c r="B17" s="3">
        <v>7220951100</v>
      </c>
      <c r="C17" s="3">
        <v>7107453000</v>
      </c>
      <c r="D17" s="5">
        <v>98.43</v>
      </c>
      <c r="E17" s="5">
        <v>93.56</v>
      </c>
      <c r="F17" s="5">
        <v>87.97</v>
      </c>
      <c r="G17" s="5">
        <v>94.46</v>
      </c>
      <c r="H17" s="5">
        <v>2.15</v>
      </c>
    </row>
    <row r="18" spans="1:8" x14ac:dyDescent="0.2">
      <c r="A18" s="4" t="s">
        <v>127</v>
      </c>
      <c r="B18" s="3">
        <v>7082681100</v>
      </c>
      <c r="C18" s="3">
        <v>6942241800</v>
      </c>
      <c r="D18" s="5">
        <v>98.02</v>
      </c>
      <c r="E18" s="5">
        <v>94.56</v>
      </c>
      <c r="F18" s="5">
        <v>87.02</v>
      </c>
      <c r="G18" s="5">
        <v>93.88</v>
      </c>
      <c r="H18" s="5">
        <v>2.2400000000000002</v>
      </c>
    </row>
    <row r="19" spans="1:8" x14ac:dyDescent="0.2">
      <c r="A19" s="4" t="s">
        <v>128</v>
      </c>
      <c r="B19" s="3">
        <v>6571412700</v>
      </c>
      <c r="C19" s="3">
        <v>6445051500</v>
      </c>
      <c r="D19" s="5">
        <v>98.08</v>
      </c>
      <c r="E19" s="5">
        <v>94.39</v>
      </c>
      <c r="F19" s="5">
        <v>87.46</v>
      </c>
      <c r="G19" s="5">
        <v>93.95</v>
      </c>
      <c r="H19" s="5">
        <v>1.44</v>
      </c>
    </row>
    <row r="20" spans="1:8" x14ac:dyDescent="0.2">
      <c r="A20" s="4" t="s">
        <v>129</v>
      </c>
      <c r="B20" s="3">
        <v>7231403100</v>
      </c>
      <c r="C20" s="3">
        <v>7100230200</v>
      </c>
      <c r="D20" s="5">
        <v>98.19</v>
      </c>
      <c r="E20" s="5">
        <v>94.48</v>
      </c>
      <c r="F20" s="5">
        <v>87.02</v>
      </c>
      <c r="G20" s="5">
        <v>94.04</v>
      </c>
      <c r="H20" s="5">
        <v>2.39</v>
      </c>
    </row>
    <row r="21" spans="1:8" x14ac:dyDescent="0.2">
      <c r="A21" s="4" t="s">
        <v>130</v>
      </c>
      <c r="B21" s="3">
        <v>6225071700</v>
      </c>
      <c r="C21" s="3">
        <v>6084135900</v>
      </c>
      <c r="D21" s="5">
        <v>97.74</v>
      </c>
      <c r="E21" s="5">
        <v>94.22</v>
      </c>
      <c r="F21" s="5">
        <v>86.82</v>
      </c>
      <c r="G21" s="5">
        <v>93.71</v>
      </c>
      <c r="H21" s="5">
        <v>2.3199999999999998</v>
      </c>
    </row>
    <row r="22" spans="1:8" x14ac:dyDescent="0.2">
      <c r="A22" s="4" t="s">
        <v>131</v>
      </c>
      <c r="B22" s="3">
        <v>6786628200</v>
      </c>
      <c r="C22" s="3">
        <v>6690981900</v>
      </c>
      <c r="D22" s="5">
        <v>98.59</v>
      </c>
      <c r="E22" s="5">
        <v>93.68</v>
      </c>
      <c r="F22" s="5">
        <v>87.93</v>
      </c>
      <c r="G22" s="5">
        <v>94</v>
      </c>
      <c r="H22" s="5">
        <v>0.83</v>
      </c>
    </row>
    <row r="23" spans="1:8" x14ac:dyDescent="0.2">
      <c r="A23" s="4" t="s">
        <v>132</v>
      </c>
      <c r="B23" s="3">
        <v>6987614100</v>
      </c>
      <c r="C23" s="3">
        <v>6806526900</v>
      </c>
      <c r="D23" s="5">
        <v>97.41</v>
      </c>
      <c r="E23" s="5">
        <v>91.96</v>
      </c>
      <c r="F23" s="5">
        <v>73.739999999999995</v>
      </c>
      <c r="G23" s="5">
        <v>79.95</v>
      </c>
      <c r="H23" s="5">
        <v>1.5</v>
      </c>
    </row>
    <row r="24" spans="1:8" x14ac:dyDescent="0.2">
      <c r="A24" s="4" t="s">
        <v>133</v>
      </c>
      <c r="B24" s="3">
        <v>6990810600</v>
      </c>
      <c r="C24" s="3">
        <v>6869695200</v>
      </c>
      <c r="D24" s="5">
        <v>98.27</v>
      </c>
      <c r="E24" s="5">
        <v>94.16</v>
      </c>
      <c r="F24" s="5">
        <v>86.15</v>
      </c>
      <c r="G24" s="5">
        <v>93.01</v>
      </c>
      <c r="H24" s="5">
        <v>1.54</v>
      </c>
    </row>
    <row r="25" spans="1:8" x14ac:dyDescent="0.2">
      <c r="A25" s="4" t="s">
        <v>134</v>
      </c>
      <c r="B25" s="3">
        <v>7347720900</v>
      </c>
      <c r="C25" s="3">
        <v>7183092000</v>
      </c>
      <c r="D25" s="5">
        <v>97.76</v>
      </c>
      <c r="E25" s="5">
        <v>94.74</v>
      </c>
      <c r="F25" s="5">
        <v>86.73</v>
      </c>
      <c r="G25" s="5">
        <v>93.41</v>
      </c>
      <c r="H25" s="5">
        <v>1.51</v>
      </c>
    </row>
    <row r="26" spans="1:8" x14ac:dyDescent="0.2">
      <c r="A26" s="4" t="s">
        <v>135</v>
      </c>
      <c r="B26" s="3">
        <v>6768258900</v>
      </c>
      <c r="C26" s="3">
        <v>6652944600</v>
      </c>
      <c r="D26" s="5">
        <v>98.3</v>
      </c>
      <c r="E26" s="5">
        <v>94.77</v>
      </c>
      <c r="F26" s="5">
        <v>86.73</v>
      </c>
      <c r="G26" s="5">
        <v>93.26</v>
      </c>
      <c r="H26" s="5">
        <v>1.33</v>
      </c>
    </row>
    <row r="27" spans="1:8" x14ac:dyDescent="0.2">
      <c r="A27" s="4" t="s">
        <v>136</v>
      </c>
      <c r="B27" s="3">
        <v>6898936800</v>
      </c>
      <c r="C27" s="3">
        <v>6779051100</v>
      </c>
      <c r="D27" s="5">
        <v>98.26</v>
      </c>
      <c r="E27" s="5">
        <v>94.65</v>
      </c>
      <c r="F27" s="5">
        <v>60.2</v>
      </c>
      <c r="G27" s="5">
        <v>95.88</v>
      </c>
      <c r="H27" s="5">
        <v>22.56</v>
      </c>
    </row>
    <row r="28" spans="1:8" x14ac:dyDescent="0.2">
      <c r="A28" s="4" t="s">
        <v>137</v>
      </c>
      <c r="B28" s="3">
        <v>7060268100</v>
      </c>
      <c r="C28" s="3">
        <v>6925216500</v>
      </c>
      <c r="D28" s="5">
        <v>98.09</v>
      </c>
      <c r="E28" s="5">
        <v>93.09</v>
      </c>
      <c r="F28" s="5">
        <v>88.02</v>
      </c>
      <c r="G28" s="5">
        <v>94.25</v>
      </c>
      <c r="H28" s="5">
        <v>0.99</v>
      </c>
    </row>
    <row r="29" spans="1:8" x14ac:dyDescent="0.2">
      <c r="A29" s="4" t="s">
        <v>138</v>
      </c>
      <c r="B29" s="3">
        <v>6748332600</v>
      </c>
      <c r="C29" s="3">
        <v>6615788700</v>
      </c>
      <c r="D29" s="5">
        <v>98.04</v>
      </c>
      <c r="E29" s="5">
        <v>94.36</v>
      </c>
      <c r="F29" s="5">
        <v>86.94</v>
      </c>
      <c r="G29" s="5">
        <v>94.4</v>
      </c>
      <c r="H29" s="5">
        <v>3.05</v>
      </c>
    </row>
    <row r="30" spans="1:8" x14ac:dyDescent="0.2">
      <c r="A30" s="4" t="s">
        <v>139</v>
      </c>
      <c r="B30" s="3">
        <v>6797917200</v>
      </c>
      <c r="C30" s="3">
        <v>6659144400</v>
      </c>
      <c r="D30" s="5">
        <v>97.96</v>
      </c>
      <c r="E30" s="5">
        <v>94.41</v>
      </c>
      <c r="F30" s="5">
        <v>87.47</v>
      </c>
      <c r="G30" s="5">
        <v>93.86</v>
      </c>
      <c r="H30" s="5">
        <v>1.29</v>
      </c>
    </row>
    <row r="31" spans="1:8" x14ac:dyDescent="0.2">
      <c r="A31" s="4" t="s">
        <v>140</v>
      </c>
      <c r="B31" s="3">
        <v>7112202300</v>
      </c>
      <c r="C31" s="3">
        <v>6977123100</v>
      </c>
      <c r="D31" s="5">
        <v>98.1</v>
      </c>
      <c r="E31" s="5">
        <v>94.53</v>
      </c>
      <c r="F31" s="5">
        <v>87.39</v>
      </c>
      <c r="G31" s="5">
        <v>93.84</v>
      </c>
      <c r="H31" s="5">
        <v>1.34</v>
      </c>
    </row>
    <row r="32" spans="1:8" x14ac:dyDescent="0.2">
      <c r="A32" s="8" t="s">
        <v>141</v>
      </c>
      <c r="B32" s="9">
        <v>7133700600</v>
      </c>
      <c r="C32" s="9">
        <v>6999738300</v>
      </c>
      <c r="D32" s="10">
        <v>98.12</v>
      </c>
      <c r="E32" s="10">
        <v>94.62</v>
      </c>
      <c r="F32" s="10">
        <v>87.88</v>
      </c>
      <c r="G32" s="10">
        <v>93.93</v>
      </c>
      <c r="H32" s="10">
        <v>0.98</v>
      </c>
    </row>
    <row r="33" spans="1:1" x14ac:dyDescent="0.2">
      <c r="A33" s="2" t="s">
        <v>1043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2801D-53F1-0147-90E3-6089FE9C1082}">
  <dimension ref="A1:H24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ColWidth="10.83203125" defaultRowHeight="16" x14ac:dyDescent="0.2"/>
  <cols>
    <col min="1" max="1" width="11.83203125" style="4" bestFit="1" customWidth="1"/>
    <col min="2" max="2" width="35.6640625" style="13" customWidth="1"/>
    <col min="3" max="6" width="10.83203125" style="15"/>
    <col min="7" max="16384" width="10.83203125" style="2"/>
  </cols>
  <sheetData>
    <row r="1" spans="1:8" x14ac:dyDescent="0.2">
      <c r="A1" s="4" t="s">
        <v>689</v>
      </c>
    </row>
    <row r="2" spans="1:8" x14ac:dyDescent="0.2">
      <c r="A2" s="19" t="s">
        <v>0</v>
      </c>
      <c r="B2" s="20" t="s">
        <v>1</v>
      </c>
      <c r="C2" s="21" t="s">
        <v>77</v>
      </c>
      <c r="D2" s="21" t="s">
        <v>78</v>
      </c>
      <c r="E2" s="21" t="s">
        <v>79</v>
      </c>
      <c r="F2" s="21" t="s">
        <v>80</v>
      </c>
    </row>
    <row r="3" spans="1:8" x14ac:dyDescent="0.2">
      <c r="A3" s="16" t="s">
        <v>2</v>
      </c>
      <c r="B3" s="13" t="s">
        <v>3</v>
      </c>
      <c r="C3" s="14" t="s">
        <v>4</v>
      </c>
      <c r="D3" s="14" t="s">
        <v>4</v>
      </c>
      <c r="E3" s="14" t="s">
        <v>5</v>
      </c>
      <c r="F3" s="14" t="s">
        <v>6</v>
      </c>
      <c r="H3" s="18" t="s">
        <v>76</v>
      </c>
    </row>
    <row r="4" spans="1:8" x14ac:dyDescent="0.2">
      <c r="A4" s="16" t="s">
        <v>7</v>
      </c>
      <c r="B4" s="13" t="s">
        <v>8</v>
      </c>
      <c r="C4" s="14" t="s">
        <v>9</v>
      </c>
      <c r="D4" s="14" t="s">
        <v>10</v>
      </c>
      <c r="E4" s="14" t="s">
        <v>11</v>
      </c>
      <c r="F4" s="14" t="s">
        <v>12</v>
      </c>
    </row>
    <row r="5" spans="1:8" x14ac:dyDescent="0.2">
      <c r="A5" s="16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4" t="s">
        <v>18</v>
      </c>
    </row>
    <row r="6" spans="1:8" x14ac:dyDescent="0.2">
      <c r="A6" s="16" t="s">
        <v>19</v>
      </c>
      <c r="B6" s="13" t="s">
        <v>20</v>
      </c>
      <c r="C6" s="14" t="s">
        <v>21</v>
      </c>
      <c r="D6" s="14" t="s">
        <v>21</v>
      </c>
      <c r="E6" s="14" t="s">
        <v>22</v>
      </c>
      <c r="F6" s="14" t="s">
        <v>23</v>
      </c>
    </row>
    <row r="7" spans="1:8" x14ac:dyDescent="0.2">
      <c r="A7" s="16" t="s">
        <v>24</v>
      </c>
      <c r="B7" s="13" t="s">
        <v>25</v>
      </c>
      <c r="C7" s="14" t="s">
        <v>22</v>
      </c>
      <c r="D7" s="14" t="s">
        <v>22</v>
      </c>
      <c r="E7" s="14" t="s">
        <v>26</v>
      </c>
      <c r="F7" s="14" t="s">
        <v>27</v>
      </c>
    </row>
    <row r="8" spans="1:8" x14ac:dyDescent="0.2">
      <c r="A8" s="16" t="s">
        <v>28</v>
      </c>
      <c r="B8" s="13" t="s">
        <v>29</v>
      </c>
      <c r="C8" s="14" t="s">
        <v>30</v>
      </c>
      <c r="D8" s="14" t="s">
        <v>31</v>
      </c>
      <c r="E8" s="14" t="s">
        <v>32</v>
      </c>
      <c r="F8" s="14">
        <v>11</v>
      </c>
    </row>
    <row r="9" spans="1:8" x14ac:dyDescent="0.2">
      <c r="A9" s="16" t="s">
        <v>33</v>
      </c>
      <c r="B9" s="13" t="s">
        <v>34</v>
      </c>
      <c r="C9" s="14" t="s">
        <v>35</v>
      </c>
      <c r="D9" s="14" t="s">
        <v>36</v>
      </c>
      <c r="E9" s="14" t="s">
        <v>37</v>
      </c>
      <c r="F9" s="14">
        <v>12</v>
      </c>
    </row>
    <row r="10" spans="1:8" x14ac:dyDescent="0.2">
      <c r="A10" s="16" t="s">
        <v>38</v>
      </c>
      <c r="B10" s="13" t="s">
        <v>39</v>
      </c>
      <c r="C10" s="14">
        <v>6</v>
      </c>
      <c r="D10" s="14" t="s">
        <v>40</v>
      </c>
      <c r="E10" s="14" t="s">
        <v>23</v>
      </c>
      <c r="F10" s="14" t="s">
        <v>27</v>
      </c>
    </row>
    <row r="11" spans="1:8" x14ac:dyDescent="0.2">
      <c r="A11" s="16" t="s">
        <v>41</v>
      </c>
      <c r="B11" s="13" t="s">
        <v>42</v>
      </c>
      <c r="C11" s="14" t="s">
        <v>43</v>
      </c>
      <c r="D11" s="14" t="s">
        <v>44</v>
      </c>
      <c r="E11" s="14" t="s">
        <v>37</v>
      </c>
      <c r="F11" s="14">
        <v>15</v>
      </c>
    </row>
    <row r="12" spans="1:8" x14ac:dyDescent="0.2">
      <c r="A12" s="16" t="s">
        <v>45</v>
      </c>
      <c r="B12" s="13" t="s">
        <v>46</v>
      </c>
      <c r="C12" s="14" t="s">
        <v>18</v>
      </c>
      <c r="D12" s="14">
        <v>7</v>
      </c>
      <c r="E12" s="14" t="s">
        <v>5</v>
      </c>
      <c r="F12" s="14" t="s">
        <v>6</v>
      </c>
    </row>
    <row r="13" spans="1:8" x14ac:dyDescent="0.2">
      <c r="A13" s="16" t="s">
        <v>47</v>
      </c>
      <c r="B13" s="13" t="s">
        <v>48</v>
      </c>
      <c r="C13" s="14" t="s">
        <v>49</v>
      </c>
      <c r="D13" s="14" t="s">
        <v>50</v>
      </c>
      <c r="E13" s="14" t="s">
        <v>51</v>
      </c>
      <c r="F13" s="14">
        <v>9</v>
      </c>
    </row>
    <row r="14" spans="1:8" x14ac:dyDescent="0.2">
      <c r="A14" s="16" t="s">
        <v>52</v>
      </c>
      <c r="B14" s="13" t="s">
        <v>53</v>
      </c>
      <c r="C14" s="14" t="s">
        <v>54</v>
      </c>
      <c r="D14" s="14" t="s">
        <v>54</v>
      </c>
      <c r="E14" s="14">
        <v>9</v>
      </c>
      <c r="F14" s="14" t="s">
        <v>55</v>
      </c>
    </row>
    <row r="15" spans="1:8" x14ac:dyDescent="0.2">
      <c r="A15" s="16" t="s">
        <v>56</v>
      </c>
      <c r="B15" s="13" t="s">
        <v>57</v>
      </c>
      <c r="C15" s="14" t="s">
        <v>55</v>
      </c>
      <c r="D15" s="14" t="s">
        <v>40</v>
      </c>
      <c r="E15" s="14" t="s">
        <v>23</v>
      </c>
      <c r="F15" s="14">
        <v>1</v>
      </c>
    </row>
    <row r="16" spans="1:8" x14ac:dyDescent="0.2">
      <c r="A16" s="16" t="s">
        <v>58</v>
      </c>
      <c r="B16" s="13" t="s">
        <v>59</v>
      </c>
      <c r="C16" s="14" t="s">
        <v>60</v>
      </c>
      <c r="D16" s="14" t="s">
        <v>61</v>
      </c>
      <c r="E16" s="14" t="s">
        <v>62</v>
      </c>
      <c r="F16" s="14">
        <v>15</v>
      </c>
    </row>
    <row r="17" spans="1:6" x14ac:dyDescent="0.2">
      <c r="A17" s="16" t="s">
        <v>63</v>
      </c>
      <c r="B17" s="13" t="s">
        <v>64</v>
      </c>
      <c r="C17" s="14" t="s">
        <v>62</v>
      </c>
      <c r="D17" s="14" t="s">
        <v>65</v>
      </c>
      <c r="E17" s="14" t="s">
        <v>66</v>
      </c>
      <c r="F17" s="14">
        <v>7</v>
      </c>
    </row>
    <row r="18" spans="1:6" x14ac:dyDescent="0.2">
      <c r="A18" s="16" t="s">
        <v>67</v>
      </c>
      <c r="B18" s="13" t="s">
        <v>68</v>
      </c>
      <c r="C18" s="14" t="s">
        <v>69</v>
      </c>
      <c r="D18" s="14" t="s">
        <v>70</v>
      </c>
      <c r="E18" s="14" t="s">
        <v>71</v>
      </c>
      <c r="F18" s="14">
        <v>25</v>
      </c>
    </row>
    <row r="19" spans="1:6" x14ac:dyDescent="0.2">
      <c r="A19" s="16" t="s">
        <v>72</v>
      </c>
      <c r="B19" s="13" t="s">
        <v>73</v>
      </c>
      <c r="C19" s="14">
        <v>5</v>
      </c>
      <c r="D19" s="14" t="s">
        <v>74</v>
      </c>
      <c r="E19" s="14" t="s">
        <v>6</v>
      </c>
      <c r="F19" s="14" t="s">
        <v>75</v>
      </c>
    </row>
    <row r="20" spans="1:6" x14ac:dyDescent="0.2">
      <c r="A20" s="16" t="s">
        <v>152</v>
      </c>
      <c r="B20" s="13" t="s">
        <v>153</v>
      </c>
      <c r="C20" s="14" t="s">
        <v>51</v>
      </c>
      <c r="D20" s="14" t="s">
        <v>92</v>
      </c>
      <c r="E20" s="14">
        <v>6</v>
      </c>
      <c r="F20" s="14" t="s">
        <v>154</v>
      </c>
    </row>
    <row r="21" spans="1:6" x14ac:dyDescent="0.2">
      <c r="A21" s="16" t="s">
        <v>155</v>
      </c>
      <c r="B21" s="13" t="s">
        <v>156</v>
      </c>
      <c r="C21" s="14" t="s">
        <v>74</v>
      </c>
      <c r="D21" s="14" t="s">
        <v>40</v>
      </c>
      <c r="E21" s="14" t="s">
        <v>154</v>
      </c>
      <c r="F21" s="14" t="s">
        <v>154</v>
      </c>
    </row>
    <row r="22" spans="1:6" x14ac:dyDescent="0.2">
      <c r="A22" s="16" t="s">
        <v>157</v>
      </c>
      <c r="B22" s="13" t="s">
        <v>158</v>
      </c>
      <c r="C22" s="14" t="s">
        <v>159</v>
      </c>
      <c r="D22" s="14" t="s">
        <v>160</v>
      </c>
      <c r="E22" s="14">
        <v>13</v>
      </c>
      <c r="F22" s="14">
        <v>16</v>
      </c>
    </row>
    <row r="23" spans="1:6" x14ac:dyDescent="0.2">
      <c r="A23" s="16" t="s">
        <v>161</v>
      </c>
      <c r="B23" s="13" t="s">
        <v>162</v>
      </c>
      <c r="C23" s="14" t="s">
        <v>55</v>
      </c>
      <c r="D23" s="14" t="s">
        <v>55</v>
      </c>
      <c r="E23" s="14">
        <v>2</v>
      </c>
      <c r="F23" s="14">
        <v>1</v>
      </c>
    </row>
    <row r="24" spans="1:6" x14ac:dyDescent="0.2">
      <c r="A24" s="16" t="s">
        <v>163</v>
      </c>
      <c r="B24" s="13" t="s">
        <v>164</v>
      </c>
      <c r="C24" s="14">
        <v>8</v>
      </c>
      <c r="D24" s="14">
        <v>7</v>
      </c>
      <c r="E24" s="14" t="s">
        <v>5</v>
      </c>
      <c r="F24" s="14" t="s">
        <v>6</v>
      </c>
    </row>
    <row r="25" spans="1:6" x14ac:dyDescent="0.2">
      <c r="A25" s="16" t="s">
        <v>165</v>
      </c>
      <c r="B25" s="13" t="s">
        <v>166</v>
      </c>
      <c r="C25" s="14">
        <v>16</v>
      </c>
      <c r="D25" s="14">
        <v>16</v>
      </c>
      <c r="E25" s="14" t="s">
        <v>167</v>
      </c>
      <c r="F25" s="14" t="s">
        <v>168</v>
      </c>
    </row>
    <row r="26" spans="1:6" x14ac:dyDescent="0.2">
      <c r="A26" s="16" t="s">
        <v>169</v>
      </c>
      <c r="B26" s="13" t="s">
        <v>170</v>
      </c>
      <c r="C26" s="14" t="s">
        <v>74</v>
      </c>
      <c r="D26" s="14" t="s">
        <v>74</v>
      </c>
      <c r="E26" s="14" t="s">
        <v>154</v>
      </c>
      <c r="F26" s="14" t="s">
        <v>154</v>
      </c>
    </row>
    <row r="27" spans="1:6" x14ac:dyDescent="0.2">
      <c r="A27" s="16" t="s">
        <v>171</v>
      </c>
      <c r="B27" s="13" t="s">
        <v>172</v>
      </c>
      <c r="C27" s="14" t="s">
        <v>173</v>
      </c>
      <c r="D27" s="14" t="s">
        <v>17</v>
      </c>
      <c r="E27" s="14">
        <v>3</v>
      </c>
      <c r="F27" s="14">
        <v>3</v>
      </c>
    </row>
    <row r="28" spans="1:6" x14ac:dyDescent="0.2">
      <c r="A28" s="16" t="s">
        <v>174</v>
      </c>
      <c r="B28" s="13" t="s">
        <v>175</v>
      </c>
      <c r="C28" s="14">
        <v>8</v>
      </c>
      <c r="D28" s="14" t="s">
        <v>22</v>
      </c>
      <c r="E28" s="14" t="s">
        <v>5</v>
      </c>
      <c r="F28" s="14">
        <v>2</v>
      </c>
    </row>
    <row r="29" spans="1:6" x14ac:dyDescent="0.2">
      <c r="A29" s="16" t="s">
        <v>176</v>
      </c>
      <c r="B29" s="13" t="s">
        <v>177</v>
      </c>
      <c r="C29" s="14" t="s">
        <v>98</v>
      </c>
      <c r="D29" s="14" t="s">
        <v>12</v>
      </c>
      <c r="E29" s="14">
        <v>5</v>
      </c>
      <c r="F29" s="14">
        <v>3</v>
      </c>
    </row>
    <row r="30" spans="1:6" x14ac:dyDescent="0.2">
      <c r="A30" s="16" t="s">
        <v>178</v>
      </c>
      <c r="B30" s="13" t="s">
        <v>179</v>
      </c>
      <c r="C30" s="14" t="s">
        <v>55</v>
      </c>
      <c r="D30" s="14">
        <v>5</v>
      </c>
      <c r="E30" s="14" t="s">
        <v>5</v>
      </c>
      <c r="F30" s="14">
        <v>2</v>
      </c>
    </row>
    <row r="31" spans="1:6" x14ac:dyDescent="0.2">
      <c r="A31" s="16" t="s">
        <v>180</v>
      </c>
      <c r="B31" s="13" t="s">
        <v>181</v>
      </c>
      <c r="C31" s="14">
        <v>71</v>
      </c>
      <c r="D31" s="14">
        <v>77</v>
      </c>
      <c r="E31" s="14" t="s">
        <v>182</v>
      </c>
      <c r="F31" s="14" t="s">
        <v>183</v>
      </c>
    </row>
    <row r="32" spans="1:6" x14ac:dyDescent="0.2">
      <c r="A32" s="16" t="s">
        <v>184</v>
      </c>
      <c r="B32" s="13" t="s">
        <v>185</v>
      </c>
      <c r="C32" s="14" t="s">
        <v>186</v>
      </c>
      <c r="D32" s="14" t="s">
        <v>187</v>
      </c>
      <c r="E32" s="14">
        <v>2</v>
      </c>
      <c r="F32" s="14" t="s">
        <v>154</v>
      </c>
    </row>
    <row r="33" spans="1:6" x14ac:dyDescent="0.2">
      <c r="A33" s="16" t="s">
        <v>188</v>
      </c>
      <c r="B33" s="13" t="s">
        <v>189</v>
      </c>
      <c r="C33" s="14" t="s">
        <v>190</v>
      </c>
      <c r="D33" s="14" t="s">
        <v>191</v>
      </c>
      <c r="E33" s="14">
        <v>29</v>
      </c>
      <c r="F33" s="14">
        <v>26</v>
      </c>
    </row>
    <row r="34" spans="1:6" x14ac:dyDescent="0.2">
      <c r="A34" s="16" t="s">
        <v>192</v>
      </c>
      <c r="B34" s="13" t="s">
        <v>193</v>
      </c>
      <c r="C34" s="14" t="s">
        <v>21</v>
      </c>
      <c r="D34" s="14" t="s">
        <v>4</v>
      </c>
      <c r="E34" s="14">
        <v>1</v>
      </c>
      <c r="F34" s="14" t="s">
        <v>154</v>
      </c>
    </row>
    <row r="35" spans="1:6" x14ac:dyDescent="0.2">
      <c r="A35" s="16" t="s">
        <v>194</v>
      </c>
      <c r="B35" s="13" t="s">
        <v>195</v>
      </c>
      <c r="C35" s="14">
        <v>14</v>
      </c>
      <c r="D35" s="14">
        <v>11</v>
      </c>
      <c r="E35" s="14" t="s">
        <v>22</v>
      </c>
      <c r="F35" s="14" t="s">
        <v>26</v>
      </c>
    </row>
    <row r="36" spans="1:6" x14ac:dyDescent="0.2">
      <c r="A36" s="16" t="s">
        <v>196</v>
      </c>
      <c r="B36" s="13" t="s">
        <v>197</v>
      </c>
      <c r="C36" s="14">
        <v>165</v>
      </c>
      <c r="D36" s="14" t="s">
        <v>198</v>
      </c>
      <c r="E36" s="14">
        <v>60</v>
      </c>
      <c r="F36" s="14" t="s">
        <v>71</v>
      </c>
    </row>
    <row r="37" spans="1:6" x14ac:dyDescent="0.2">
      <c r="A37" s="16" t="s">
        <v>199</v>
      </c>
      <c r="B37" s="13" t="s">
        <v>200</v>
      </c>
      <c r="C37" s="14" t="s">
        <v>11</v>
      </c>
      <c r="D37" s="14" t="s">
        <v>167</v>
      </c>
      <c r="E37" s="14">
        <v>3</v>
      </c>
      <c r="F37" s="14">
        <v>3</v>
      </c>
    </row>
    <row r="38" spans="1:6" x14ac:dyDescent="0.2">
      <c r="A38" s="16" t="s">
        <v>201</v>
      </c>
      <c r="B38" s="13" t="s">
        <v>202</v>
      </c>
      <c r="C38" s="14" t="s">
        <v>203</v>
      </c>
      <c r="D38" s="14" t="s">
        <v>204</v>
      </c>
      <c r="E38" s="14" t="s">
        <v>154</v>
      </c>
      <c r="F38" s="14" t="s">
        <v>154</v>
      </c>
    </row>
    <row r="39" spans="1:6" x14ac:dyDescent="0.2">
      <c r="A39" s="16" t="s">
        <v>205</v>
      </c>
      <c r="B39" s="13" t="s">
        <v>206</v>
      </c>
      <c r="C39" s="14" t="s">
        <v>207</v>
      </c>
      <c r="D39" s="14" t="s">
        <v>208</v>
      </c>
      <c r="E39" s="14">
        <v>19</v>
      </c>
      <c r="F39" s="14">
        <v>11</v>
      </c>
    </row>
    <row r="40" spans="1:6" x14ac:dyDescent="0.2">
      <c r="A40" s="16" t="s">
        <v>209</v>
      </c>
      <c r="B40" s="13" t="s">
        <v>210</v>
      </c>
      <c r="C40" s="14" t="s">
        <v>18</v>
      </c>
      <c r="D40" s="14" t="s">
        <v>18</v>
      </c>
      <c r="E40" s="14">
        <v>4</v>
      </c>
      <c r="F40" s="14">
        <v>3</v>
      </c>
    </row>
    <row r="41" spans="1:6" x14ac:dyDescent="0.2">
      <c r="A41" s="16" t="s">
        <v>211</v>
      </c>
      <c r="B41" s="13" t="s">
        <v>212</v>
      </c>
      <c r="C41" s="14" t="s">
        <v>213</v>
      </c>
      <c r="D41" s="14">
        <v>16</v>
      </c>
      <c r="E41" s="14" t="s">
        <v>99</v>
      </c>
      <c r="F41" s="14">
        <v>4</v>
      </c>
    </row>
    <row r="42" spans="1:6" x14ac:dyDescent="0.2">
      <c r="A42" s="16" t="s">
        <v>214</v>
      </c>
      <c r="B42" s="13" t="s">
        <v>215</v>
      </c>
      <c r="C42" s="14" t="s">
        <v>213</v>
      </c>
      <c r="D42" s="14">
        <v>16</v>
      </c>
      <c r="E42" s="14" t="s">
        <v>99</v>
      </c>
      <c r="F42" s="14">
        <v>4</v>
      </c>
    </row>
    <row r="43" spans="1:6" x14ac:dyDescent="0.2">
      <c r="A43" s="16" t="s">
        <v>216</v>
      </c>
      <c r="B43" s="13" t="s">
        <v>217</v>
      </c>
      <c r="C43" s="14" t="s">
        <v>186</v>
      </c>
      <c r="D43" s="14" t="s">
        <v>54</v>
      </c>
      <c r="E43" s="14" t="s">
        <v>154</v>
      </c>
      <c r="F43" s="14">
        <v>1</v>
      </c>
    </row>
    <row r="44" spans="1:6" x14ac:dyDescent="0.2">
      <c r="A44" s="16" t="s">
        <v>218</v>
      </c>
      <c r="B44" s="13" t="s">
        <v>219</v>
      </c>
      <c r="C44" s="14" t="s">
        <v>98</v>
      </c>
      <c r="D44" s="14" t="s">
        <v>12</v>
      </c>
      <c r="E44" s="14">
        <v>5</v>
      </c>
      <c r="F44" s="14">
        <v>3</v>
      </c>
    </row>
    <row r="45" spans="1:6" x14ac:dyDescent="0.2">
      <c r="A45" s="16" t="s">
        <v>220</v>
      </c>
      <c r="B45" s="13" t="s">
        <v>221</v>
      </c>
      <c r="C45" s="14" t="s">
        <v>222</v>
      </c>
      <c r="D45" s="14" t="s">
        <v>103</v>
      </c>
      <c r="E45" s="14">
        <v>2</v>
      </c>
      <c r="F45" s="14" t="s">
        <v>154</v>
      </c>
    </row>
    <row r="46" spans="1:6" x14ac:dyDescent="0.2">
      <c r="A46" s="16" t="s">
        <v>223</v>
      </c>
      <c r="B46" s="13" t="s">
        <v>224</v>
      </c>
      <c r="C46" s="14" t="s">
        <v>225</v>
      </c>
      <c r="D46" s="14" t="s">
        <v>226</v>
      </c>
      <c r="E46" s="14">
        <v>9</v>
      </c>
      <c r="F46" s="14">
        <v>6</v>
      </c>
    </row>
    <row r="47" spans="1:6" x14ac:dyDescent="0.2">
      <c r="A47" s="16" t="s">
        <v>227</v>
      </c>
      <c r="B47" s="13" t="s">
        <v>228</v>
      </c>
      <c r="C47" s="14" t="s">
        <v>229</v>
      </c>
      <c r="D47" s="14" t="s">
        <v>230</v>
      </c>
      <c r="E47" s="14">
        <v>22</v>
      </c>
      <c r="F47" s="14">
        <v>8</v>
      </c>
    </row>
    <row r="48" spans="1:6" x14ac:dyDescent="0.2">
      <c r="A48" s="16" t="s">
        <v>231</v>
      </c>
      <c r="B48" s="13" t="s">
        <v>232</v>
      </c>
      <c r="C48" s="14" t="s">
        <v>18</v>
      </c>
      <c r="D48" s="14" t="s">
        <v>40</v>
      </c>
      <c r="E48" s="14">
        <v>1</v>
      </c>
      <c r="F48" s="14" t="s">
        <v>154</v>
      </c>
    </row>
    <row r="49" spans="1:6" x14ac:dyDescent="0.2">
      <c r="A49" s="16" t="s">
        <v>233</v>
      </c>
      <c r="B49" s="13" t="s">
        <v>234</v>
      </c>
      <c r="C49" s="14" t="s">
        <v>235</v>
      </c>
      <c r="D49" s="14">
        <v>15</v>
      </c>
      <c r="E49" s="14" t="s">
        <v>98</v>
      </c>
      <c r="F49" s="14">
        <v>5</v>
      </c>
    </row>
    <row r="50" spans="1:6" x14ac:dyDescent="0.2">
      <c r="A50" s="16" t="s">
        <v>236</v>
      </c>
      <c r="B50" s="13" t="s">
        <v>237</v>
      </c>
      <c r="C50" s="14">
        <v>95</v>
      </c>
      <c r="D50" s="14">
        <v>94</v>
      </c>
      <c r="E50" s="14" t="s">
        <v>238</v>
      </c>
      <c r="F50" s="14" t="s">
        <v>239</v>
      </c>
    </row>
    <row r="51" spans="1:6" x14ac:dyDescent="0.2">
      <c r="A51" s="16" t="s">
        <v>240</v>
      </c>
      <c r="B51" s="13" t="s">
        <v>241</v>
      </c>
      <c r="C51" s="14" t="s">
        <v>242</v>
      </c>
      <c r="D51" s="14" t="s">
        <v>50</v>
      </c>
      <c r="E51" s="14">
        <v>10</v>
      </c>
      <c r="F51" s="14">
        <v>8</v>
      </c>
    </row>
    <row r="52" spans="1:6" x14ac:dyDescent="0.2">
      <c r="A52" s="16" t="s">
        <v>243</v>
      </c>
      <c r="B52" s="13" t="s">
        <v>244</v>
      </c>
      <c r="C52" s="14">
        <v>8</v>
      </c>
      <c r="D52" s="14">
        <v>9</v>
      </c>
      <c r="E52" s="14" t="s">
        <v>95</v>
      </c>
      <c r="F52" s="14" t="s">
        <v>4</v>
      </c>
    </row>
    <row r="53" spans="1:6" x14ac:dyDescent="0.2">
      <c r="A53" s="16" t="s">
        <v>245</v>
      </c>
      <c r="B53" s="13" t="s">
        <v>246</v>
      </c>
      <c r="C53" s="14">
        <v>15</v>
      </c>
      <c r="D53" s="14">
        <v>14</v>
      </c>
      <c r="E53" s="14" t="s">
        <v>173</v>
      </c>
      <c r="F53" s="14" t="s">
        <v>99</v>
      </c>
    </row>
    <row r="54" spans="1:6" x14ac:dyDescent="0.2">
      <c r="A54" s="16" t="s">
        <v>247</v>
      </c>
      <c r="B54" s="13" t="s">
        <v>248</v>
      </c>
      <c r="C54" s="14">
        <v>54</v>
      </c>
      <c r="D54" s="14">
        <v>52</v>
      </c>
      <c r="E54" s="14" t="s">
        <v>49</v>
      </c>
      <c r="F54" s="14" t="s">
        <v>54</v>
      </c>
    </row>
    <row r="55" spans="1:6" x14ac:dyDescent="0.2">
      <c r="A55" s="16" t="s">
        <v>249</v>
      </c>
      <c r="B55" s="13" t="s">
        <v>250</v>
      </c>
      <c r="C55" s="14">
        <v>17</v>
      </c>
      <c r="D55" s="14" t="s">
        <v>32</v>
      </c>
      <c r="E55" s="14" t="s">
        <v>99</v>
      </c>
      <c r="F55" s="14">
        <v>6</v>
      </c>
    </row>
    <row r="56" spans="1:6" x14ac:dyDescent="0.2">
      <c r="A56" s="16" t="s">
        <v>251</v>
      </c>
      <c r="B56" s="13" t="s">
        <v>252</v>
      </c>
      <c r="C56" s="14" t="s">
        <v>253</v>
      </c>
      <c r="D56" s="14" t="s">
        <v>254</v>
      </c>
      <c r="E56" s="14">
        <v>9</v>
      </c>
      <c r="F56" s="14">
        <v>4</v>
      </c>
    </row>
    <row r="57" spans="1:6" x14ac:dyDescent="0.2">
      <c r="A57" s="16" t="s">
        <v>255</v>
      </c>
      <c r="B57" s="13" t="s">
        <v>256</v>
      </c>
      <c r="C57" s="14" t="s">
        <v>257</v>
      </c>
      <c r="D57" s="14" t="s">
        <v>258</v>
      </c>
      <c r="E57" s="14">
        <v>18</v>
      </c>
      <c r="F57" s="14">
        <v>12</v>
      </c>
    </row>
    <row r="58" spans="1:6" x14ac:dyDescent="0.2">
      <c r="A58" s="16" t="s">
        <v>259</v>
      </c>
      <c r="B58" s="13" t="s">
        <v>260</v>
      </c>
      <c r="C58" s="14" t="s">
        <v>261</v>
      </c>
      <c r="D58" s="14" t="s">
        <v>262</v>
      </c>
      <c r="E58" s="14">
        <v>20</v>
      </c>
      <c r="F58" s="14">
        <v>13</v>
      </c>
    </row>
    <row r="59" spans="1:6" x14ac:dyDescent="0.2">
      <c r="A59" s="16" t="s">
        <v>263</v>
      </c>
      <c r="B59" s="13" t="s">
        <v>264</v>
      </c>
      <c r="C59" s="14">
        <v>23</v>
      </c>
      <c r="D59" s="14" t="s">
        <v>186</v>
      </c>
      <c r="E59" s="14" t="s">
        <v>265</v>
      </c>
      <c r="F59" s="14">
        <v>8</v>
      </c>
    </row>
    <row r="60" spans="1:6" x14ac:dyDescent="0.2">
      <c r="A60" s="16" t="s">
        <v>266</v>
      </c>
      <c r="B60" s="13" t="s">
        <v>267</v>
      </c>
      <c r="C60" s="14" t="s">
        <v>268</v>
      </c>
      <c r="D60" s="14" t="s">
        <v>269</v>
      </c>
      <c r="E60" s="14">
        <v>14</v>
      </c>
      <c r="F60" s="14">
        <v>8</v>
      </c>
    </row>
    <row r="61" spans="1:6" x14ac:dyDescent="0.2">
      <c r="A61" s="16" t="s">
        <v>270</v>
      </c>
      <c r="B61" s="13" t="s">
        <v>271</v>
      </c>
      <c r="C61" s="14">
        <v>20</v>
      </c>
      <c r="D61" s="14">
        <v>20</v>
      </c>
      <c r="E61" s="14" t="s">
        <v>88</v>
      </c>
      <c r="F61" s="14" t="s">
        <v>167</v>
      </c>
    </row>
    <row r="62" spans="1:6" x14ac:dyDescent="0.2">
      <c r="A62" s="16" t="s">
        <v>272</v>
      </c>
      <c r="B62" s="13" t="s">
        <v>273</v>
      </c>
      <c r="C62" s="14" t="s">
        <v>21</v>
      </c>
      <c r="D62" s="14" t="s">
        <v>99</v>
      </c>
      <c r="E62" s="14" t="s">
        <v>154</v>
      </c>
      <c r="F62" s="14" t="s">
        <v>154</v>
      </c>
    </row>
    <row r="63" spans="1:6" x14ac:dyDescent="0.2">
      <c r="A63" s="16" t="s">
        <v>274</v>
      </c>
      <c r="B63" s="13" t="s">
        <v>275</v>
      </c>
      <c r="C63" s="14">
        <v>117</v>
      </c>
      <c r="D63" s="14">
        <v>103</v>
      </c>
      <c r="E63" s="14" t="s">
        <v>276</v>
      </c>
      <c r="F63" s="14" t="s">
        <v>277</v>
      </c>
    </row>
    <row r="64" spans="1:6" x14ac:dyDescent="0.2">
      <c r="A64" s="16" t="s">
        <v>278</v>
      </c>
      <c r="B64" s="13" t="s">
        <v>279</v>
      </c>
      <c r="C64" s="14" t="s">
        <v>280</v>
      </c>
      <c r="D64" s="14" t="s">
        <v>281</v>
      </c>
      <c r="E64" s="14">
        <v>2</v>
      </c>
      <c r="F64" s="14">
        <v>1</v>
      </c>
    </row>
    <row r="65" spans="1:6" x14ac:dyDescent="0.2">
      <c r="A65" s="16" t="s">
        <v>282</v>
      </c>
      <c r="B65" s="13" t="s">
        <v>283</v>
      </c>
      <c r="C65" s="14" t="s">
        <v>284</v>
      </c>
      <c r="D65" s="14" t="s">
        <v>285</v>
      </c>
      <c r="E65" s="14">
        <v>9</v>
      </c>
      <c r="F65" s="14">
        <v>5</v>
      </c>
    </row>
    <row r="66" spans="1:6" x14ac:dyDescent="0.2">
      <c r="A66" s="16" t="s">
        <v>286</v>
      </c>
      <c r="B66" s="13" t="s">
        <v>287</v>
      </c>
      <c r="C66" s="14" t="s">
        <v>18</v>
      </c>
      <c r="D66" s="14">
        <v>8</v>
      </c>
      <c r="E66" s="14" t="s">
        <v>5</v>
      </c>
      <c r="F66" s="14">
        <v>2</v>
      </c>
    </row>
    <row r="67" spans="1:6" x14ac:dyDescent="0.2">
      <c r="A67" s="16" t="s">
        <v>288</v>
      </c>
      <c r="B67" s="13" t="s">
        <v>289</v>
      </c>
      <c r="C67" s="14" t="s">
        <v>51</v>
      </c>
      <c r="D67" s="14" t="s">
        <v>32</v>
      </c>
      <c r="E67" s="14">
        <v>1</v>
      </c>
      <c r="F67" s="14" t="s">
        <v>154</v>
      </c>
    </row>
    <row r="68" spans="1:6" x14ac:dyDescent="0.2">
      <c r="A68" s="16" t="s">
        <v>290</v>
      </c>
      <c r="B68" s="13" t="s">
        <v>291</v>
      </c>
      <c r="C68" s="14" t="s">
        <v>55</v>
      </c>
      <c r="D68" s="14" t="s">
        <v>55</v>
      </c>
      <c r="E68" s="14">
        <v>1</v>
      </c>
      <c r="F68" s="14" t="s">
        <v>154</v>
      </c>
    </row>
    <row r="69" spans="1:6" x14ac:dyDescent="0.2">
      <c r="A69" s="16" t="s">
        <v>292</v>
      </c>
      <c r="B69" s="13" t="s">
        <v>293</v>
      </c>
      <c r="C69" s="14" t="s">
        <v>95</v>
      </c>
      <c r="D69" s="14" t="s">
        <v>95</v>
      </c>
      <c r="E69" s="14">
        <v>2</v>
      </c>
      <c r="F69" s="14" t="s">
        <v>154</v>
      </c>
    </row>
    <row r="70" spans="1:6" x14ac:dyDescent="0.2">
      <c r="A70" s="16" t="s">
        <v>294</v>
      </c>
      <c r="B70" s="13" t="s">
        <v>295</v>
      </c>
      <c r="C70" s="14" t="s">
        <v>296</v>
      </c>
      <c r="D70" s="14" t="s">
        <v>54</v>
      </c>
      <c r="E70" s="14">
        <v>5</v>
      </c>
      <c r="F70" s="14">
        <v>5</v>
      </c>
    </row>
    <row r="71" spans="1:6" x14ac:dyDescent="0.2">
      <c r="A71" s="16" t="s">
        <v>297</v>
      </c>
      <c r="B71" s="13" t="s">
        <v>298</v>
      </c>
      <c r="C71" s="14" t="s">
        <v>167</v>
      </c>
      <c r="D71" s="14">
        <v>11</v>
      </c>
      <c r="E71" s="14" t="s">
        <v>40</v>
      </c>
      <c r="F71" s="14">
        <v>4</v>
      </c>
    </row>
    <row r="72" spans="1:6" x14ac:dyDescent="0.2">
      <c r="A72" s="16" t="s">
        <v>299</v>
      </c>
      <c r="B72" s="13" t="s">
        <v>300</v>
      </c>
      <c r="C72" s="14" t="s">
        <v>301</v>
      </c>
      <c r="D72" s="14">
        <v>22</v>
      </c>
      <c r="E72" s="14" t="s">
        <v>11</v>
      </c>
      <c r="F72" s="14">
        <v>8</v>
      </c>
    </row>
    <row r="73" spans="1:6" x14ac:dyDescent="0.2">
      <c r="A73" s="16" t="s">
        <v>302</v>
      </c>
      <c r="B73" s="13" t="s">
        <v>303</v>
      </c>
      <c r="C73" s="14" t="s">
        <v>304</v>
      </c>
      <c r="D73" s="14" t="s">
        <v>12</v>
      </c>
      <c r="E73" s="14">
        <v>1</v>
      </c>
      <c r="F73" s="14" t="s">
        <v>154</v>
      </c>
    </row>
    <row r="74" spans="1:6" x14ac:dyDescent="0.2">
      <c r="A74" s="16" t="s">
        <v>305</v>
      </c>
      <c r="B74" s="13" t="s">
        <v>306</v>
      </c>
      <c r="C74" s="14">
        <v>11</v>
      </c>
      <c r="D74" s="14">
        <v>11</v>
      </c>
      <c r="E74" s="14" t="s">
        <v>22</v>
      </c>
      <c r="F74" s="14" t="s">
        <v>74</v>
      </c>
    </row>
    <row r="75" spans="1:6" x14ac:dyDescent="0.2">
      <c r="A75" s="16" t="s">
        <v>307</v>
      </c>
      <c r="B75" s="13" t="s">
        <v>308</v>
      </c>
      <c r="C75" s="14">
        <v>6</v>
      </c>
      <c r="D75" s="14">
        <v>5</v>
      </c>
      <c r="E75" s="14" t="s">
        <v>23</v>
      </c>
      <c r="F75" s="14" t="s">
        <v>309</v>
      </c>
    </row>
    <row r="76" spans="1:6" x14ac:dyDescent="0.2">
      <c r="A76" s="16" t="s">
        <v>310</v>
      </c>
      <c r="B76" s="13" t="s">
        <v>311</v>
      </c>
      <c r="C76" s="14">
        <v>10</v>
      </c>
      <c r="D76" s="14" t="s">
        <v>99</v>
      </c>
      <c r="E76" s="14" t="s">
        <v>22</v>
      </c>
      <c r="F76" s="14">
        <v>3</v>
      </c>
    </row>
    <row r="77" spans="1:6" x14ac:dyDescent="0.2">
      <c r="A77" s="16" t="s">
        <v>312</v>
      </c>
      <c r="B77" s="13" t="s">
        <v>313</v>
      </c>
      <c r="C77" s="14" t="s">
        <v>314</v>
      </c>
      <c r="D77" s="14" t="s">
        <v>204</v>
      </c>
      <c r="E77" s="14">
        <v>4</v>
      </c>
      <c r="F77" s="14">
        <v>1</v>
      </c>
    </row>
    <row r="78" spans="1:6" x14ac:dyDescent="0.2">
      <c r="A78" s="16" t="s">
        <v>315</v>
      </c>
      <c r="B78" s="13" t="s">
        <v>316</v>
      </c>
      <c r="C78" s="14" t="s">
        <v>317</v>
      </c>
      <c r="D78" s="14" t="s">
        <v>318</v>
      </c>
      <c r="E78" s="14">
        <v>13</v>
      </c>
      <c r="F78" s="14">
        <v>19</v>
      </c>
    </row>
    <row r="79" spans="1:6" x14ac:dyDescent="0.2">
      <c r="A79" s="16" t="s">
        <v>319</v>
      </c>
      <c r="B79" s="13" t="s">
        <v>320</v>
      </c>
      <c r="C79" s="14" t="s">
        <v>296</v>
      </c>
      <c r="D79" s="14" t="s">
        <v>186</v>
      </c>
      <c r="E79" s="14">
        <v>5</v>
      </c>
      <c r="F79" s="14">
        <v>2</v>
      </c>
    </row>
    <row r="80" spans="1:6" x14ac:dyDescent="0.2">
      <c r="A80" s="16" t="s">
        <v>321</v>
      </c>
      <c r="B80" s="13" t="s">
        <v>322</v>
      </c>
      <c r="C80" s="14" t="s">
        <v>4</v>
      </c>
      <c r="D80" s="14" t="s">
        <v>22</v>
      </c>
      <c r="E80" s="14">
        <v>4</v>
      </c>
      <c r="F80" s="14">
        <v>2</v>
      </c>
    </row>
    <row r="81" spans="1:6" x14ac:dyDescent="0.2">
      <c r="A81" s="16" t="s">
        <v>323</v>
      </c>
      <c r="B81" s="13" t="s">
        <v>324</v>
      </c>
      <c r="C81" s="14">
        <v>6</v>
      </c>
      <c r="D81" s="14" t="s">
        <v>74</v>
      </c>
      <c r="E81" s="14">
        <v>1</v>
      </c>
      <c r="F81" s="14" t="s">
        <v>309</v>
      </c>
    </row>
    <row r="82" spans="1:6" x14ac:dyDescent="0.2">
      <c r="A82" s="16" t="s">
        <v>325</v>
      </c>
      <c r="B82" s="13" t="s">
        <v>326</v>
      </c>
      <c r="C82" s="14" t="s">
        <v>40</v>
      </c>
      <c r="D82" s="14" t="s">
        <v>74</v>
      </c>
      <c r="E82" s="14">
        <v>2</v>
      </c>
      <c r="F82" s="14" t="s">
        <v>154</v>
      </c>
    </row>
    <row r="83" spans="1:6" x14ac:dyDescent="0.2">
      <c r="A83" s="16" t="s">
        <v>327</v>
      </c>
      <c r="B83" s="13" t="s">
        <v>328</v>
      </c>
      <c r="C83" s="14" t="s">
        <v>304</v>
      </c>
      <c r="D83" s="14" t="s">
        <v>12</v>
      </c>
      <c r="E83" s="14" t="s">
        <v>154</v>
      </c>
      <c r="F83" s="14" t="s">
        <v>154</v>
      </c>
    </row>
    <row r="84" spans="1:6" x14ac:dyDescent="0.2">
      <c r="A84" s="16" t="s">
        <v>329</v>
      </c>
      <c r="B84" s="13" t="s">
        <v>330</v>
      </c>
      <c r="C84" s="14" t="s">
        <v>203</v>
      </c>
      <c r="D84" s="14" t="s">
        <v>187</v>
      </c>
      <c r="E84" s="14">
        <v>3</v>
      </c>
      <c r="F84" s="14">
        <v>3</v>
      </c>
    </row>
    <row r="85" spans="1:6" x14ac:dyDescent="0.2">
      <c r="A85" s="16" t="s">
        <v>331</v>
      </c>
      <c r="B85" s="13" t="s">
        <v>332</v>
      </c>
      <c r="C85" s="14" t="s">
        <v>12</v>
      </c>
      <c r="D85" s="14" t="s">
        <v>99</v>
      </c>
      <c r="E85" s="14">
        <v>2</v>
      </c>
      <c r="F85" s="14">
        <v>2</v>
      </c>
    </row>
    <row r="86" spans="1:6" x14ac:dyDescent="0.2">
      <c r="A86" s="16" t="s">
        <v>333</v>
      </c>
      <c r="B86" s="13" t="s">
        <v>334</v>
      </c>
      <c r="C86" s="14" t="s">
        <v>335</v>
      </c>
      <c r="D86" s="14" t="s">
        <v>336</v>
      </c>
      <c r="E86" s="14">
        <v>17</v>
      </c>
      <c r="F86" s="14">
        <v>23</v>
      </c>
    </row>
    <row r="87" spans="1:6" x14ac:dyDescent="0.2">
      <c r="A87" s="16" t="s">
        <v>337</v>
      </c>
      <c r="B87" s="13" t="s">
        <v>338</v>
      </c>
      <c r="C87" s="14" t="s">
        <v>167</v>
      </c>
      <c r="D87" s="14" t="s">
        <v>304</v>
      </c>
      <c r="E87" s="14">
        <v>1</v>
      </c>
      <c r="F87" s="14" t="s">
        <v>154</v>
      </c>
    </row>
    <row r="88" spans="1:6" x14ac:dyDescent="0.2">
      <c r="A88" s="16" t="s">
        <v>339</v>
      </c>
      <c r="B88" s="13" t="s">
        <v>340</v>
      </c>
      <c r="C88" s="14" t="s">
        <v>341</v>
      </c>
      <c r="D88" s="14" t="s">
        <v>92</v>
      </c>
      <c r="E88" s="14">
        <v>3</v>
      </c>
      <c r="F88" s="14">
        <v>4</v>
      </c>
    </row>
    <row r="89" spans="1:6" x14ac:dyDescent="0.2">
      <c r="A89" s="16" t="s">
        <v>342</v>
      </c>
      <c r="B89" s="13" t="s">
        <v>343</v>
      </c>
      <c r="C89" s="14" t="s">
        <v>168</v>
      </c>
      <c r="D89" s="14" t="s">
        <v>74</v>
      </c>
      <c r="E89" s="14">
        <v>2</v>
      </c>
      <c r="F89" s="14" t="s">
        <v>154</v>
      </c>
    </row>
    <row r="90" spans="1:6" x14ac:dyDescent="0.2">
      <c r="A90" s="16" t="s">
        <v>344</v>
      </c>
      <c r="B90" s="13" t="s">
        <v>345</v>
      </c>
      <c r="C90" s="14" t="s">
        <v>40</v>
      </c>
      <c r="D90" s="14" t="s">
        <v>40</v>
      </c>
      <c r="E90" s="14" t="s">
        <v>154</v>
      </c>
      <c r="F90" s="14" t="s">
        <v>154</v>
      </c>
    </row>
    <row r="91" spans="1:6" x14ac:dyDescent="0.2">
      <c r="A91" s="16" t="s">
        <v>346</v>
      </c>
      <c r="B91" s="13" t="s">
        <v>347</v>
      </c>
      <c r="C91" s="14" t="s">
        <v>348</v>
      </c>
      <c r="D91" s="14" t="s">
        <v>349</v>
      </c>
      <c r="E91" s="14">
        <v>53</v>
      </c>
      <c r="F91" s="14">
        <v>33</v>
      </c>
    </row>
    <row r="92" spans="1:6" x14ac:dyDescent="0.2">
      <c r="A92" s="16" t="s">
        <v>350</v>
      </c>
      <c r="B92" s="13" t="s">
        <v>351</v>
      </c>
      <c r="C92" s="14">
        <v>12</v>
      </c>
      <c r="D92" s="14">
        <v>12</v>
      </c>
      <c r="E92" s="14" t="s">
        <v>99</v>
      </c>
      <c r="F92" s="14" t="s">
        <v>74</v>
      </c>
    </row>
    <row r="93" spans="1:6" x14ac:dyDescent="0.2">
      <c r="A93" s="16" t="s">
        <v>352</v>
      </c>
      <c r="B93" s="13" t="s">
        <v>353</v>
      </c>
      <c r="C93" s="14" t="s">
        <v>235</v>
      </c>
      <c r="D93" s="14">
        <v>15</v>
      </c>
      <c r="E93" s="14" t="s">
        <v>98</v>
      </c>
      <c r="F93" s="14">
        <v>5</v>
      </c>
    </row>
    <row r="94" spans="1:6" x14ac:dyDescent="0.2">
      <c r="A94" s="16" t="s">
        <v>354</v>
      </c>
      <c r="B94" s="13" t="s">
        <v>355</v>
      </c>
      <c r="C94" s="14" t="s">
        <v>99</v>
      </c>
      <c r="D94" s="14" t="s">
        <v>4</v>
      </c>
      <c r="E94" s="14">
        <v>1</v>
      </c>
      <c r="F94" s="14">
        <v>1</v>
      </c>
    </row>
    <row r="95" spans="1:6" x14ac:dyDescent="0.2">
      <c r="A95" s="16" t="s">
        <v>356</v>
      </c>
      <c r="B95" s="13" t="s">
        <v>357</v>
      </c>
      <c r="C95" s="14" t="s">
        <v>22</v>
      </c>
      <c r="D95" s="14" t="s">
        <v>40</v>
      </c>
      <c r="E95" s="14">
        <v>4</v>
      </c>
      <c r="F95" s="14">
        <v>2</v>
      </c>
    </row>
    <row r="96" spans="1:6" x14ac:dyDescent="0.2">
      <c r="A96" s="16" t="s">
        <v>358</v>
      </c>
      <c r="B96" s="13" t="s">
        <v>359</v>
      </c>
      <c r="C96" s="14">
        <v>160</v>
      </c>
      <c r="D96" s="14">
        <v>148</v>
      </c>
      <c r="E96" s="14" t="s">
        <v>360</v>
      </c>
      <c r="F96" s="14" t="s">
        <v>183</v>
      </c>
    </row>
    <row r="97" spans="1:6" x14ac:dyDescent="0.2">
      <c r="A97" s="16" t="s">
        <v>361</v>
      </c>
      <c r="B97" s="13" t="s">
        <v>362</v>
      </c>
      <c r="C97" s="14">
        <v>94</v>
      </c>
      <c r="D97" s="14">
        <v>79</v>
      </c>
      <c r="E97" s="14" t="s">
        <v>363</v>
      </c>
      <c r="F97" s="14" t="s">
        <v>364</v>
      </c>
    </row>
    <row r="98" spans="1:6" x14ac:dyDescent="0.2">
      <c r="A98" s="16" t="s">
        <v>365</v>
      </c>
      <c r="B98" s="13" t="s">
        <v>366</v>
      </c>
      <c r="C98" s="14">
        <v>6</v>
      </c>
      <c r="D98" s="14">
        <v>7</v>
      </c>
      <c r="E98" s="14" t="s">
        <v>367</v>
      </c>
      <c r="F98" s="14" t="s">
        <v>5</v>
      </c>
    </row>
    <row r="99" spans="1:6" x14ac:dyDescent="0.2">
      <c r="A99" s="16" t="s">
        <v>368</v>
      </c>
      <c r="B99" s="13" t="s">
        <v>369</v>
      </c>
      <c r="C99" s="14" t="s">
        <v>69</v>
      </c>
      <c r="D99" s="14" t="s">
        <v>370</v>
      </c>
      <c r="E99" s="14">
        <v>24</v>
      </c>
      <c r="F99" s="14">
        <v>14</v>
      </c>
    </row>
    <row r="100" spans="1:6" x14ac:dyDescent="0.2">
      <c r="A100" s="16" t="s">
        <v>371</v>
      </c>
      <c r="B100" s="13" t="s">
        <v>372</v>
      </c>
      <c r="C100" s="14" t="s">
        <v>373</v>
      </c>
      <c r="D100" s="14">
        <v>65</v>
      </c>
      <c r="E100" s="14">
        <v>27</v>
      </c>
      <c r="F100" s="14">
        <v>18</v>
      </c>
    </row>
    <row r="101" spans="1:6" x14ac:dyDescent="0.2">
      <c r="A101" s="16" t="s">
        <v>374</v>
      </c>
      <c r="B101" s="13" t="s">
        <v>375</v>
      </c>
      <c r="C101" s="14" t="s">
        <v>40</v>
      </c>
      <c r="D101" s="14">
        <v>5</v>
      </c>
      <c r="E101" s="14">
        <v>1</v>
      </c>
      <c r="F101" s="14" t="s">
        <v>154</v>
      </c>
    </row>
    <row r="102" spans="1:6" x14ac:dyDescent="0.2">
      <c r="A102" s="16" t="s">
        <v>376</v>
      </c>
      <c r="B102" s="13" t="s">
        <v>377</v>
      </c>
      <c r="C102" s="14" t="s">
        <v>301</v>
      </c>
      <c r="D102" s="14">
        <v>19</v>
      </c>
      <c r="E102" s="14">
        <v>3</v>
      </c>
      <c r="F102" s="14">
        <v>3</v>
      </c>
    </row>
    <row r="103" spans="1:6" x14ac:dyDescent="0.2">
      <c r="A103" s="16" t="s">
        <v>378</v>
      </c>
      <c r="B103" s="13" t="s">
        <v>379</v>
      </c>
      <c r="C103" s="14" t="s">
        <v>182</v>
      </c>
      <c r="D103" s="14">
        <v>22</v>
      </c>
      <c r="E103" s="14">
        <v>2</v>
      </c>
      <c r="F103" s="14">
        <v>1</v>
      </c>
    </row>
    <row r="104" spans="1:6" x14ac:dyDescent="0.2">
      <c r="A104" s="16" t="s">
        <v>380</v>
      </c>
      <c r="B104" s="13" t="s">
        <v>381</v>
      </c>
      <c r="C104" s="14" t="s">
        <v>74</v>
      </c>
      <c r="D104" s="14">
        <v>4</v>
      </c>
      <c r="E104" s="14" t="s">
        <v>154</v>
      </c>
      <c r="F104" s="14" t="s">
        <v>154</v>
      </c>
    </row>
    <row r="105" spans="1:6" x14ac:dyDescent="0.2">
      <c r="A105" s="16" t="s">
        <v>382</v>
      </c>
      <c r="B105" s="13" t="s">
        <v>383</v>
      </c>
      <c r="C105" s="14">
        <v>80</v>
      </c>
      <c r="D105" s="14">
        <v>87</v>
      </c>
      <c r="E105" s="14">
        <v>44</v>
      </c>
      <c r="F105" s="14" t="s">
        <v>269</v>
      </c>
    </row>
    <row r="106" spans="1:6" x14ac:dyDescent="0.2">
      <c r="A106" s="16" t="s">
        <v>384</v>
      </c>
      <c r="B106" s="13" t="s">
        <v>385</v>
      </c>
      <c r="C106" s="14">
        <v>13</v>
      </c>
      <c r="D106" s="14" t="s">
        <v>92</v>
      </c>
      <c r="E106" s="14">
        <v>6</v>
      </c>
      <c r="F106" s="14">
        <v>4</v>
      </c>
    </row>
    <row r="107" spans="1:6" x14ac:dyDescent="0.2">
      <c r="A107" s="16" t="s">
        <v>386</v>
      </c>
      <c r="B107" s="13" t="s">
        <v>387</v>
      </c>
      <c r="C107" s="14">
        <v>5</v>
      </c>
      <c r="D107" s="14" t="s">
        <v>74</v>
      </c>
      <c r="E107" s="14">
        <v>2</v>
      </c>
      <c r="F107" s="14">
        <v>1</v>
      </c>
    </row>
    <row r="108" spans="1:6" x14ac:dyDescent="0.2">
      <c r="A108" s="16" t="s">
        <v>388</v>
      </c>
      <c r="B108" s="13" t="s">
        <v>389</v>
      </c>
      <c r="C108" s="14">
        <v>7</v>
      </c>
      <c r="D108" s="14">
        <v>7</v>
      </c>
      <c r="E108" s="14" t="s">
        <v>5</v>
      </c>
      <c r="F108" s="14">
        <v>3</v>
      </c>
    </row>
    <row r="109" spans="1:6" x14ac:dyDescent="0.2">
      <c r="A109" s="16" t="s">
        <v>390</v>
      </c>
      <c r="B109" s="13" t="s">
        <v>391</v>
      </c>
      <c r="C109" s="14" t="s">
        <v>4</v>
      </c>
      <c r="D109" s="14">
        <v>7</v>
      </c>
      <c r="E109" s="14">
        <v>1</v>
      </c>
      <c r="F109" s="14" t="s">
        <v>154</v>
      </c>
    </row>
    <row r="110" spans="1:6" x14ac:dyDescent="0.2">
      <c r="A110" s="16" t="s">
        <v>392</v>
      </c>
      <c r="B110" s="13" t="s">
        <v>393</v>
      </c>
      <c r="C110" s="14">
        <v>44</v>
      </c>
      <c r="D110" s="14" t="s">
        <v>262</v>
      </c>
      <c r="E110" s="14">
        <v>16</v>
      </c>
      <c r="F110" s="14">
        <v>7</v>
      </c>
    </row>
    <row r="111" spans="1:6" x14ac:dyDescent="0.2">
      <c r="A111" s="16" t="s">
        <v>394</v>
      </c>
      <c r="B111" s="13" t="s">
        <v>395</v>
      </c>
      <c r="C111" s="14">
        <v>55</v>
      </c>
      <c r="D111" s="14">
        <v>49</v>
      </c>
      <c r="E111" s="14" t="s">
        <v>65</v>
      </c>
      <c r="F111" s="14">
        <v>14</v>
      </c>
    </row>
    <row r="112" spans="1:6" x14ac:dyDescent="0.2">
      <c r="A112" s="16" t="s">
        <v>396</v>
      </c>
      <c r="B112" s="13" t="s">
        <v>397</v>
      </c>
      <c r="C112" s="14" t="s">
        <v>74</v>
      </c>
      <c r="D112" s="14">
        <v>6</v>
      </c>
      <c r="E112" s="14">
        <v>1</v>
      </c>
      <c r="F112" s="14" t="s">
        <v>154</v>
      </c>
    </row>
    <row r="113" spans="1:6" x14ac:dyDescent="0.2">
      <c r="A113" s="16" t="s">
        <v>398</v>
      </c>
      <c r="B113" s="13" t="s">
        <v>399</v>
      </c>
      <c r="C113" s="14" t="s">
        <v>12</v>
      </c>
      <c r="D113" s="14">
        <v>9</v>
      </c>
      <c r="E113" s="14">
        <v>1</v>
      </c>
      <c r="F113" s="14" t="s">
        <v>154</v>
      </c>
    </row>
    <row r="114" spans="1:6" x14ac:dyDescent="0.2">
      <c r="A114" s="16" t="s">
        <v>400</v>
      </c>
      <c r="B114" s="13" t="s">
        <v>401</v>
      </c>
      <c r="C114" s="14" t="s">
        <v>95</v>
      </c>
      <c r="D114" s="14">
        <v>8</v>
      </c>
      <c r="E114" s="14">
        <v>1</v>
      </c>
      <c r="F114" s="14">
        <v>2</v>
      </c>
    </row>
    <row r="115" spans="1:6" x14ac:dyDescent="0.2">
      <c r="A115" s="16" t="s">
        <v>402</v>
      </c>
      <c r="B115" s="13" t="s">
        <v>403</v>
      </c>
      <c r="C115" s="14">
        <v>7</v>
      </c>
      <c r="D115" s="14">
        <v>6</v>
      </c>
      <c r="E115" s="14" t="s">
        <v>23</v>
      </c>
      <c r="F115" s="14">
        <v>1</v>
      </c>
    </row>
    <row r="116" spans="1:6" x14ac:dyDescent="0.2">
      <c r="A116" s="16" t="s">
        <v>404</v>
      </c>
      <c r="B116" s="13" t="s">
        <v>405</v>
      </c>
      <c r="C116" s="14" t="s">
        <v>51</v>
      </c>
      <c r="D116" s="14">
        <v>15</v>
      </c>
      <c r="E116" s="14">
        <v>3</v>
      </c>
      <c r="F116" s="14">
        <v>2</v>
      </c>
    </row>
    <row r="117" spans="1:6" x14ac:dyDescent="0.2">
      <c r="A117" s="16" t="s">
        <v>406</v>
      </c>
      <c r="B117" s="13" t="s">
        <v>407</v>
      </c>
      <c r="C117" s="14" t="s">
        <v>74</v>
      </c>
      <c r="D117" s="14">
        <v>6</v>
      </c>
      <c r="E117" s="14" t="s">
        <v>154</v>
      </c>
      <c r="F117" s="14" t="s">
        <v>154</v>
      </c>
    </row>
    <row r="118" spans="1:6" x14ac:dyDescent="0.2">
      <c r="A118" s="16" t="s">
        <v>408</v>
      </c>
      <c r="B118" s="13" t="s">
        <v>409</v>
      </c>
      <c r="C118" s="14">
        <v>9</v>
      </c>
      <c r="D118" s="14" t="s">
        <v>99</v>
      </c>
      <c r="E118" s="14">
        <v>3</v>
      </c>
      <c r="F118" s="14">
        <v>1</v>
      </c>
    </row>
    <row r="119" spans="1:6" x14ac:dyDescent="0.2">
      <c r="A119" s="16" t="s">
        <v>410</v>
      </c>
      <c r="B119" s="13" t="s">
        <v>411</v>
      </c>
      <c r="C119" s="14" t="s">
        <v>412</v>
      </c>
      <c r="D119" s="14">
        <v>39</v>
      </c>
      <c r="E119" s="14">
        <v>7</v>
      </c>
      <c r="F119" s="14">
        <v>5</v>
      </c>
    </row>
    <row r="120" spans="1:6" x14ac:dyDescent="0.2">
      <c r="A120" s="16" t="s">
        <v>413</v>
      </c>
      <c r="B120" s="13" t="s">
        <v>414</v>
      </c>
      <c r="C120" s="14" t="s">
        <v>213</v>
      </c>
      <c r="D120" s="14">
        <v>17</v>
      </c>
      <c r="E120" s="14">
        <v>5</v>
      </c>
      <c r="F120" s="14">
        <v>4</v>
      </c>
    </row>
    <row r="121" spans="1:6" x14ac:dyDescent="0.2">
      <c r="A121" s="16" t="s">
        <v>415</v>
      </c>
      <c r="B121" s="13" t="s">
        <v>416</v>
      </c>
      <c r="C121" s="14">
        <v>7</v>
      </c>
      <c r="D121" s="14" t="s">
        <v>22</v>
      </c>
      <c r="E121" s="14">
        <v>1</v>
      </c>
      <c r="F121" s="14" t="s">
        <v>154</v>
      </c>
    </row>
    <row r="122" spans="1:6" x14ac:dyDescent="0.2">
      <c r="A122" s="16" t="s">
        <v>417</v>
      </c>
      <c r="B122" s="13" t="s">
        <v>418</v>
      </c>
      <c r="C122" s="14" t="s">
        <v>304</v>
      </c>
      <c r="D122" s="14">
        <v>9</v>
      </c>
      <c r="E122" s="14">
        <v>1</v>
      </c>
      <c r="F122" s="14" t="s">
        <v>154</v>
      </c>
    </row>
    <row r="123" spans="1:6" x14ac:dyDescent="0.2">
      <c r="A123" s="16" t="s">
        <v>419</v>
      </c>
      <c r="B123" s="13" t="s">
        <v>420</v>
      </c>
      <c r="C123" s="14">
        <v>5</v>
      </c>
      <c r="D123" s="14" t="s">
        <v>74</v>
      </c>
      <c r="E123" s="14">
        <v>2</v>
      </c>
      <c r="F123" s="14">
        <v>1</v>
      </c>
    </row>
    <row r="124" spans="1:6" x14ac:dyDescent="0.2">
      <c r="A124" s="16" t="s">
        <v>421</v>
      </c>
      <c r="B124" s="13" t="s">
        <v>422</v>
      </c>
      <c r="C124" s="14">
        <v>6</v>
      </c>
      <c r="D124" s="14">
        <v>5</v>
      </c>
      <c r="E124" s="14">
        <v>4</v>
      </c>
      <c r="F124" s="14" t="s">
        <v>6</v>
      </c>
    </row>
    <row r="125" spans="1:6" x14ac:dyDescent="0.2">
      <c r="A125" s="16" t="s">
        <v>423</v>
      </c>
      <c r="B125" s="13" t="s">
        <v>424</v>
      </c>
      <c r="C125" s="14">
        <v>40</v>
      </c>
      <c r="D125" s="14">
        <v>30</v>
      </c>
      <c r="E125" s="14" t="s">
        <v>425</v>
      </c>
      <c r="F125" s="14">
        <v>13</v>
      </c>
    </row>
    <row r="126" spans="1:6" x14ac:dyDescent="0.2">
      <c r="A126" s="16" t="s">
        <v>426</v>
      </c>
      <c r="B126" s="13" t="s">
        <v>427</v>
      </c>
      <c r="C126" s="14">
        <v>34</v>
      </c>
      <c r="D126" s="14">
        <v>32</v>
      </c>
      <c r="E126" s="14" t="s">
        <v>203</v>
      </c>
      <c r="F126" s="14">
        <v>9</v>
      </c>
    </row>
    <row r="127" spans="1:6" x14ac:dyDescent="0.2">
      <c r="A127" s="16" t="s">
        <v>428</v>
      </c>
      <c r="B127" s="13" t="s">
        <v>429</v>
      </c>
      <c r="C127" s="14" t="s">
        <v>430</v>
      </c>
      <c r="D127" s="14">
        <v>50</v>
      </c>
      <c r="E127" s="14">
        <v>22</v>
      </c>
      <c r="F127" s="14">
        <v>6</v>
      </c>
    </row>
    <row r="128" spans="1:6" x14ac:dyDescent="0.2">
      <c r="A128" s="16" t="s">
        <v>431</v>
      </c>
      <c r="B128" s="13" t="s">
        <v>432</v>
      </c>
      <c r="C128" s="14">
        <v>27</v>
      </c>
      <c r="D128" s="14" t="s">
        <v>301</v>
      </c>
      <c r="E128" s="14">
        <v>5</v>
      </c>
      <c r="F128" s="14">
        <v>6</v>
      </c>
    </row>
    <row r="129" spans="1:6" x14ac:dyDescent="0.2">
      <c r="A129" s="16" t="s">
        <v>433</v>
      </c>
      <c r="B129" s="13" t="s">
        <v>434</v>
      </c>
      <c r="C129" s="14">
        <v>12</v>
      </c>
      <c r="D129" s="14">
        <v>11</v>
      </c>
      <c r="E129" s="14" t="s">
        <v>40</v>
      </c>
      <c r="F129" s="14">
        <v>3</v>
      </c>
    </row>
    <row r="130" spans="1:6" x14ac:dyDescent="0.2">
      <c r="A130" s="16" t="s">
        <v>435</v>
      </c>
      <c r="B130" s="13" t="s">
        <v>436</v>
      </c>
      <c r="C130" s="14" t="s">
        <v>95</v>
      </c>
      <c r="D130" s="14">
        <v>8</v>
      </c>
      <c r="E130" s="14">
        <v>1</v>
      </c>
      <c r="F130" s="14">
        <v>1</v>
      </c>
    </row>
    <row r="131" spans="1:6" x14ac:dyDescent="0.2">
      <c r="A131" s="16" t="s">
        <v>437</v>
      </c>
      <c r="B131" s="13" t="s">
        <v>438</v>
      </c>
      <c r="C131" s="14" t="s">
        <v>22</v>
      </c>
      <c r="D131" s="14">
        <v>6</v>
      </c>
      <c r="E131" s="14">
        <v>1</v>
      </c>
      <c r="F131" s="14" t="s">
        <v>154</v>
      </c>
    </row>
    <row r="132" spans="1:6" x14ac:dyDescent="0.2">
      <c r="A132" s="16" t="s">
        <v>439</v>
      </c>
      <c r="B132" s="13" t="s">
        <v>440</v>
      </c>
      <c r="C132" s="14">
        <v>5</v>
      </c>
      <c r="D132" s="14">
        <v>6</v>
      </c>
      <c r="E132" s="14" t="s">
        <v>6</v>
      </c>
      <c r="F132" s="14" t="s">
        <v>154</v>
      </c>
    </row>
    <row r="133" spans="1:6" x14ac:dyDescent="0.2">
      <c r="A133" s="16" t="s">
        <v>441</v>
      </c>
      <c r="B133" s="13" t="s">
        <v>442</v>
      </c>
      <c r="C133" s="14" t="s">
        <v>37</v>
      </c>
      <c r="D133" s="14">
        <v>18</v>
      </c>
      <c r="E133" s="14">
        <v>4</v>
      </c>
      <c r="F133" s="14">
        <v>5</v>
      </c>
    </row>
    <row r="134" spans="1:6" x14ac:dyDescent="0.2">
      <c r="A134" s="16" t="s">
        <v>443</v>
      </c>
      <c r="B134" s="13" t="s">
        <v>444</v>
      </c>
      <c r="C134" s="14">
        <v>4</v>
      </c>
      <c r="D134" s="14">
        <v>3</v>
      </c>
      <c r="E134" s="14" t="s">
        <v>6</v>
      </c>
      <c r="F134" s="14">
        <v>2</v>
      </c>
    </row>
    <row r="135" spans="1:6" x14ac:dyDescent="0.2">
      <c r="A135" s="16" t="s">
        <v>445</v>
      </c>
      <c r="B135" s="13" t="s">
        <v>446</v>
      </c>
      <c r="C135" s="14">
        <v>4</v>
      </c>
      <c r="D135" s="14">
        <v>2</v>
      </c>
      <c r="E135" s="14">
        <v>2</v>
      </c>
      <c r="F135" s="14" t="s">
        <v>309</v>
      </c>
    </row>
    <row r="136" spans="1:6" x14ac:dyDescent="0.2">
      <c r="A136" s="16" t="s">
        <v>447</v>
      </c>
      <c r="B136" s="13" t="s">
        <v>448</v>
      </c>
      <c r="C136" s="14">
        <v>18</v>
      </c>
      <c r="D136" s="14">
        <v>14</v>
      </c>
      <c r="E136" s="14" t="s">
        <v>95</v>
      </c>
      <c r="F136" s="14">
        <v>5</v>
      </c>
    </row>
    <row r="137" spans="1:6" x14ac:dyDescent="0.2">
      <c r="A137" s="16" t="s">
        <v>449</v>
      </c>
      <c r="B137" s="13" t="s">
        <v>450</v>
      </c>
      <c r="C137" s="14">
        <v>6</v>
      </c>
      <c r="D137" s="14" t="s">
        <v>74</v>
      </c>
      <c r="E137" s="14">
        <v>1</v>
      </c>
      <c r="F137" s="14" t="s">
        <v>154</v>
      </c>
    </row>
    <row r="138" spans="1:6" x14ac:dyDescent="0.2">
      <c r="A138" s="16" t="s">
        <v>451</v>
      </c>
      <c r="B138" s="13" t="s">
        <v>452</v>
      </c>
      <c r="C138" s="14">
        <v>7</v>
      </c>
      <c r="D138" s="14" t="s">
        <v>55</v>
      </c>
      <c r="E138" s="14">
        <v>1</v>
      </c>
      <c r="F138" s="14" t="s">
        <v>154</v>
      </c>
    </row>
    <row r="139" spans="1:6" x14ac:dyDescent="0.2">
      <c r="A139" s="16" t="s">
        <v>453</v>
      </c>
      <c r="B139" s="13" t="s">
        <v>454</v>
      </c>
      <c r="C139" s="14" t="s">
        <v>455</v>
      </c>
      <c r="D139" s="14">
        <v>36</v>
      </c>
      <c r="E139" s="14">
        <v>8</v>
      </c>
      <c r="F139" s="14">
        <v>3</v>
      </c>
    </row>
    <row r="140" spans="1:6" x14ac:dyDescent="0.2">
      <c r="A140" s="16" t="s">
        <v>456</v>
      </c>
      <c r="B140" s="13" t="s">
        <v>457</v>
      </c>
      <c r="C140" s="14">
        <v>5</v>
      </c>
      <c r="D140" s="14">
        <v>4</v>
      </c>
      <c r="E140" s="14" t="s">
        <v>6</v>
      </c>
      <c r="F140" s="14">
        <v>1</v>
      </c>
    </row>
    <row r="141" spans="1:6" x14ac:dyDescent="0.2">
      <c r="A141" s="16" t="s">
        <v>458</v>
      </c>
      <c r="B141" s="13" t="s">
        <v>459</v>
      </c>
      <c r="C141" s="14" t="s">
        <v>74</v>
      </c>
      <c r="D141" s="14">
        <v>3</v>
      </c>
      <c r="E141" s="14">
        <v>1</v>
      </c>
      <c r="F141" s="14">
        <v>1</v>
      </c>
    </row>
    <row r="142" spans="1:6" x14ac:dyDescent="0.2">
      <c r="A142" s="16" t="s">
        <v>460</v>
      </c>
      <c r="B142" s="13" t="s">
        <v>461</v>
      </c>
      <c r="C142" s="14">
        <v>6</v>
      </c>
      <c r="D142" s="14" t="s">
        <v>74</v>
      </c>
      <c r="E142" s="14">
        <v>1</v>
      </c>
      <c r="F142" s="14" t="s">
        <v>154</v>
      </c>
    </row>
    <row r="143" spans="1:6" x14ac:dyDescent="0.2">
      <c r="A143" s="16" t="s">
        <v>462</v>
      </c>
      <c r="B143" s="13" t="s">
        <v>463</v>
      </c>
      <c r="C143" s="14" t="s">
        <v>74</v>
      </c>
      <c r="D143" s="14">
        <v>6</v>
      </c>
      <c r="E143" s="14" t="s">
        <v>154</v>
      </c>
      <c r="F143" s="14">
        <v>1</v>
      </c>
    </row>
    <row r="144" spans="1:6" x14ac:dyDescent="0.2">
      <c r="A144" s="16" t="s">
        <v>464</v>
      </c>
      <c r="B144" s="13" t="s">
        <v>465</v>
      </c>
      <c r="C144" s="14">
        <v>38</v>
      </c>
      <c r="D144" s="14">
        <v>33</v>
      </c>
      <c r="E144" s="14" t="s">
        <v>83</v>
      </c>
      <c r="F144" s="14">
        <v>13</v>
      </c>
    </row>
    <row r="145" spans="1:6" x14ac:dyDescent="0.2">
      <c r="A145" s="16" t="s">
        <v>466</v>
      </c>
      <c r="B145" s="13" t="s">
        <v>467</v>
      </c>
      <c r="C145" s="14">
        <v>28</v>
      </c>
      <c r="D145" s="14">
        <v>24</v>
      </c>
      <c r="E145" s="14" t="s">
        <v>468</v>
      </c>
      <c r="F145" s="14">
        <v>10</v>
      </c>
    </row>
    <row r="146" spans="1:6" x14ac:dyDescent="0.2">
      <c r="A146" s="16" t="s">
        <v>469</v>
      </c>
      <c r="B146" s="13" t="s">
        <v>470</v>
      </c>
      <c r="C146" s="14">
        <v>29</v>
      </c>
      <c r="D146" s="14" t="s">
        <v>222</v>
      </c>
      <c r="E146" s="14">
        <v>10</v>
      </c>
      <c r="F146" s="14">
        <v>4</v>
      </c>
    </row>
    <row r="147" spans="1:6" x14ac:dyDescent="0.2">
      <c r="A147" s="16" t="s">
        <v>471</v>
      </c>
      <c r="B147" s="13" t="s">
        <v>472</v>
      </c>
      <c r="C147" s="14">
        <v>5</v>
      </c>
      <c r="D147" s="14">
        <v>2</v>
      </c>
      <c r="E147" s="14" t="s">
        <v>5</v>
      </c>
      <c r="F147" s="14">
        <v>3</v>
      </c>
    </row>
    <row r="148" spans="1:6" x14ac:dyDescent="0.2">
      <c r="A148" s="16" t="s">
        <v>473</v>
      </c>
      <c r="B148" s="13" t="s">
        <v>474</v>
      </c>
      <c r="C148" s="14" t="s">
        <v>44</v>
      </c>
      <c r="D148" s="14">
        <v>36</v>
      </c>
      <c r="E148" s="14">
        <v>21</v>
      </c>
      <c r="F148" s="14">
        <v>8</v>
      </c>
    </row>
    <row r="149" spans="1:6" x14ac:dyDescent="0.2">
      <c r="A149" s="16" t="s">
        <v>475</v>
      </c>
      <c r="B149" s="13" t="s">
        <v>476</v>
      </c>
      <c r="C149" s="14">
        <v>7</v>
      </c>
      <c r="D149" s="14">
        <v>5</v>
      </c>
      <c r="E149" s="14">
        <v>4</v>
      </c>
      <c r="F149" s="14" t="s">
        <v>5</v>
      </c>
    </row>
    <row r="150" spans="1:6" x14ac:dyDescent="0.2">
      <c r="A150" s="16" t="s">
        <v>477</v>
      </c>
      <c r="B150" s="13" t="s">
        <v>478</v>
      </c>
      <c r="C150" s="14">
        <v>8</v>
      </c>
      <c r="D150" s="14" t="s">
        <v>18</v>
      </c>
      <c r="E150" s="14" t="s">
        <v>154</v>
      </c>
      <c r="F150" s="14" t="s">
        <v>154</v>
      </c>
    </row>
    <row r="151" spans="1:6" x14ac:dyDescent="0.2">
      <c r="A151" s="16" t="s">
        <v>479</v>
      </c>
      <c r="B151" s="13" t="s">
        <v>480</v>
      </c>
      <c r="C151" s="14" t="s">
        <v>481</v>
      </c>
      <c r="D151" s="14">
        <v>32</v>
      </c>
      <c r="E151" s="14">
        <v>3</v>
      </c>
      <c r="F151" s="14">
        <v>1</v>
      </c>
    </row>
    <row r="152" spans="1:6" x14ac:dyDescent="0.2">
      <c r="A152" s="16" t="s">
        <v>482</v>
      </c>
      <c r="B152" s="13" t="s">
        <v>483</v>
      </c>
      <c r="C152" s="14">
        <v>4</v>
      </c>
      <c r="D152" s="14">
        <v>3</v>
      </c>
      <c r="E152" s="14">
        <v>2</v>
      </c>
      <c r="F152" s="14" t="s">
        <v>309</v>
      </c>
    </row>
    <row r="153" spans="1:6" x14ac:dyDescent="0.2">
      <c r="A153" s="16" t="s">
        <v>484</v>
      </c>
      <c r="B153" s="13" t="s">
        <v>485</v>
      </c>
      <c r="C153" s="14">
        <v>43</v>
      </c>
      <c r="D153" s="14">
        <v>39</v>
      </c>
      <c r="E153" s="14" t="s">
        <v>213</v>
      </c>
      <c r="F153" s="14">
        <v>7</v>
      </c>
    </row>
    <row r="154" spans="1:6" x14ac:dyDescent="0.2">
      <c r="A154" s="16" t="s">
        <v>486</v>
      </c>
      <c r="B154" s="13" t="s">
        <v>487</v>
      </c>
      <c r="C154" s="14">
        <v>14</v>
      </c>
      <c r="D154" s="14">
        <v>13</v>
      </c>
      <c r="E154" s="14">
        <v>6</v>
      </c>
      <c r="F154" s="14" t="s">
        <v>74</v>
      </c>
    </row>
    <row r="155" spans="1:6" x14ac:dyDescent="0.2">
      <c r="A155" s="16" t="s">
        <v>488</v>
      </c>
      <c r="B155" s="13" t="s">
        <v>489</v>
      </c>
      <c r="C155" s="14">
        <v>8</v>
      </c>
      <c r="D155" s="14">
        <v>9</v>
      </c>
      <c r="E155" s="14" t="s">
        <v>26</v>
      </c>
      <c r="F155" s="14">
        <v>1</v>
      </c>
    </row>
    <row r="156" spans="1:6" x14ac:dyDescent="0.2">
      <c r="A156" s="16" t="s">
        <v>490</v>
      </c>
      <c r="B156" s="13" t="s">
        <v>491</v>
      </c>
      <c r="C156" s="14" t="s">
        <v>74</v>
      </c>
      <c r="D156" s="14">
        <v>6</v>
      </c>
      <c r="E156" s="14">
        <v>1</v>
      </c>
      <c r="F156" s="14" t="s">
        <v>154</v>
      </c>
    </row>
    <row r="157" spans="1:6" x14ac:dyDescent="0.2">
      <c r="A157" s="16" t="s">
        <v>492</v>
      </c>
      <c r="B157" s="13" t="s">
        <v>493</v>
      </c>
      <c r="C157" s="14">
        <v>27</v>
      </c>
      <c r="D157" s="14">
        <v>17</v>
      </c>
      <c r="E157" s="14">
        <v>13</v>
      </c>
      <c r="F157" s="14" t="s">
        <v>98</v>
      </c>
    </row>
    <row r="158" spans="1:6" x14ac:dyDescent="0.2">
      <c r="A158" s="16" t="s">
        <v>494</v>
      </c>
      <c r="B158" s="13" t="s">
        <v>495</v>
      </c>
      <c r="C158" s="14">
        <v>3</v>
      </c>
      <c r="D158" s="14">
        <v>3</v>
      </c>
      <c r="E158" s="14" t="s">
        <v>22</v>
      </c>
      <c r="F158" s="14">
        <v>4</v>
      </c>
    </row>
    <row r="159" spans="1:6" x14ac:dyDescent="0.2">
      <c r="A159" s="16" t="s">
        <v>496</v>
      </c>
      <c r="B159" s="13" t="s">
        <v>497</v>
      </c>
      <c r="C159" s="14">
        <v>23</v>
      </c>
      <c r="D159" s="14">
        <v>20</v>
      </c>
      <c r="E159" s="14" t="s">
        <v>203</v>
      </c>
      <c r="F159" s="14">
        <v>9</v>
      </c>
    </row>
    <row r="160" spans="1:6" x14ac:dyDescent="0.2">
      <c r="A160" s="16" t="s">
        <v>498</v>
      </c>
      <c r="B160" s="13" t="s">
        <v>499</v>
      </c>
      <c r="C160" s="14">
        <v>118</v>
      </c>
      <c r="D160" s="14">
        <v>107</v>
      </c>
      <c r="E160" s="14" t="s">
        <v>238</v>
      </c>
      <c r="F160" s="14">
        <v>34</v>
      </c>
    </row>
    <row r="161" spans="1:6" x14ac:dyDescent="0.2">
      <c r="A161" s="16" t="s">
        <v>500</v>
      </c>
      <c r="B161" s="13" t="s">
        <v>501</v>
      </c>
      <c r="C161" s="14">
        <v>8</v>
      </c>
      <c r="D161" s="14" t="s">
        <v>22</v>
      </c>
      <c r="E161" s="14" t="s">
        <v>154</v>
      </c>
      <c r="F161" s="14" t="s">
        <v>154</v>
      </c>
    </row>
    <row r="162" spans="1:6" x14ac:dyDescent="0.2">
      <c r="A162" s="16" t="s">
        <v>502</v>
      </c>
      <c r="B162" s="13" t="s">
        <v>503</v>
      </c>
      <c r="C162" s="14" t="s">
        <v>314</v>
      </c>
      <c r="D162" s="14">
        <v>12</v>
      </c>
      <c r="E162" s="14">
        <v>5</v>
      </c>
      <c r="F162" s="14">
        <v>5</v>
      </c>
    </row>
    <row r="163" spans="1:6" x14ac:dyDescent="0.2">
      <c r="A163" s="16" t="s">
        <v>504</v>
      </c>
      <c r="B163" s="13" t="s">
        <v>505</v>
      </c>
      <c r="C163" s="14" t="s">
        <v>506</v>
      </c>
      <c r="D163" s="14">
        <v>16</v>
      </c>
      <c r="E163" s="14">
        <v>8</v>
      </c>
      <c r="F163" s="14">
        <v>1</v>
      </c>
    </row>
    <row r="164" spans="1:6" x14ac:dyDescent="0.2">
      <c r="A164" s="16" t="s">
        <v>507</v>
      </c>
      <c r="B164" s="13" t="s">
        <v>508</v>
      </c>
      <c r="C164" s="14" t="s">
        <v>509</v>
      </c>
      <c r="D164" s="14">
        <v>52</v>
      </c>
      <c r="E164" s="14">
        <v>26</v>
      </c>
      <c r="F164" s="14">
        <v>11</v>
      </c>
    </row>
    <row r="165" spans="1:6" x14ac:dyDescent="0.2">
      <c r="A165" s="16" t="s">
        <v>510</v>
      </c>
      <c r="B165" s="13" t="s">
        <v>511</v>
      </c>
      <c r="C165" s="14">
        <v>6</v>
      </c>
      <c r="D165" s="14" t="s">
        <v>74</v>
      </c>
      <c r="E165" s="14">
        <v>1</v>
      </c>
      <c r="F165" s="14" t="s">
        <v>154</v>
      </c>
    </row>
    <row r="166" spans="1:6" x14ac:dyDescent="0.2">
      <c r="A166" s="16" t="s">
        <v>512</v>
      </c>
      <c r="B166" s="13" t="s">
        <v>513</v>
      </c>
      <c r="C166" s="14" t="s">
        <v>17</v>
      </c>
      <c r="D166" s="14">
        <v>11</v>
      </c>
      <c r="E166" s="14">
        <v>2</v>
      </c>
      <c r="F166" s="14">
        <v>2</v>
      </c>
    </row>
    <row r="167" spans="1:6" x14ac:dyDescent="0.2">
      <c r="A167" s="16" t="s">
        <v>514</v>
      </c>
      <c r="B167" s="13" t="s">
        <v>515</v>
      </c>
      <c r="C167" s="14">
        <v>20</v>
      </c>
      <c r="D167" s="14">
        <v>16</v>
      </c>
      <c r="E167" s="14" t="s">
        <v>11</v>
      </c>
      <c r="F167" s="14">
        <v>7</v>
      </c>
    </row>
    <row r="168" spans="1:6" x14ac:dyDescent="0.2">
      <c r="A168" s="16" t="s">
        <v>516</v>
      </c>
      <c r="B168" s="13" t="s">
        <v>517</v>
      </c>
      <c r="C168" s="14">
        <v>10</v>
      </c>
      <c r="D168" s="14" t="s">
        <v>99</v>
      </c>
      <c r="E168" s="14">
        <v>4</v>
      </c>
      <c r="F168" s="14">
        <v>1</v>
      </c>
    </row>
    <row r="169" spans="1:6" x14ac:dyDescent="0.2">
      <c r="A169" s="16" t="s">
        <v>518</v>
      </c>
      <c r="B169" s="13" t="s">
        <v>519</v>
      </c>
      <c r="C169" s="14" t="s">
        <v>520</v>
      </c>
      <c r="D169" s="14">
        <v>75</v>
      </c>
      <c r="E169" s="14">
        <v>11</v>
      </c>
      <c r="F169" s="14">
        <v>5</v>
      </c>
    </row>
    <row r="170" spans="1:6" x14ac:dyDescent="0.2">
      <c r="A170" s="16" t="s">
        <v>521</v>
      </c>
      <c r="B170" s="13" t="s">
        <v>522</v>
      </c>
      <c r="C170" s="14">
        <v>11</v>
      </c>
      <c r="D170" s="14">
        <v>11</v>
      </c>
      <c r="E170" s="14" t="s">
        <v>74</v>
      </c>
      <c r="F170" s="14">
        <v>1</v>
      </c>
    </row>
    <row r="171" spans="1:6" x14ac:dyDescent="0.2">
      <c r="A171" s="16" t="s">
        <v>523</v>
      </c>
      <c r="B171" s="13" t="s">
        <v>524</v>
      </c>
      <c r="C171" s="14" t="s">
        <v>18</v>
      </c>
      <c r="D171" s="14">
        <v>8</v>
      </c>
      <c r="E171" s="14">
        <v>1</v>
      </c>
      <c r="F171" s="14" t="s">
        <v>154</v>
      </c>
    </row>
    <row r="172" spans="1:6" x14ac:dyDescent="0.2">
      <c r="A172" s="16" t="s">
        <v>525</v>
      </c>
      <c r="B172" s="13" t="s">
        <v>526</v>
      </c>
      <c r="C172" s="14" t="s">
        <v>91</v>
      </c>
      <c r="D172" s="14">
        <v>14</v>
      </c>
      <c r="E172" s="14">
        <v>7</v>
      </c>
      <c r="F172" s="14">
        <v>6</v>
      </c>
    </row>
    <row r="173" spans="1:6" x14ac:dyDescent="0.2">
      <c r="A173" s="16" t="s">
        <v>527</v>
      </c>
      <c r="B173" s="13" t="s">
        <v>528</v>
      </c>
      <c r="C173" s="14">
        <v>18</v>
      </c>
      <c r="D173" s="14" t="s">
        <v>235</v>
      </c>
      <c r="E173" s="14">
        <v>8</v>
      </c>
      <c r="F173" s="14">
        <v>3</v>
      </c>
    </row>
    <row r="174" spans="1:6" x14ac:dyDescent="0.2">
      <c r="A174" s="16" t="s">
        <v>529</v>
      </c>
      <c r="B174" s="13" t="s">
        <v>530</v>
      </c>
      <c r="C174" s="14">
        <v>12</v>
      </c>
      <c r="D174" s="14" t="s">
        <v>98</v>
      </c>
      <c r="E174" s="14">
        <v>5</v>
      </c>
      <c r="F174" s="14">
        <v>3</v>
      </c>
    </row>
    <row r="175" spans="1:6" x14ac:dyDescent="0.2">
      <c r="A175" s="16" t="s">
        <v>531</v>
      </c>
      <c r="B175" s="13" t="s">
        <v>532</v>
      </c>
      <c r="C175" s="14" t="s">
        <v>22</v>
      </c>
      <c r="D175" s="14">
        <v>7</v>
      </c>
      <c r="E175" s="14">
        <v>4</v>
      </c>
      <c r="F175" s="14">
        <v>3</v>
      </c>
    </row>
    <row r="176" spans="1:6" x14ac:dyDescent="0.2">
      <c r="A176" s="16" t="s">
        <v>533</v>
      </c>
      <c r="B176" s="13" t="s">
        <v>534</v>
      </c>
      <c r="C176" s="14" t="s">
        <v>74</v>
      </c>
      <c r="D176" s="14">
        <v>6</v>
      </c>
      <c r="E176" s="14">
        <v>2</v>
      </c>
      <c r="F176" s="14">
        <v>2</v>
      </c>
    </row>
    <row r="177" spans="1:6" x14ac:dyDescent="0.2">
      <c r="A177" s="16" t="s">
        <v>535</v>
      </c>
      <c r="B177" s="13" t="s">
        <v>536</v>
      </c>
      <c r="C177" s="14" t="s">
        <v>173</v>
      </c>
      <c r="D177" s="14">
        <v>7</v>
      </c>
      <c r="E177" s="14">
        <v>1</v>
      </c>
      <c r="F177" s="14">
        <v>1</v>
      </c>
    </row>
    <row r="178" spans="1:6" x14ac:dyDescent="0.2">
      <c r="A178" s="16" t="s">
        <v>537</v>
      </c>
      <c r="B178" s="13" t="s">
        <v>538</v>
      </c>
      <c r="C178" s="14">
        <v>11</v>
      </c>
      <c r="D178" s="14">
        <v>9</v>
      </c>
      <c r="E178" s="14" t="s">
        <v>22</v>
      </c>
      <c r="F178" s="14">
        <v>5</v>
      </c>
    </row>
    <row r="179" spans="1:6" x14ac:dyDescent="0.2">
      <c r="A179" s="16" t="s">
        <v>539</v>
      </c>
      <c r="B179" s="13" t="s">
        <v>540</v>
      </c>
      <c r="C179" s="14">
        <v>34</v>
      </c>
      <c r="D179" s="14">
        <v>27</v>
      </c>
      <c r="E179" s="14" t="s">
        <v>222</v>
      </c>
      <c r="F179" s="14">
        <v>11</v>
      </c>
    </row>
    <row r="180" spans="1:6" x14ac:dyDescent="0.2">
      <c r="A180" s="16" t="s">
        <v>541</v>
      </c>
      <c r="B180" s="13" t="s">
        <v>542</v>
      </c>
      <c r="C180" s="14" t="s">
        <v>543</v>
      </c>
      <c r="D180" s="14">
        <v>23</v>
      </c>
      <c r="E180" s="14">
        <v>3</v>
      </c>
      <c r="F180" s="14">
        <v>4</v>
      </c>
    </row>
    <row r="181" spans="1:6" x14ac:dyDescent="0.2">
      <c r="A181" s="16" t="s">
        <v>544</v>
      </c>
      <c r="B181" s="13" t="s">
        <v>545</v>
      </c>
      <c r="C181" s="14">
        <v>1</v>
      </c>
      <c r="D181" s="14">
        <v>2</v>
      </c>
      <c r="E181" s="14">
        <v>2</v>
      </c>
      <c r="F181" s="14" t="s">
        <v>309</v>
      </c>
    </row>
    <row r="182" spans="1:6" x14ac:dyDescent="0.2">
      <c r="A182" s="16" t="s">
        <v>546</v>
      </c>
      <c r="B182" s="13" t="s">
        <v>547</v>
      </c>
      <c r="C182" s="14" t="s">
        <v>21</v>
      </c>
      <c r="D182" s="14">
        <v>2</v>
      </c>
      <c r="E182" s="14">
        <v>5</v>
      </c>
      <c r="F182" s="14">
        <v>2</v>
      </c>
    </row>
    <row r="183" spans="1:6" x14ac:dyDescent="0.2">
      <c r="A183" s="16" t="s">
        <v>548</v>
      </c>
      <c r="B183" s="13" t="s">
        <v>549</v>
      </c>
      <c r="C183" s="14">
        <v>3</v>
      </c>
      <c r="D183" s="14">
        <v>4</v>
      </c>
      <c r="E183" s="14" t="s">
        <v>5</v>
      </c>
      <c r="F183" s="14">
        <v>1</v>
      </c>
    </row>
    <row r="184" spans="1:6" x14ac:dyDescent="0.2">
      <c r="A184" s="16" t="s">
        <v>550</v>
      </c>
      <c r="B184" s="13" t="s">
        <v>551</v>
      </c>
      <c r="C184" s="14">
        <v>6</v>
      </c>
      <c r="D184" s="14">
        <v>6</v>
      </c>
      <c r="E184" s="14" t="s">
        <v>5</v>
      </c>
      <c r="F184" s="14">
        <v>3</v>
      </c>
    </row>
    <row r="185" spans="1:6" x14ac:dyDescent="0.2">
      <c r="A185" s="16" t="s">
        <v>552</v>
      </c>
      <c r="B185" s="13" t="s">
        <v>553</v>
      </c>
      <c r="C185" s="14">
        <v>12</v>
      </c>
      <c r="D185" s="14">
        <v>13</v>
      </c>
      <c r="E185" s="14" t="s">
        <v>98</v>
      </c>
      <c r="F185" s="14">
        <v>4</v>
      </c>
    </row>
    <row r="186" spans="1:6" x14ac:dyDescent="0.2">
      <c r="A186" s="16" t="s">
        <v>554</v>
      </c>
      <c r="B186" s="13" t="s">
        <v>555</v>
      </c>
      <c r="C186" s="14">
        <v>19</v>
      </c>
      <c r="D186" s="14">
        <v>13</v>
      </c>
      <c r="E186" s="14" t="s">
        <v>21</v>
      </c>
      <c r="F186" s="14">
        <v>3</v>
      </c>
    </row>
    <row r="187" spans="1:6" x14ac:dyDescent="0.2">
      <c r="A187" s="16" t="s">
        <v>556</v>
      </c>
      <c r="B187" s="13" t="s">
        <v>557</v>
      </c>
      <c r="C187" s="14">
        <v>13</v>
      </c>
      <c r="D187" s="14">
        <v>10</v>
      </c>
      <c r="E187" s="14" t="s">
        <v>55</v>
      </c>
      <c r="F187" s="14">
        <v>4</v>
      </c>
    </row>
    <row r="188" spans="1:6" x14ac:dyDescent="0.2">
      <c r="A188" s="16" t="s">
        <v>558</v>
      </c>
      <c r="B188" s="13" t="s">
        <v>559</v>
      </c>
      <c r="C188" s="14">
        <v>79</v>
      </c>
      <c r="D188" s="14">
        <v>75</v>
      </c>
      <c r="E188" s="14" t="s">
        <v>10</v>
      </c>
      <c r="F188" s="14">
        <v>17</v>
      </c>
    </row>
    <row r="189" spans="1:6" x14ac:dyDescent="0.2">
      <c r="A189" s="16" t="s">
        <v>560</v>
      </c>
      <c r="B189" s="13" t="s">
        <v>561</v>
      </c>
      <c r="C189" s="14" t="s">
        <v>341</v>
      </c>
      <c r="D189" s="14">
        <v>6</v>
      </c>
      <c r="E189" s="14" t="s">
        <v>154</v>
      </c>
      <c r="F189" s="14" t="s">
        <v>154</v>
      </c>
    </row>
    <row r="190" spans="1:6" x14ac:dyDescent="0.2">
      <c r="A190" s="16" t="s">
        <v>562</v>
      </c>
      <c r="B190" s="13" t="s">
        <v>563</v>
      </c>
      <c r="C190" s="14">
        <v>138</v>
      </c>
      <c r="D190" s="14">
        <v>120</v>
      </c>
      <c r="E190" s="14">
        <v>53</v>
      </c>
      <c r="F190" s="14" t="s">
        <v>268</v>
      </c>
    </row>
    <row r="191" spans="1:6" x14ac:dyDescent="0.2">
      <c r="A191" s="16" t="s">
        <v>564</v>
      </c>
      <c r="B191" s="13" t="s">
        <v>565</v>
      </c>
      <c r="C191" s="14">
        <v>9</v>
      </c>
      <c r="D191" s="14" t="s">
        <v>12</v>
      </c>
      <c r="E191" s="14">
        <v>1</v>
      </c>
      <c r="F191" s="14">
        <v>1</v>
      </c>
    </row>
    <row r="192" spans="1:6" x14ac:dyDescent="0.2">
      <c r="A192" s="16" t="s">
        <v>566</v>
      </c>
      <c r="B192" s="13" t="s">
        <v>567</v>
      </c>
      <c r="C192" s="14">
        <v>23</v>
      </c>
      <c r="D192" s="14" t="s">
        <v>568</v>
      </c>
      <c r="E192" s="14">
        <v>3</v>
      </c>
      <c r="F192" s="14">
        <v>1</v>
      </c>
    </row>
    <row r="193" spans="1:6" x14ac:dyDescent="0.2">
      <c r="A193" s="16" t="s">
        <v>569</v>
      </c>
      <c r="B193" s="13" t="s">
        <v>570</v>
      </c>
      <c r="C193" s="14" t="s">
        <v>571</v>
      </c>
      <c r="D193" s="14">
        <v>27</v>
      </c>
      <c r="E193" s="14">
        <v>8</v>
      </c>
      <c r="F193" s="14">
        <v>6</v>
      </c>
    </row>
    <row r="194" spans="1:6" x14ac:dyDescent="0.2">
      <c r="A194" s="16" t="s">
        <v>572</v>
      </c>
      <c r="B194" s="13" t="s">
        <v>573</v>
      </c>
      <c r="C194" s="14" t="s">
        <v>21</v>
      </c>
      <c r="D194" s="14">
        <v>7</v>
      </c>
      <c r="E194" s="14">
        <v>1</v>
      </c>
      <c r="F194" s="14">
        <v>1</v>
      </c>
    </row>
    <row r="195" spans="1:6" x14ac:dyDescent="0.2">
      <c r="A195" s="16" t="s">
        <v>574</v>
      </c>
      <c r="B195" s="13" t="s">
        <v>575</v>
      </c>
      <c r="C195" s="14">
        <v>22</v>
      </c>
      <c r="D195" s="14">
        <v>21</v>
      </c>
      <c r="E195" s="14" t="s">
        <v>468</v>
      </c>
      <c r="F195" s="14">
        <v>7</v>
      </c>
    </row>
    <row r="196" spans="1:6" x14ac:dyDescent="0.2">
      <c r="A196" s="16" t="s">
        <v>576</v>
      </c>
      <c r="B196" s="13" t="s">
        <v>577</v>
      </c>
      <c r="C196" s="14" t="s">
        <v>74</v>
      </c>
      <c r="D196" s="14">
        <v>5</v>
      </c>
      <c r="E196" s="14">
        <v>1</v>
      </c>
      <c r="F196" s="14" t="s">
        <v>154</v>
      </c>
    </row>
    <row r="197" spans="1:6" x14ac:dyDescent="0.2">
      <c r="A197" s="16" t="s">
        <v>578</v>
      </c>
      <c r="B197" s="13" t="s">
        <v>579</v>
      </c>
      <c r="C197" s="14">
        <v>13</v>
      </c>
      <c r="D197" s="14">
        <v>14</v>
      </c>
      <c r="E197" s="14" t="s">
        <v>12</v>
      </c>
      <c r="F197" s="14">
        <v>5</v>
      </c>
    </row>
    <row r="198" spans="1:6" x14ac:dyDescent="0.2">
      <c r="A198" s="16" t="s">
        <v>580</v>
      </c>
      <c r="B198" s="13" t="s">
        <v>581</v>
      </c>
      <c r="C198" s="14">
        <v>4</v>
      </c>
      <c r="D198" s="14" t="s">
        <v>74</v>
      </c>
      <c r="E198" s="14" t="s">
        <v>154</v>
      </c>
      <c r="F198" s="14" t="s">
        <v>154</v>
      </c>
    </row>
    <row r="199" spans="1:6" x14ac:dyDescent="0.2">
      <c r="A199" s="16" t="s">
        <v>582</v>
      </c>
      <c r="B199" s="13" t="s">
        <v>583</v>
      </c>
      <c r="C199" s="14">
        <v>12</v>
      </c>
      <c r="D199" s="14" t="s">
        <v>95</v>
      </c>
      <c r="E199" s="14">
        <v>2</v>
      </c>
      <c r="F199" s="14">
        <v>1</v>
      </c>
    </row>
    <row r="200" spans="1:6" x14ac:dyDescent="0.2">
      <c r="A200" s="16" t="s">
        <v>584</v>
      </c>
      <c r="B200" s="13" t="s">
        <v>585</v>
      </c>
      <c r="C200" s="14" t="s">
        <v>74</v>
      </c>
      <c r="D200" s="14">
        <v>6</v>
      </c>
      <c r="E200" s="14" t="s">
        <v>154</v>
      </c>
      <c r="F200" s="14" t="s">
        <v>154</v>
      </c>
    </row>
    <row r="201" spans="1:6" x14ac:dyDescent="0.2">
      <c r="A201" s="16" t="s">
        <v>586</v>
      </c>
      <c r="B201" s="13" t="s">
        <v>587</v>
      </c>
      <c r="C201" s="14" t="s">
        <v>588</v>
      </c>
      <c r="D201" s="14">
        <v>40</v>
      </c>
      <c r="E201" s="14">
        <v>15</v>
      </c>
      <c r="F201" s="14">
        <v>5</v>
      </c>
    </row>
    <row r="202" spans="1:6" x14ac:dyDescent="0.2">
      <c r="A202" s="16" t="s">
        <v>589</v>
      </c>
      <c r="B202" s="13" t="s">
        <v>590</v>
      </c>
      <c r="C202" s="14" t="s">
        <v>591</v>
      </c>
      <c r="D202" s="14">
        <v>128</v>
      </c>
      <c r="E202" s="14">
        <v>32</v>
      </c>
      <c r="F202" s="14">
        <v>18</v>
      </c>
    </row>
    <row r="203" spans="1:6" x14ac:dyDescent="0.2">
      <c r="A203" s="16" t="s">
        <v>592</v>
      </c>
      <c r="B203" s="13" t="s">
        <v>593</v>
      </c>
      <c r="C203" s="14">
        <v>11</v>
      </c>
      <c r="D203" s="14">
        <v>10</v>
      </c>
      <c r="E203" s="14" t="s">
        <v>74</v>
      </c>
      <c r="F203" s="14">
        <v>1</v>
      </c>
    </row>
    <row r="204" spans="1:6" x14ac:dyDescent="0.2">
      <c r="A204" s="16" t="s">
        <v>594</v>
      </c>
      <c r="B204" s="13" t="s">
        <v>595</v>
      </c>
      <c r="C204" s="14">
        <v>12</v>
      </c>
      <c r="D204" s="14">
        <v>16</v>
      </c>
      <c r="E204" s="14">
        <v>8</v>
      </c>
      <c r="F204" s="14" t="s">
        <v>55</v>
      </c>
    </row>
    <row r="205" spans="1:6" x14ac:dyDescent="0.2">
      <c r="A205" s="16" t="s">
        <v>596</v>
      </c>
      <c r="B205" s="13" t="s">
        <v>597</v>
      </c>
      <c r="C205" s="14">
        <v>25</v>
      </c>
      <c r="D205" s="14">
        <v>20</v>
      </c>
      <c r="E205" s="14" t="s">
        <v>213</v>
      </c>
      <c r="F205" s="14">
        <v>10</v>
      </c>
    </row>
    <row r="206" spans="1:6" x14ac:dyDescent="0.2">
      <c r="A206" s="16" t="s">
        <v>598</v>
      </c>
      <c r="B206" s="13" t="s">
        <v>599</v>
      </c>
      <c r="C206" s="14" t="s">
        <v>301</v>
      </c>
      <c r="D206" s="14">
        <v>23</v>
      </c>
      <c r="E206" s="14">
        <v>11</v>
      </c>
      <c r="F206" s="14">
        <v>5</v>
      </c>
    </row>
    <row r="207" spans="1:6" x14ac:dyDescent="0.2">
      <c r="A207" s="16" t="s">
        <v>600</v>
      </c>
      <c r="B207" s="13" t="s">
        <v>601</v>
      </c>
      <c r="C207" s="14">
        <v>17</v>
      </c>
      <c r="D207" s="14" t="s">
        <v>32</v>
      </c>
      <c r="E207" s="14">
        <v>9</v>
      </c>
      <c r="F207" s="14">
        <v>4</v>
      </c>
    </row>
    <row r="208" spans="1:6" x14ac:dyDescent="0.2">
      <c r="A208" s="16" t="s">
        <v>602</v>
      </c>
      <c r="B208" s="13" t="s">
        <v>603</v>
      </c>
      <c r="C208" s="14" t="s">
        <v>12</v>
      </c>
      <c r="D208" s="14">
        <v>6</v>
      </c>
      <c r="E208" s="14" t="s">
        <v>154</v>
      </c>
      <c r="F208" s="14" t="s">
        <v>154</v>
      </c>
    </row>
    <row r="209" spans="1:6" x14ac:dyDescent="0.2">
      <c r="A209" s="16" t="s">
        <v>604</v>
      </c>
      <c r="B209" s="13" t="s">
        <v>605</v>
      </c>
      <c r="C209" s="14">
        <v>10</v>
      </c>
      <c r="D209" s="14">
        <v>9</v>
      </c>
      <c r="E209" s="14" t="s">
        <v>40</v>
      </c>
      <c r="F209" s="14">
        <v>1</v>
      </c>
    </row>
    <row r="210" spans="1:6" x14ac:dyDescent="0.2">
      <c r="A210" s="16" t="s">
        <v>606</v>
      </c>
      <c r="B210" s="13" t="s">
        <v>607</v>
      </c>
      <c r="C210" s="14">
        <v>7</v>
      </c>
      <c r="D210" s="14">
        <v>4</v>
      </c>
      <c r="E210" s="14">
        <v>5</v>
      </c>
      <c r="F210" s="14" t="s">
        <v>5</v>
      </c>
    </row>
    <row r="211" spans="1:6" x14ac:dyDescent="0.2">
      <c r="A211" s="16" t="s">
        <v>608</v>
      </c>
      <c r="B211" s="13" t="s">
        <v>609</v>
      </c>
      <c r="C211" s="14">
        <v>30</v>
      </c>
      <c r="D211" s="14" t="s">
        <v>242</v>
      </c>
      <c r="E211" s="14">
        <v>7</v>
      </c>
      <c r="F211" s="14">
        <v>7</v>
      </c>
    </row>
    <row r="212" spans="1:6" x14ac:dyDescent="0.2">
      <c r="A212" s="16" t="s">
        <v>610</v>
      </c>
      <c r="B212" s="13" t="s">
        <v>611</v>
      </c>
      <c r="C212" s="14" t="s">
        <v>74</v>
      </c>
      <c r="D212" s="14">
        <v>5</v>
      </c>
      <c r="E212" s="14">
        <v>1</v>
      </c>
      <c r="F212" s="14" t="s">
        <v>154</v>
      </c>
    </row>
    <row r="213" spans="1:6" x14ac:dyDescent="0.2">
      <c r="A213" s="16" t="s">
        <v>612</v>
      </c>
      <c r="B213" s="13" t="s">
        <v>613</v>
      </c>
      <c r="C213" s="14" t="s">
        <v>9</v>
      </c>
      <c r="D213" s="14">
        <v>23</v>
      </c>
      <c r="E213" s="14">
        <v>5</v>
      </c>
      <c r="F213" s="14">
        <v>5</v>
      </c>
    </row>
    <row r="214" spans="1:6" x14ac:dyDescent="0.2">
      <c r="A214" s="16" t="s">
        <v>614</v>
      </c>
      <c r="B214" s="13" t="s">
        <v>615</v>
      </c>
      <c r="C214" s="14">
        <v>32</v>
      </c>
      <c r="D214" s="14">
        <v>20</v>
      </c>
      <c r="E214" s="14" t="s">
        <v>616</v>
      </c>
      <c r="F214" s="14">
        <v>13</v>
      </c>
    </row>
    <row r="215" spans="1:6" x14ac:dyDescent="0.2">
      <c r="A215" s="16" t="s">
        <v>617</v>
      </c>
      <c r="B215" s="13" t="s">
        <v>618</v>
      </c>
      <c r="C215" s="14" t="s">
        <v>314</v>
      </c>
      <c r="D215" s="14">
        <v>11</v>
      </c>
      <c r="E215" s="14">
        <v>3</v>
      </c>
      <c r="F215" s="14">
        <v>2</v>
      </c>
    </row>
    <row r="216" spans="1:6" x14ac:dyDescent="0.2">
      <c r="A216" s="16" t="s">
        <v>619</v>
      </c>
      <c r="B216" s="13" t="s">
        <v>620</v>
      </c>
      <c r="C216" s="14">
        <v>33</v>
      </c>
      <c r="D216" s="14">
        <v>24</v>
      </c>
      <c r="E216" s="14">
        <v>16</v>
      </c>
      <c r="F216" s="14" t="s">
        <v>95</v>
      </c>
    </row>
    <row r="217" spans="1:6" x14ac:dyDescent="0.2">
      <c r="A217" s="16" t="s">
        <v>621</v>
      </c>
      <c r="B217" s="13" t="s">
        <v>622</v>
      </c>
      <c r="C217" s="14">
        <v>30</v>
      </c>
      <c r="D217" s="14" t="s">
        <v>623</v>
      </c>
      <c r="E217" s="14">
        <v>15</v>
      </c>
      <c r="F217" s="14">
        <v>9</v>
      </c>
    </row>
    <row r="218" spans="1:6" x14ac:dyDescent="0.2">
      <c r="A218" s="16" t="s">
        <v>624</v>
      </c>
      <c r="B218" s="13" t="s">
        <v>625</v>
      </c>
      <c r="C218" s="14">
        <v>9</v>
      </c>
      <c r="D218" s="14" t="s">
        <v>99</v>
      </c>
      <c r="E218" s="14">
        <v>1</v>
      </c>
      <c r="F218" s="14">
        <v>3</v>
      </c>
    </row>
    <row r="219" spans="1:6" x14ac:dyDescent="0.2">
      <c r="A219" s="16" t="s">
        <v>626</v>
      </c>
      <c r="B219" s="13" t="s">
        <v>627</v>
      </c>
      <c r="C219" s="14">
        <v>23</v>
      </c>
      <c r="D219" s="14">
        <v>19</v>
      </c>
      <c r="E219" s="14" t="s">
        <v>95</v>
      </c>
      <c r="F219" s="14">
        <v>3</v>
      </c>
    </row>
    <row r="220" spans="1:6" x14ac:dyDescent="0.2">
      <c r="A220" s="16" t="s">
        <v>628</v>
      </c>
      <c r="B220" s="13" t="s">
        <v>629</v>
      </c>
      <c r="C220" s="14">
        <v>8</v>
      </c>
      <c r="D220" s="14">
        <v>7</v>
      </c>
      <c r="E220" s="14" t="s">
        <v>5</v>
      </c>
      <c r="F220" s="14">
        <v>3</v>
      </c>
    </row>
    <row r="221" spans="1:6" x14ac:dyDescent="0.2">
      <c r="A221" s="16" t="s">
        <v>630</v>
      </c>
      <c r="B221" s="13" t="s">
        <v>631</v>
      </c>
      <c r="C221" s="14" t="s">
        <v>95</v>
      </c>
      <c r="D221" s="14">
        <v>12</v>
      </c>
      <c r="E221" s="14">
        <v>3</v>
      </c>
      <c r="F221" s="14">
        <v>1</v>
      </c>
    </row>
    <row r="222" spans="1:6" x14ac:dyDescent="0.2">
      <c r="A222" s="16" t="s">
        <v>632</v>
      </c>
      <c r="B222" s="13" t="s">
        <v>633</v>
      </c>
      <c r="C222" s="14" t="s">
        <v>235</v>
      </c>
      <c r="D222" s="14">
        <v>18</v>
      </c>
      <c r="E222" s="14">
        <v>4</v>
      </c>
      <c r="F222" s="14">
        <v>2</v>
      </c>
    </row>
    <row r="223" spans="1:6" x14ac:dyDescent="0.2">
      <c r="A223" s="16" t="s">
        <v>634</v>
      </c>
      <c r="B223" s="13" t="s">
        <v>635</v>
      </c>
      <c r="C223" s="14" t="s">
        <v>520</v>
      </c>
      <c r="D223" s="14">
        <v>72</v>
      </c>
      <c r="E223" s="14">
        <v>10</v>
      </c>
      <c r="F223" s="14">
        <v>9</v>
      </c>
    </row>
    <row r="224" spans="1:6" x14ac:dyDescent="0.2">
      <c r="A224" s="16" t="s">
        <v>636</v>
      </c>
      <c r="B224" s="13" t="s">
        <v>637</v>
      </c>
      <c r="C224" s="14">
        <v>5</v>
      </c>
      <c r="D224" s="14" t="s">
        <v>74</v>
      </c>
      <c r="E224" s="14">
        <v>2</v>
      </c>
      <c r="F224" s="14">
        <v>1</v>
      </c>
    </row>
    <row r="225" spans="1:6" x14ac:dyDescent="0.2">
      <c r="A225" s="16" t="s">
        <v>638</v>
      </c>
      <c r="B225" s="13" t="s">
        <v>639</v>
      </c>
      <c r="C225" s="14" t="s">
        <v>91</v>
      </c>
      <c r="D225" s="14">
        <v>13</v>
      </c>
      <c r="E225" s="14">
        <v>1</v>
      </c>
      <c r="F225" s="14" t="s">
        <v>154</v>
      </c>
    </row>
    <row r="226" spans="1:6" x14ac:dyDescent="0.2">
      <c r="A226" s="16" t="s">
        <v>640</v>
      </c>
      <c r="B226" s="13" t="s">
        <v>641</v>
      </c>
      <c r="C226" s="14">
        <v>12</v>
      </c>
      <c r="D226" s="14">
        <v>11</v>
      </c>
      <c r="E226" s="14" t="s">
        <v>167</v>
      </c>
      <c r="F226" s="14">
        <v>6</v>
      </c>
    </row>
    <row r="227" spans="1:6" x14ac:dyDescent="0.2">
      <c r="A227" s="16" t="s">
        <v>642</v>
      </c>
      <c r="B227" s="13" t="s">
        <v>643</v>
      </c>
      <c r="C227" s="14">
        <v>9</v>
      </c>
      <c r="D227" s="14">
        <v>7</v>
      </c>
      <c r="E227" s="14" t="s">
        <v>21</v>
      </c>
      <c r="F227" s="14">
        <v>5</v>
      </c>
    </row>
    <row r="228" spans="1:6" x14ac:dyDescent="0.2">
      <c r="A228" s="16" t="s">
        <v>644</v>
      </c>
      <c r="B228" s="13" t="s">
        <v>645</v>
      </c>
      <c r="C228" s="14" t="s">
        <v>99</v>
      </c>
      <c r="D228" s="14">
        <v>6</v>
      </c>
      <c r="E228" s="14">
        <v>3</v>
      </c>
      <c r="F228" s="14">
        <v>2</v>
      </c>
    </row>
    <row r="229" spans="1:6" x14ac:dyDescent="0.2">
      <c r="A229" s="16" t="s">
        <v>646</v>
      </c>
      <c r="B229" s="13" t="s">
        <v>647</v>
      </c>
      <c r="C229" s="14" t="s">
        <v>99</v>
      </c>
      <c r="D229" s="14">
        <v>8</v>
      </c>
      <c r="E229" s="14" t="s">
        <v>154</v>
      </c>
      <c r="F229" s="14" t="s">
        <v>154</v>
      </c>
    </row>
    <row r="230" spans="1:6" x14ac:dyDescent="0.2">
      <c r="A230" s="16" t="s">
        <v>648</v>
      </c>
      <c r="B230" s="13" t="s">
        <v>649</v>
      </c>
      <c r="C230" s="14" t="s">
        <v>650</v>
      </c>
      <c r="D230" s="14">
        <v>26</v>
      </c>
      <c r="E230" s="14">
        <v>4</v>
      </c>
      <c r="F230" s="14">
        <v>2</v>
      </c>
    </row>
    <row r="231" spans="1:6" x14ac:dyDescent="0.2">
      <c r="A231" s="16" t="s">
        <v>651</v>
      </c>
      <c r="B231" s="13" t="s">
        <v>652</v>
      </c>
      <c r="C231" s="14" t="s">
        <v>74</v>
      </c>
      <c r="D231" s="14">
        <v>6</v>
      </c>
      <c r="E231" s="14">
        <v>1</v>
      </c>
      <c r="F231" s="14" t="s">
        <v>154</v>
      </c>
    </row>
    <row r="232" spans="1:6" x14ac:dyDescent="0.2">
      <c r="A232" s="16" t="s">
        <v>653</v>
      </c>
      <c r="B232" s="13" t="s">
        <v>654</v>
      </c>
      <c r="C232" s="14">
        <v>7</v>
      </c>
      <c r="D232" s="14">
        <v>8</v>
      </c>
      <c r="E232" s="14" t="s">
        <v>367</v>
      </c>
      <c r="F232" s="14">
        <v>2</v>
      </c>
    </row>
    <row r="233" spans="1:6" x14ac:dyDescent="0.2">
      <c r="A233" s="16" t="s">
        <v>655</v>
      </c>
      <c r="B233" s="13" t="s">
        <v>656</v>
      </c>
      <c r="C233" s="14" t="s">
        <v>32</v>
      </c>
      <c r="D233" s="14">
        <v>17</v>
      </c>
      <c r="E233" s="14">
        <v>7</v>
      </c>
      <c r="F233" s="14">
        <v>4</v>
      </c>
    </row>
    <row r="234" spans="1:6" x14ac:dyDescent="0.2">
      <c r="A234" s="16" t="s">
        <v>657</v>
      </c>
      <c r="B234" s="13" t="s">
        <v>658</v>
      </c>
      <c r="C234" s="14">
        <v>15</v>
      </c>
      <c r="D234" s="14" t="s">
        <v>88</v>
      </c>
      <c r="E234" s="14">
        <v>3</v>
      </c>
      <c r="F234" s="14">
        <v>2</v>
      </c>
    </row>
    <row r="235" spans="1:6" x14ac:dyDescent="0.2">
      <c r="A235" s="16" t="s">
        <v>659</v>
      </c>
      <c r="B235" s="13" t="s">
        <v>660</v>
      </c>
      <c r="C235" s="14">
        <v>4</v>
      </c>
      <c r="D235" s="14">
        <v>4</v>
      </c>
      <c r="E235" s="14" t="s">
        <v>6</v>
      </c>
      <c r="F235" s="14">
        <v>1</v>
      </c>
    </row>
    <row r="236" spans="1:6" x14ac:dyDescent="0.2">
      <c r="A236" s="16" t="s">
        <v>661</v>
      </c>
      <c r="B236" s="13" t="s">
        <v>662</v>
      </c>
      <c r="C236" s="14">
        <v>4</v>
      </c>
      <c r="D236" s="14" t="s">
        <v>74</v>
      </c>
      <c r="E236" s="14" t="s">
        <v>154</v>
      </c>
      <c r="F236" s="14" t="s">
        <v>154</v>
      </c>
    </row>
    <row r="237" spans="1:6" x14ac:dyDescent="0.2">
      <c r="A237" s="16" t="s">
        <v>663</v>
      </c>
      <c r="B237" s="13" t="s">
        <v>664</v>
      </c>
      <c r="C237" s="14">
        <v>28</v>
      </c>
      <c r="D237" s="14">
        <v>27</v>
      </c>
      <c r="E237" s="14">
        <v>18</v>
      </c>
      <c r="F237" s="14" t="s">
        <v>88</v>
      </c>
    </row>
    <row r="238" spans="1:6" x14ac:dyDescent="0.2">
      <c r="A238" s="16" t="s">
        <v>665</v>
      </c>
      <c r="B238" s="13" t="s">
        <v>666</v>
      </c>
      <c r="C238" s="14" t="s">
        <v>12</v>
      </c>
      <c r="D238" s="14">
        <v>9</v>
      </c>
      <c r="E238" s="14" t="s">
        <v>154</v>
      </c>
      <c r="F238" s="14" t="s">
        <v>154</v>
      </c>
    </row>
    <row r="239" spans="1:6" x14ac:dyDescent="0.2">
      <c r="A239" s="16" t="s">
        <v>667</v>
      </c>
      <c r="B239" s="13" t="s">
        <v>668</v>
      </c>
      <c r="C239" s="14" t="s">
        <v>55</v>
      </c>
      <c r="D239" s="14">
        <v>6</v>
      </c>
      <c r="E239" s="14">
        <v>1</v>
      </c>
      <c r="F239" s="14" t="s">
        <v>154</v>
      </c>
    </row>
    <row r="240" spans="1:6" x14ac:dyDescent="0.2">
      <c r="A240" s="16" t="s">
        <v>669</v>
      </c>
      <c r="B240" s="13" t="s">
        <v>670</v>
      </c>
      <c r="C240" s="14" t="s">
        <v>95</v>
      </c>
      <c r="D240" s="14">
        <v>10</v>
      </c>
      <c r="E240" s="14">
        <v>1</v>
      </c>
      <c r="F240" s="14">
        <v>1</v>
      </c>
    </row>
    <row r="241" spans="1:6" x14ac:dyDescent="0.2">
      <c r="A241" s="16" t="s">
        <v>671</v>
      </c>
      <c r="B241" s="13" t="s">
        <v>672</v>
      </c>
      <c r="C241" s="14" t="s">
        <v>673</v>
      </c>
      <c r="D241" s="14">
        <v>92</v>
      </c>
      <c r="E241" s="14">
        <v>37</v>
      </c>
      <c r="F241" s="14">
        <v>16</v>
      </c>
    </row>
    <row r="242" spans="1:6" x14ac:dyDescent="0.2">
      <c r="A242" s="16" t="s">
        <v>674</v>
      </c>
      <c r="B242" s="13" t="s">
        <v>675</v>
      </c>
      <c r="C242" s="14" t="s">
        <v>98</v>
      </c>
      <c r="D242" s="14">
        <v>9</v>
      </c>
      <c r="E242" s="14" t="s">
        <v>154</v>
      </c>
      <c r="F242" s="14" t="s">
        <v>154</v>
      </c>
    </row>
    <row r="243" spans="1:6" x14ac:dyDescent="0.2">
      <c r="A243" s="16" t="s">
        <v>676</v>
      </c>
      <c r="B243" s="13" t="s">
        <v>677</v>
      </c>
      <c r="C243" s="14">
        <v>4</v>
      </c>
      <c r="D243" s="14">
        <v>4</v>
      </c>
      <c r="E243" s="14" t="s">
        <v>6</v>
      </c>
      <c r="F243" s="14">
        <v>1</v>
      </c>
    </row>
    <row r="244" spans="1:6" x14ac:dyDescent="0.2">
      <c r="A244" s="16" t="s">
        <v>678</v>
      </c>
      <c r="B244" s="13" t="s">
        <v>679</v>
      </c>
      <c r="C244" s="14">
        <v>37</v>
      </c>
      <c r="D244" s="14">
        <v>32</v>
      </c>
      <c r="E244" s="14" t="s">
        <v>83</v>
      </c>
      <c r="F244" s="14">
        <v>11</v>
      </c>
    </row>
    <row r="245" spans="1:6" x14ac:dyDescent="0.2">
      <c r="A245" s="16" t="s">
        <v>680</v>
      </c>
      <c r="B245" s="13" t="s">
        <v>681</v>
      </c>
      <c r="C245" s="14">
        <v>6</v>
      </c>
      <c r="D245" s="14" t="s">
        <v>40</v>
      </c>
      <c r="E245" s="14">
        <v>3</v>
      </c>
      <c r="F245" s="14">
        <v>1</v>
      </c>
    </row>
    <row r="246" spans="1:6" x14ac:dyDescent="0.2">
      <c r="A246" s="16" t="s">
        <v>682</v>
      </c>
      <c r="B246" s="13" t="s">
        <v>683</v>
      </c>
      <c r="C246" s="14" t="s">
        <v>684</v>
      </c>
      <c r="D246" s="14">
        <v>84</v>
      </c>
      <c r="E246" s="14">
        <v>13</v>
      </c>
      <c r="F246" s="14">
        <v>9</v>
      </c>
    </row>
    <row r="247" spans="1:6" x14ac:dyDescent="0.2">
      <c r="A247" s="16" t="s">
        <v>685</v>
      </c>
      <c r="B247" s="13" t="s">
        <v>686</v>
      </c>
      <c r="C247" s="14" t="s">
        <v>543</v>
      </c>
      <c r="D247" s="14">
        <v>23</v>
      </c>
      <c r="E247" s="14">
        <v>3</v>
      </c>
      <c r="F247" s="14">
        <v>1</v>
      </c>
    </row>
    <row r="248" spans="1:6" x14ac:dyDescent="0.2">
      <c r="A248" s="22" t="s">
        <v>687</v>
      </c>
      <c r="B248" s="23" t="s">
        <v>688</v>
      </c>
      <c r="C248" s="24">
        <v>4</v>
      </c>
      <c r="D248" s="24">
        <v>6</v>
      </c>
      <c r="E248" s="24" t="s">
        <v>23</v>
      </c>
      <c r="F248" s="24">
        <v>2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8039C-8583-7D46-B011-58F7A995C18C}">
  <dimension ref="A1:H41"/>
  <sheetViews>
    <sheetView workbookViewId="0">
      <selection activeCell="C42" sqref="C42"/>
    </sheetView>
  </sheetViews>
  <sheetFormatPr baseColWidth="10" defaultColWidth="10.83203125" defaultRowHeight="16" x14ac:dyDescent="0.2"/>
  <cols>
    <col min="1" max="1" width="10.33203125" style="25" customWidth="1"/>
    <col min="2" max="2" width="47.5" bestFit="1" customWidth="1"/>
    <col min="3" max="6" width="10.83203125" style="1"/>
  </cols>
  <sheetData>
    <row r="1" spans="1:8" s="26" customFormat="1" x14ac:dyDescent="0.2">
      <c r="A1" s="4" t="s">
        <v>761</v>
      </c>
      <c r="B1" s="13"/>
      <c r="C1" s="15"/>
      <c r="D1" s="15"/>
    </row>
    <row r="2" spans="1:8" x14ac:dyDescent="0.2">
      <c r="A2" s="7" t="s">
        <v>0</v>
      </c>
      <c r="B2" s="7" t="s">
        <v>1</v>
      </c>
      <c r="C2" s="27" t="s">
        <v>77</v>
      </c>
      <c r="D2" s="27" t="s">
        <v>78</v>
      </c>
      <c r="E2" s="27" t="s">
        <v>79</v>
      </c>
      <c r="F2" s="27" t="s">
        <v>80</v>
      </c>
    </row>
    <row r="3" spans="1:8" x14ac:dyDescent="0.2">
      <c r="A3" s="4" t="s">
        <v>81</v>
      </c>
      <c r="B3" s="2" t="s">
        <v>82</v>
      </c>
      <c r="C3" s="15" t="s">
        <v>54</v>
      </c>
      <c r="D3" s="15" t="s">
        <v>83</v>
      </c>
      <c r="E3" s="15" t="s">
        <v>4</v>
      </c>
      <c r="F3" s="15" t="s">
        <v>74</v>
      </c>
      <c r="H3" s="18" t="s">
        <v>76</v>
      </c>
    </row>
    <row r="4" spans="1:8" x14ac:dyDescent="0.2">
      <c r="A4" s="4" t="s">
        <v>84</v>
      </c>
      <c r="B4" s="2" t="s">
        <v>85</v>
      </c>
      <c r="C4" s="15" t="s">
        <v>18</v>
      </c>
      <c r="D4" s="15" t="s">
        <v>22</v>
      </c>
      <c r="E4" s="15" t="s">
        <v>22</v>
      </c>
      <c r="F4" s="15" t="s">
        <v>75</v>
      </c>
    </row>
    <row r="5" spans="1:8" x14ac:dyDescent="0.2">
      <c r="A5" s="4" t="s">
        <v>86</v>
      </c>
      <c r="B5" s="2" t="s">
        <v>87</v>
      </c>
      <c r="C5" s="15">
        <v>12</v>
      </c>
      <c r="D5" s="15" t="s">
        <v>88</v>
      </c>
      <c r="E5" s="15" t="s">
        <v>74</v>
      </c>
      <c r="F5" s="15" t="s">
        <v>5</v>
      </c>
    </row>
    <row r="6" spans="1:8" x14ac:dyDescent="0.2">
      <c r="A6" s="4" t="s">
        <v>89</v>
      </c>
      <c r="B6" s="2" t="s">
        <v>90</v>
      </c>
      <c r="C6" s="15" t="s">
        <v>91</v>
      </c>
      <c r="D6" s="15" t="s">
        <v>92</v>
      </c>
      <c r="E6" s="15">
        <v>7</v>
      </c>
      <c r="F6" s="15" t="s">
        <v>5</v>
      </c>
    </row>
    <row r="7" spans="1:8" x14ac:dyDescent="0.2">
      <c r="A7" s="4" t="s">
        <v>93</v>
      </c>
      <c r="B7" s="2" t="s">
        <v>94</v>
      </c>
      <c r="C7" s="15">
        <v>12</v>
      </c>
      <c r="D7" s="15" t="s">
        <v>95</v>
      </c>
      <c r="E7" s="15" t="s">
        <v>40</v>
      </c>
      <c r="F7" s="15" t="s">
        <v>6</v>
      </c>
    </row>
    <row r="8" spans="1:8" x14ac:dyDescent="0.2">
      <c r="A8" s="4" t="s">
        <v>96</v>
      </c>
      <c r="B8" s="2" t="s">
        <v>97</v>
      </c>
      <c r="C8" s="15" t="s">
        <v>98</v>
      </c>
      <c r="D8" s="15" t="s">
        <v>99</v>
      </c>
      <c r="E8" s="15">
        <v>4</v>
      </c>
      <c r="F8" s="15" t="s">
        <v>6</v>
      </c>
    </row>
    <row r="9" spans="1:8" x14ac:dyDescent="0.2">
      <c r="A9" s="4" t="s">
        <v>100</v>
      </c>
      <c r="B9" s="2" t="s">
        <v>101</v>
      </c>
      <c r="C9" s="15" t="s">
        <v>102</v>
      </c>
      <c r="D9" s="15">
        <v>47</v>
      </c>
      <c r="E9" s="15" t="s">
        <v>103</v>
      </c>
      <c r="F9" s="15" t="s">
        <v>17</v>
      </c>
    </row>
    <row r="10" spans="1:8" x14ac:dyDescent="0.2">
      <c r="A10" s="4" t="s">
        <v>690</v>
      </c>
      <c r="B10" s="2" t="s">
        <v>691</v>
      </c>
      <c r="C10" s="15" t="s">
        <v>568</v>
      </c>
      <c r="D10" s="15" t="s">
        <v>187</v>
      </c>
      <c r="E10" s="15">
        <v>6</v>
      </c>
      <c r="F10" s="15">
        <v>2</v>
      </c>
    </row>
    <row r="11" spans="1:8" x14ac:dyDescent="0.2">
      <c r="A11" s="4" t="s">
        <v>692</v>
      </c>
      <c r="B11" s="2" t="s">
        <v>693</v>
      </c>
      <c r="C11" s="15">
        <v>76</v>
      </c>
      <c r="D11" s="15">
        <v>70</v>
      </c>
      <c r="E11" s="15" t="s">
        <v>694</v>
      </c>
      <c r="F11" s="15" t="s">
        <v>91</v>
      </c>
    </row>
    <row r="12" spans="1:8" x14ac:dyDescent="0.2">
      <c r="A12" s="4" t="s">
        <v>695</v>
      </c>
      <c r="B12" s="2" t="s">
        <v>696</v>
      </c>
      <c r="C12" s="15" t="s">
        <v>9</v>
      </c>
      <c r="D12" s="15" t="s">
        <v>571</v>
      </c>
      <c r="E12" s="15">
        <v>3</v>
      </c>
      <c r="F12" s="15" t="s">
        <v>154</v>
      </c>
    </row>
    <row r="13" spans="1:8" x14ac:dyDescent="0.2">
      <c r="A13" s="4" t="s">
        <v>697</v>
      </c>
      <c r="B13" s="2" t="s">
        <v>698</v>
      </c>
      <c r="C13" s="15" t="s">
        <v>568</v>
      </c>
      <c r="D13" s="15" t="s">
        <v>253</v>
      </c>
      <c r="E13" s="15">
        <v>8</v>
      </c>
      <c r="F13" s="15">
        <v>1</v>
      </c>
    </row>
    <row r="14" spans="1:8" x14ac:dyDescent="0.2">
      <c r="A14" s="4" t="s">
        <v>699</v>
      </c>
      <c r="B14" s="2" t="s">
        <v>700</v>
      </c>
      <c r="C14" s="15" t="s">
        <v>701</v>
      </c>
      <c r="D14" s="15" t="s">
        <v>702</v>
      </c>
      <c r="E14" s="15">
        <v>15</v>
      </c>
      <c r="F14" s="15">
        <v>9</v>
      </c>
    </row>
    <row r="15" spans="1:8" x14ac:dyDescent="0.2">
      <c r="A15" s="4" t="s">
        <v>703</v>
      </c>
      <c r="B15" s="2" t="s">
        <v>704</v>
      </c>
      <c r="C15" s="15">
        <v>6</v>
      </c>
      <c r="D15" s="15" t="s">
        <v>367</v>
      </c>
      <c r="E15" s="15">
        <v>3</v>
      </c>
      <c r="F15" s="15" t="s">
        <v>309</v>
      </c>
    </row>
    <row r="16" spans="1:8" x14ac:dyDescent="0.2">
      <c r="A16" s="4" t="s">
        <v>705</v>
      </c>
      <c r="B16" s="2" t="s">
        <v>706</v>
      </c>
      <c r="C16" s="15">
        <v>71</v>
      </c>
      <c r="D16" s="15">
        <v>56</v>
      </c>
      <c r="E16" s="15" t="s">
        <v>707</v>
      </c>
      <c r="F16" s="15" t="s">
        <v>54</v>
      </c>
    </row>
    <row r="17" spans="1:6" x14ac:dyDescent="0.2">
      <c r="A17" s="4" t="s">
        <v>708</v>
      </c>
      <c r="B17" s="2" t="s">
        <v>709</v>
      </c>
      <c r="C17" s="15">
        <v>28</v>
      </c>
      <c r="D17" s="15" t="s">
        <v>543</v>
      </c>
      <c r="E17" s="15" t="s">
        <v>167</v>
      </c>
      <c r="F17" s="15">
        <v>7</v>
      </c>
    </row>
    <row r="18" spans="1:6" x14ac:dyDescent="0.2">
      <c r="A18" s="4" t="s">
        <v>710</v>
      </c>
      <c r="B18" s="2" t="s">
        <v>711</v>
      </c>
      <c r="C18" s="15" t="s">
        <v>55</v>
      </c>
      <c r="D18" s="15" t="s">
        <v>55</v>
      </c>
      <c r="E18" s="15" t="s">
        <v>154</v>
      </c>
      <c r="F18" s="15" t="s">
        <v>154</v>
      </c>
    </row>
    <row r="19" spans="1:6" x14ac:dyDescent="0.2">
      <c r="A19" s="4" t="s">
        <v>712</v>
      </c>
      <c r="B19" s="2" t="s">
        <v>713</v>
      </c>
      <c r="C19" s="15">
        <v>90</v>
      </c>
      <c r="D19" s="15" t="s">
        <v>714</v>
      </c>
      <c r="E19" s="15">
        <v>21</v>
      </c>
      <c r="F19" s="15">
        <v>14</v>
      </c>
    </row>
    <row r="20" spans="1:6" x14ac:dyDescent="0.2">
      <c r="A20" s="4" t="s">
        <v>715</v>
      </c>
      <c r="B20" s="2" t="s">
        <v>716</v>
      </c>
      <c r="C20" s="15">
        <v>7</v>
      </c>
      <c r="D20" s="15">
        <v>11</v>
      </c>
      <c r="E20" s="15">
        <v>4</v>
      </c>
      <c r="F20" s="15" t="s">
        <v>5</v>
      </c>
    </row>
    <row r="21" spans="1:6" x14ac:dyDescent="0.2">
      <c r="A21" s="4" t="s">
        <v>717</v>
      </c>
      <c r="B21" s="2" t="s">
        <v>718</v>
      </c>
      <c r="C21" s="15">
        <v>27</v>
      </c>
      <c r="D21" s="15" t="s">
        <v>30</v>
      </c>
      <c r="E21" s="15">
        <v>11</v>
      </c>
      <c r="F21" s="15">
        <v>8</v>
      </c>
    </row>
    <row r="22" spans="1:6" x14ac:dyDescent="0.2">
      <c r="A22" s="4" t="s">
        <v>719</v>
      </c>
      <c r="B22" s="2" t="s">
        <v>720</v>
      </c>
      <c r="C22" s="15" t="s">
        <v>721</v>
      </c>
      <c r="D22" s="15">
        <v>18</v>
      </c>
      <c r="E22" s="15">
        <v>8</v>
      </c>
      <c r="F22" s="15">
        <v>3</v>
      </c>
    </row>
    <row r="23" spans="1:6" x14ac:dyDescent="0.2">
      <c r="A23" s="4" t="s">
        <v>722</v>
      </c>
      <c r="B23" s="2" t="s">
        <v>723</v>
      </c>
      <c r="C23" s="15">
        <v>4</v>
      </c>
      <c r="D23" s="15">
        <v>6</v>
      </c>
      <c r="E23" s="15" t="s">
        <v>6</v>
      </c>
      <c r="F23" s="15" t="s">
        <v>154</v>
      </c>
    </row>
    <row r="24" spans="1:6" x14ac:dyDescent="0.2">
      <c r="A24" s="4" t="s">
        <v>724</v>
      </c>
      <c r="B24" s="2" t="s">
        <v>725</v>
      </c>
      <c r="C24" s="15" t="s">
        <v>568</v>
      </c>
      <c r="D24" s="15">
        <v>18</v>
      </c>
      <c r="E24" s="15">
        <v>6</v>
      </c>
      <c r="F24" s="15">
        <v>3</v>
      </c>
    </row>
    <row r="25" spans="1:6" x14ac:dyDescent="0.2">
      <c r="A25" s="4" t="s">
        <v>726</v>
      </c>
      <c r="B25" s="2" t="s">
        <v>727</v>
      </c>
      <c r="C25" s="15">
        <v>54</v>
      </c>
      <c r="D25" s="15" t="s">
        <v>588</v>
      </c>
      <c r="E25" s="15">
        <v>21</v>
      </c>
      <c r="F25" s="15">
        <v>8</v>
      </c>
    </row>
    <row r="26" spans="1:6" x14ac:dyDescent="0.2">
      <c r="A26" s="4" t="s">
        <v>728</v>
      </c>
      <c r="B26" s="2" t="s">
        <v>729</v>
      </c>
      <c r="C26" s="15">
        <v>55</v>
      </c>
      <c r="D26" s="15">
        <v>48</v>
      </c>
      <c r="E26" s="15" t="s">
        <v>186</v>
      </c>
      <c r="F26" s="15">
        <v>12</v>
      </c>
    </row>
    <row r="27" spans="1:6" x14ac:dyDescent="0.2">
      <c r="A27" s="4" t="s">
        <v>730</v>
      </c>
      <c r="B27" s="2" t="s">
        <v>731</v>
      </c>
      <c r="C27" s="15">
        <v>47</v>
      </c>
      <c r="D27" s="15" t="s">
        <v>71</v>
      </c>
      <c r="E27" s="15">
        <v>12</v>
      </c>
      <c r="F27" s="15">
        <v>2</v>
      </c>
    </row>
    <row r="28" spans="1:6" x14ac:dyDescent="0.2">
      <c r="A28" s="4" t="s">
        <v>732</v>
      </c>
      <c r="B28" s="2" t="s">
        <v>733</v>
      </c>
      <c r="C28" s="15" t="s">
        <v>506</v>
      </c>
      <c r="D28" s="15">
        <v>20</v>
      </c>
      <c r="E28" s="15">
        <v>3</v>
      </c>
      <c r="F28" s="15">
        <v>2</v>
      </c>
    </row>
    <row r="29" spans="1:6" x14ac:dyDescent="0.2">
      <c r="A29" s="4" t="s">
        <v>734</v>
      </c>
      <c r="B29" s="2" t="s">
        <v>735</v>
      </c>
      <c r="C29" s="15">
        <v>37</v>
      </c>
      <c r="D29" s="15">
        <v>39</v>
      </c>
      <c r="E29" s="15">
        <v>11</v>
      </c>
      <c r="F29" s="15" t="s">
        <v>21</v>
      </c>
    </row>
    <row r="30" spans="1:6" x14ac:dyDescent="0.2">
      <c r="A30" s="4" t="s">
        <v>736</v>
      </c>
      <c r="B30" s="2" t="s">
        <v>737</v>
      </c>
      <c r="C30" s="15">
        <v>8</v>
      </c>
      <c r="D30" s="15" t="s">
        <v>21</v>
      </c>
      <c r="E30" s="15">
        <v>3</v>
      </c>
      <c r="F30" s="15">
        <v>1</v>
      </c>
    </row>
    <row r="31" spans="1:6" x14ac:dyDescent="0.2">
      <c r="A31" s="4" t="s">
        <v>738</v>
      </c>
      <c r="B31" s="2" t="s">
        <v>739</v>
      </c>
      <c r="C31" s="15">
        <v>20</v>
      </c>
      <c r="D31" s="15">
        <v>19</v>
      </c>
      <c r="E31" s="15" t="s">
        <v>92</v>
      </c>
      <c r="F31" s="15">
        <v>6</v>
      </c>
    </row>
    <row r="32" spans="1:6" x14ac:dyDescent="0.2">
      <c r="A32" s="4" t="s">
        <v>740</v>
      </c>
      <c r="B32" s="2" t="s">
        <v>741</v>
      </c>
      <c r="C32" s="15">
        <v>32</v>
      </c>
      <c r="D32" s="15" t="s">
        <v>623</v>
      </c>
      <c r="E32" s="15">
        <v>7</v>
      </c>
      <c r="F32" s="15">
        <v>3</v>
      </c>
    </row>
    <row r="33" spans="1:6" x14ac:dyDescent="0.2">
      <c r="A33" s="4" t="s">
        <v>742</v>
      </c>
      <c r="B33" s="2" t="s">
        <v>743</v>
      </c>
      <c r="C33" s="15">
        <v>3</v>
      </c>
      <c r="D33" s="15">
        <v>5</v>
      </c>
      <c r="E33" s="15">
        <v>5</v>
      </c>
      <c r="F33" s="15" t="s">
        <v>6</v>
      </c>
    </row>
    <row r="34" spans="1:6" x14ac:dyDescent="0.2">
      <c r="A34" s="4" t="s">
        <v>744</v>
      </c>
      <c r="B34" s="2" t="s">
        <v>745</v>
      </c>
      <c r="C34" s="15">
        <v>12</v>
      </c>
      <c r="D34" s="15">
        <v>10</v>
      </c>
      <c r="E34" s="15">
        <v>4</v>
      </c>
      <c r="F34" s="15" t="s">
        <v>27</v>
      </c>
    </row>
    <row r="35" spans="1:6" x14ac:dyDescent="0.2">
      <c r="A35" s="4" t="s">
        <v>746</v>
      </c>
      <c r="B35" s="2" t="s">
        <v>747</v>
      </c>
      <c r="C35" s="15">
        <v>20</v>
      </c>
      <c r="D35" s="15">
        <v>19</v>
      </c>
      <c r="E35" s="15" t="s">
        <v>18</v>
      </c>
      <c r="F35" s="15">
        <v>5</v>
      </c>
    </row>
    <row r="36" spans="1:6" x14ac:dyDescent="0.2">
      <c r="A36" s="4" t="s">
        <v>748</v>
      </c>
      <c r="B36" s="2" t="s">
        <v>749</v>
      </c>
      <c r="C36" s="15" t="s">
        <v>750</v>
      </c>
      <c r="D36" s="15">
        <v>94</v>
      </c>
      <c r="E36" s="15">
        <v>12</v>
      </c>
      <c r="F36" s="15">
        <v>14</v>
      </c>
    </row>
    <row r="37" spans="1:6" x14ac:dyDescent="0.2">
      <c r="A37" s="4" t="s">
        <v>751</v>
      </c>
      <c r="B37" s="2" t="s">
        <v>752</v>
      </c>
      <c r="C37" s="15">
        <v>21</v>
      </c>
      <c r="D37" s="15">
        <v>18</v>
      </c>
      <c r="E37" s="15" t="s">
        <v>4</v>
      </c>
      <c r="F37" s="15">
        <v>3</v>
      </c>
    </row>
    <row r="38" spans="1:6" x14ac:dyDescent="0.2">
      <c r="A38" s="4" t="s">
        <v>753</v>
      </c>
      <c r="B38" s="2" t="s">
        <v>754</v>
      </c>
      <c r="C38" s="15">
        <v>10</v>
      </c>
      <c r="D38" s="15">
        <v>8</v>
      </c>
      <c r="E38" s="15" t="s">
        <v>367</v>
      </c>
      <c r="F38" s="15">
        <v>2</v>
      </c>
    </row>
    <row r="39" spans="1:6" x14ac:dyDescent="0.2">
      <c r="A39" s="4" t="s">
        <v>755</v>
      </c>
      <c r="B39" s="2" t="s">
        <v>756</v>
      </c>
      <c r="C39" s="15">
        <v>6</v>
      </c>
      <c r="D39" s="15" t="s">
        <v>18</v>
      </c>
      <c r="E39" s="15">
        <v>1</v>
      </c>
      <c r="F39" s="15">
        <v>1</v>
      </c>
    </row>
    <row r="40" spans="1:6" x14ac:dyDescent="0.2">
      <c r="A40" s="4" t="s">
        <v>757</v>
      </c>
      <c r="B40" s="2" t="s">
        <v>758</v>
      </c>
      <c r="C40" s="15">
        <v>15</v>
      </c>
      <c r="D40" s="15">
        <v>13</v>
      </c>
      <c r="E40" s="15" t="s">
        <v>40</v>
      </c>
      <c r="F40" s="15">
        <v>3</v>
      </c>
    </row>
    <row r="41" spans="1:6" x14ac:dyDescent="0.2">
      <c r="A41" s="8" t="s">
        <v>759</v>
      </c>
      <c r="B41" s="28" t="s">
        <v>760</v>
      </c>
      <c r="C41" s="29">
        <v>3</v>
      </c>
      <c r="D41" s="29">
        <v>4</v>
      </c>
      <c r="E41" s="29" t="s">
        <v>26</v>
      </c>
      <c r="F41" s="29">
        <v>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5ABA8-5CA2-204F-B464-1CF9AA9EE344}">
  <dimension ref="A1:H8"/>
  <sheetViews>
    <sheetView workbookViewId="0">
      <selection activeCell="C27" sqref="C27"/>
    </sheetView>
  </sheetViews>
  <sheetFormatPr baseColWidth="10" defaultColWidth="10.83203125" defaultRowHeight="16" x14ac:dyDescent="0.2"/>
  <cols>
    <col min="1" max="1" width="12.1640625" style="2" bestFit="1" customWidth="1"/>
    <col min="2" max="2" width="18.33203125" style="2" bestFit="1" customWidth="1"/>
    <col min="3" max="3" width="19.33203125" style="2" bestFit="1" customWidth="1"/>
    <col min="4" max="4" width="20" style="2" bestFit="1" customWidth="1"/>
    <col min="5" max="5" width="18" style="2" bestFit="1" customWidth="1"/>
    <col min="6" max="6" width="21.6640625" style="2" customWidth="1"/>
    <col min="7" max="7" width="14" style="2" customWidth="1"/>
    <col min="8" max="8" width="14.33203125" style="2" bestFit="1" customWidth="1"/>
    <col min="9" max="16384" width="10.83203125" style="2"/>
  </cols>
  <sheetData>
    <row r="1" spans="1:8" s="6" customFormat="1" ht="24" customHeight="1" x14ac:dyDescent="0.2">
      <c r="A1" s="47" t="s">
        <v>865</v>
      </c>
      <c r="B1" s="47"/>
      <c r="C1" s="47"/>
      <c r="D1" s="47"/>
      <c r="E1" s="47"/>
      <c r="F1" s="47"/>
      <c r="G1" s="47"/>
      <c r="H1" s="47"/>
    </row>
    <row r="2" spans="1:8" x14ac:dyDescent="0.2">
      <c r="A2" s="7" t="s">
        <v>104</v>
      </c>
      <c r="B2" s="7" t="s">
        <v>143</v>
      </c>
      <c r="C2" s="7" t="s">
        <v>146</v>
      </c>
      <c r="D2" s="7" t="s">
        <v>145</v>
      </c>
      <c r="E2" s="7" t="s">
        <v>149</v>
      </c>
      <c r="F2" s="7" t="s">
        <v>150</v>
      </c>
      <c r="G2" s="7" t="s">
        <v>151</v>
      </c>
    </row>
    <row r="3" spans="1:8" x14ac:dyDescent="0.2">
      <c r="A3" s="4" t="s">
        <v>144</v>
      </c>
      <c r="B3" s="3">
        <v>13006716531</v>
      </c>
      <c r="C3" s="5">
        <v>89.894900000000007</v>
      </c>
      <c r="D3" s="5">
        <v>84.655900000000003</v>
      </c>
      <c r="E3" s="5">
        <v>97.94</v>
      </c>
      <c r="F3" s="5">
        <v>26.49</v>
      </c>
      <c r="G3" s="5">
        <v>88.77</v>
      </c>
    </row>
    <row r="4" spans="1:8" x14ac:dyDescent="0.2">
      <c r="A4" s="4" t="s">
        <v>147</v>
      </c>
      <c r="B4" s="3">
        <v>11817339314</v>
      </c>
      <c r="C4" s="5">
        <v>91.754400000000004</v>
      </c>
      <c r="D4" s="5">
        <v>86.763199999999998</v>
      </c>
      <c r="E4" s="5">
        <v>97.48</v>
      </c>
      <c r="F4" s="5">
        <v>25.91</v>
      </c>
      <c r="G4" s="5">
        <v>87.75</v>
      </c>
    </row>
    <row r="5" spans="1:8" x14ac:dyDescent="0.2">
      <c r="A5" s="8" t="s">
        <v>148</v>
      </c>
      <c r="B5" s="9">
        <v>22903395900</v>
      </c>
      <c r="C5" s="10">
        <v>97.416399999999996</v>
      </c>
      <c r="D5" s="10">
        <v>92.972700000000003</v>
      </c>
      <c r="E5" s="10">
        <v>98.38</v>
      </c>
      <c r="F5" s="10">
        <v>41.18</v>
      </c>
      <c r="G5" s="10">
        <v>85.82</v>
      </c>
    </row>
    <row r="8" spans="1:8" x14ac:dyDescent="0.2">
      <c r="B8" s="12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809A4-8A1A-A14A-882A-3D69D02E8B91}">
  <dimension ref="A1:E75"/>
  <sheetViews>
    <sheetView tabSelected="1" workbookViewId="0">
      <selection activeCell="E6" sqref="E6"/>
    </sheetView>
  </sheetViews>
  <sheetFormatPr baseColWidth="10" defaultColWidth="10.83203125" defaultRowHeight="16" x14ac:dyDescent="0.2"/>
  <cols>
    <col min="1" max="1" width="12.83203125" style="2" bestFit="1" customWidth="1"/>
    <col min="2" max="3" width="16.33203125" style="2" bestFit="1" customWidth="1"/>
    <col min="4" max="4" width="63.83203125" style="2" customWidth="1"/>
    <col min="5" max="16384" width="10.83203125" style="2"/>
  </cols>
  <sheetData>
    <row r="1" spans="1:5" x14ac:dyDescent="0.2">
      <c r="A1" s="48" t="s">
        <v>1041</v>
      </c>
      <c r="B1" s="48"/>
      <c r="C1" s="48"/>
      <c r="D1" s="48"/>
      <c r="E1" s="48"/>
    </row>
    <row r="2" spans="1:5" x14ac:dyDescent="0.2">
      <c r="A2" s="41" t="s">
        <v>1056</v>
      </c>
      <c r="B2" s="41" t="s">
        <v>1026</v>
      </c>
      <c r="C2" s="41" t="s">
        <v>1027</v>
      </c>
      <c r="D2" s="41" t="s">
        <v>1057</v>
      </c>
      <c r="E2" s="41" t="s">
        <v>1058</v>
      </c>
    </row>
    <row r="3" spans="1:5" x14ac:dyDescent="0.2">
      <c r="A3" s="40" t="s">
        <v>1059</v>
      </c>
      <c r="B3" s="40" t="s">
        <v>1060</v>
      </c>
      <c r="C3" s="40" t="s">
        <v>154</v>
      </c>
      <c r="D3" s="40" t="s">
        <v>1061</v>
      </c>
      <c r="E3" s="51" t="str">
        <f>HYPERLINK("https://funricegenes.github.io/TPI~OsTPI1.1/", "TPI|OsTPI1.1")</f>
        <v>TPI|OsTPI1.1</v>
      </c>
    </row>
    <row r="4" spans="1:5" x14ac:dyDescent="0.2">
      <c r="A4" s="40" t="s">
        <v>1062</v>
      </c>
      <c r="B4" s="40" t="s">
        <v>1063</v>
      </c>
      <c r="C4" s="40" t="s">
        <v>154</v>
      </c>
      <c r="D4" s="40" t="s">
        <v>1064</v>
      </c>
      <c r="E4" s="51" t="str">
        <f>HYPERLINK("https://funricegenes.github.io/PSR1~OsNiR/", "PSR1|OsNiR")</f>
        <v>PSR1|OsNiR</v>
      </c>
    </row>
    <row r="5" spans="1:5" x14ac:dyDescent="0.2">
      <c r="A5" s="40" t="s">
        <v>1065</v>
      </c>
      <c r="B5" s="40" t="s">
        <v>1060</v>
      </c>
      <c r="C5" s="40" t="s">
        <v>154</v>
      </c>
      <c r="D5" s="40" t="s">
        <v>1066</v>
      </c>
      <c r="E5" s="51" t="str">
        <f>HYPERLINK("https://funricegenes.github.io/OsRPM1/", "OsRPM1")</f>
        <v>OsRPM1</v>
      </c>
    </row>
    <row r="6" spans="1:5" x14ac:dyDescent="0.2">
      <c r="A6" s="40" t="s">
        <v>1067</v>
      </c>
      <c r="B6" s="40" t="s">
        <v>1060</v>
      </c>
      <c r="C6" s="40" t="s">
        <v>154</v>
      </c>
      <c r="D6" s="40" t="s">
        <v>1068</v>
      </c>
      <c r="E6" s="51" t="str">
        <f>HYPERLINK("https://funricegenes.github.io/ZBED/", "ZBED")</f>
        <v>ZBED</v>
      </c>
    </row>
    <row r="7" spans="1:5" x14ac:dyDescent="0.2">
      <c r="A7" s="40" t="s">
        <v>1069</v>
      </c>
      <c r="B7" s="40" t="s">
        <v>1063</v>
      </c>
      <c r="C7" s="40" t="s">
        <v>1063</v>
      </c>
      <c r="D7" s="40" t="s">
        <v>1070</v>
      </c>
      <c r="E7" s="51" t="str">
        <f>HYPERLINK("https://funricegenes.github.io/SDS2/", "SDS2")</f>
        <v>SDS2</v>
      </c>
    </row>
    <row r="8" spans="1:5" x14ac:dyDescent="0.2">
      <c r="A8" s="40" t="s">
        <v>1071</v>
      </c>
      <c r="B8" s="40" t="s">
        <v>1072</v>
      </c>
      <c r="C8" s="40" t="s">
        <v>154</v>
      </c>
      <c r="D8" s="40" t="s">
        <v>1073</v>
      </c>
      <c r="E8" s="51" t="str">
        <f>HYPERLINK("https://funricegenes.github.io/AP37~OsERF3/", "AP37|OsERF3")</f>
        <v>AP37|OsERF3</v>
      </c>
    </row>
    <row r="9" spans="1:5" x14ac:dyDescent="0.2">
      <c r="A9" s="40" t="s">
        <v>1074</v>
      </c>
      <c r="B9" s="40" t="s">
        <v>1060</v>
      </c>
      <c r="C9" s="40" t="s">
        <v>1060</v>
      </c>
      <c r="D9" s="40" t="s">
        <v>1075</v>
      </c>
      <c r="E9" s="51" t="str">
        <f>HYPERLINK("https://funricegenes.github.io/Pir7b/", "Pir7b")</f>
        <v>Pir7b</v>
      </c>
    </row>
    <row r="10" spans="1:5" x14ac:dyDescent="0.2">
      <c r="A10" s="40" t="s">
        <v>1076</v>
      </c>
      <c r="B10" s="40" t="s">
        <v>1063</v>
      </c>
      <c r="C10" s="40" t="s">
        <v>154</v>
      </c>
      <c r="D10" s="40" t="s">
        <v>1077</v>
      </c>
      <c r="E10" s="51" t="str">
        <f>HYPERLINK("https://funricegenes.github.io/OsBIERF4/", "OsBIERF4")</f>
        <v>OsBIERF4</v>
      </c>
    </row>
    <row r="11" spans="1:5" x14ac:dyDescent="0.2">
      <c r="A11" s="40" t="s">
        <v>1078</v>
      </c>
      <c r="B11" s="40" t="s">
        <v>1060</v>
      </c>
      <c r="C11" s="40" t="s">
        <v>154</v>
      </c>
      <c r="D11" s="40" t="s">
        <v>1079</v>
      </c>
      <c r="E11" s="51" t="str">
        <f>HYPERLINK("https://funricegenes.github.io/OsLOX5/", "OsLOX5")</f>
        <v>OsLOX5</v>
      </c>
    </row>
    <row r="12" spans="1:5" x14ac:dyDescent="0.2">
      <c r="A12" s="40" t="s">
        <v>1080</v>
      </c>
      <c r="B12" s="40" t="s">
        <v>1063</v>
      </c>
      <c r="C12" s="40" t="s">
        <v>154</v>
      </c>
      <c r="D12" s="40" t="s">
        <v>1081</v>
      </c>
      <c r="E12" s="51" t="str">
        <f>HYPERLINK("https://funricegenes.github.io/OsCOL4/", "OsCOL4")</f>
        <v>OsCOL4</v>
      </c>
    </row>
    <row r="13" spans="1:5" x14ac:dyDescent="0.2">
      <c r="A13" s="40" t="s">
        <v>1082</v>
      </c>
      <c r="B13" s="40" t="s">
        <v>1060</v>
      </c>
      <c r="C13" s="40" t="s">
        <v>1060</v>
      </c>
      <c r="D13" s="40" t="s">
        <v>1083</v>
      </c>
      <c r="E13" s="51" t="str">
        <f>HYPERLINK("https://funricegenes.github.io/OsLMS/", "OsLMS")</f>
        <v>OsLMS</v>
      </c>
    </row>
    <row r="14" spans="1:5" x14ac:dyDescent="0.2">
      <c r="A14" s="40" t="s">
        <v>1084</v>
      </c>
      <c r="B14" s="40" t="s">
        <v>1060</v>
      </c>
      <c r="C14" s="40" t="s">
        <v>1060</v>
      </c>
      <c r="D14" s="40" t="s">
        <v>1085</v>
      </c>
      <c r="E14" s="51" t="str">
        <f>HYPERLINK("https://funricegenes.github.io/OsLecRK3/", "OsLecRK3")</f>
        <v>OsLecRK3</v>
      </c>
    </row>
    <row r="15" spans="1:5" x14ac:dyDescent="0.2">
      <c r="A15" s="40" t="s">
        <v>1086</v>
      </c>
      <c r="B15" s="40" t="s">
        <v>1060</v>
      </c>
      <c r="C15" s="40" t="s">
        <v>154</v>
      </c>
      <c r="D15" s="40" t="s">
        <v>1087</v>
      </c>
      <c r="E15" s="51" t="str">
        <f>HYPERLINK("https://funricegenes.github.io/OsDjA6/", "OsDjA6")</f>
        <v>OsDjA6</v>
      </c>
    </row>
    <row r="16" spans="1:5" x14ac:dyDescent="0.2">
      <c r="A16" s="40" t="s">
        <v>1088</v>
      </c>
      <c r="B16" s="40" t="s">
        <v>1063</v>
      </c>
      <c r="C16" s="40" t="s">
        <v>1063</v>
      </c>
      <c r="D16" s="40" t="s">
        <v>1089</v>
      </c>
      <c r="E16" s="51" t="str">
        <f>HYPERLINK("https://funricegenes.github.io/OsFSD2/", "OsFSD2")</f>
        <v>OsFSD2</v>
      </c>
    </row>
    <row r="17" spans="1:5" x14ac:dyDescent="0.2">
      <c r="A17" s="40" t="s">
        <v>1090</v>
      </c>
      <c r="B17" s="40" t="s">
        <v>1063</v>
      </c>
      <c r="C17" s="40" t="s">
        <v>1063</v>
      </c>
      <c r="D17" s="40" t="s">
        <v>1091</v>
      </c>
      <c r="E17" s="40" t="s">
        <v>1092</v>
      </c>
    </row>
    <row r="18" spans="1:5" x14ac:dyDescent="0.2">
      <c r="A18" s="40" t="s">
        <v>1093</v>
      </c>
      <c r="B18" s="40" t="s">
        <v>1060</v>
      </c>
      <c r="C18" s="40" t="s">
        <v>1060</v>
      </c>
      <c r="D18" s="40" t="s">
        <v>1094</v>
      </c>
      <c r="E18" s="51" t="str">
        <f>HYPERLINK("https://funricegenes.github.io/OsMKK1/", "OsMKK1")</f>
        <v>OsMKK1</v>
      </c>
    </row>
    <row r="19" spans="1:5" x14ac:dyDescent="0.2">
      <c r="A19" s="40" t="s">
        <v>1095</v>
      </c>
      <c r="B19" s="40" t="s">
        <v>1060</v>
      </c>
      <c r="C19" s="40" t="s">
        <v>154</v>
      </c>
      <c r="D19" s="40" t="s">
        <v>1096</v>
      </c>
      <c r="E19" s="51" t="str">
        <f>HYPERLINK("https://funricegenes.github.io/OsMPK1~OsMAPK6~OsSIPK/", "OsMPK1|OsMAPK6|OsSIPK")</f>
        <v>OsMPK1|OsMAPK6|OsSIPK</v>
      </c>
    </row>
    <row r="20" spans="1:5" x14ac:dyDescent="0.2">
      <c r="A20" s="40" t="s">
        <v>1097</v>
      </c>
      <c r="B20" s="40" t="s">
        <v>1060</v>
      </c>
      <c r="C20" s="40" t="s">
        <v>154</v>
      </c>
      <c r="D20" s="40" t="s">
        <v>1098</v>
      </c>
      <c r="E20" s="51" t="str">
        <f>HYPERLINK("https://funricegenes.github.io/OsMCM2/", "OsMCM2")</f>
        <v>OsMCM2</v>
      </c>
    </row>
    <row r="21" spans="1:5" x14ac:dyDescent="0.2">
      <c r="A21" s="40" t="s">
        <v>1099</v>
      </c>
      <c r="B21" s="40" t="s">
        <v>1060</v>
      </c>
      <c r="C21" s="40" t="s">
        <v>1060</v>
      </c>
      <c r="D21" s="40" t="s">
        <v>1100</v>
      </c>
      <c r="E21" s="51" t="str">
        <f>HYPERLINK("https://funricegenes.github.io/Pi9~Piz-t~Pi2/", "Pi9|Piz-t|Pi2")</f>
        <v>Pi9|Piz-t|Pi2</v>
      </c>
    </row>
    <row r="22" spans="1:5" x14ac:dyDescent="0.2">
      <c r="A22" s="40" t="s">
        <v>1101</v>
      </c>
      <c r="B22" s="40" t="s">
        <v>1060</v>
      </c>
      <c r="C22" s="40" t="s">
        <v>1060</v>
      </c>
      <c r="D22" s="40" t="s">
        <v>1102</v>
      </c>
      <c r="E22" s="51" t="str">
        <f>HYPERLINK("https://funricegenes.github.io/OsGBSSII/", "OsGBSSII")</f>
        <v>OsGBSSII</v>
      </c>
    </row>
    <row r="23" spans="1:5" x14ac:dyDescent="0.2">
      <c r="A23" s="40" t="s">
        <v>1103</v>
      </c>
      <c r="B23" s="40" t="s">
        <v>1072</v>
      </c>
      <c r="C23" s="40" t="s">
        <v>154</v>
      </c>
      <c r="D23" s="40" t="s">
        <v>1104</v>
      </c>
      <c r="E23" s="51" t="str">
        <f>HYPERLINK("https://funricegenes.github.io/RePRP2.2/", "RePRP2.2")</f>
        <v>RePRP2.2</v>
      </c>
    </row>
    <row r="24" spans="1:5" x14ac:dyDescent="0.2">
      <c r="A24" s="40" t="s">
        <v>1105</v>
      </c>
      <c r="B24" s="40" t="s">
        <v>1063</v>
      </c>
      <c r="C24" s="40" t="s">
        <v>154</v>
      </c>
      <c r="D24" s="40" t="s">
        <v>1106</v>
      </c>
      <c r="E24" s="51" t="str">
        <f>HYPERLINK("https://funricegenes.github.io/rTGA2.1~OsbZIP63~OsNIF1/", "rTGA2.1|OsbZIP63|OsNIF1")</f>
        <v>rTGA2.1|OsbZIP63|OsNIF1</v>
      </c>
    </row>
    <row r="25" spans="1:5" x14ac:dyDescent="0.2">
      <c r="A25" s="40" t="s">
        <v>864</v>
      </c>
      <c r="B25" s="40" t="s">
        <v>1072</v>
      </c>
      <c r="C25" s="40" t="s">
        <v>154</v>
      </c>
      <c r="D25" s="40" t="s">
        <v>1107</v>
      </c>
      <c r="E25" s="51" t="str">
        <f>HYPERLINK("https://funricegenes.github.io/TID1~SRS5~OsTubA2/", "TID1|SRS5|OsTubA2")</f>
        <v>TID1|SRS5|OsTubA2</v>
      </c>
    </row>
    <row r="26" spans="1:5" x14ac:dyDescent="0.2">
      <c r="A26" s="40" t="s">
        <v>1108</v>
      </c>
      <c r="B26" s="40" t="s">
        <v>1063</v>
      </c>
      <c r="C26" s="40" t="s">
        <v>1063</v>
      </c>
      <c r="D26" s="40" t="s">
        <v>1109</v>
      </c>
      <c r="E26" s="51" t="str">
        <f>HYPERLINK("https://funricegenes.github.io/OsSpo11-5/", "OsSpo11-5")</f>
        <v>OsSpo11-5</v>
      </c>
    </row>
    <row r="27" spans="1:5" x14ac:dyDescent="0.2">
      <c r="A27" s="40" t="s">
        <v>1110</v>
      </c>
      <c r="B27" s="40" t="s">
        <v>1063</v>
      </c>
      <c r="C27" s="40" t="s">
        <v>154</v>
      </c>
      <c r="D27" s="40" t="s">
        <v>1111</v>
      </c>
      <c r="E27" s="51" t="str">
        <f>HYPERLINK("https://funricegenes.github.io/OsAIR2/", "OsAIR2")</f>
        <v>OsAIR2</v>
      </c>
    </row>
    <row r="28" spans="1:5" x14ac:dyDescent="0.2">
      <c r="A28" s="40" t="s">
        <v>1112</v>
      </c>
      <c r="B28" s="40" t="s">
        <v>1063</v>
      </c>
      <c r="C28" s="40" t="s">
        <v>154</v>
      </c>
      <c r="D28" s="40" t="s">
        <v>1113</v>
      </c>
      <c r="E28" s="51" t="str">
        <f>HYPERLINK("https://funricegenes.github.io/OgPAE1/", "OgPAE1")</f>
        <v>OgPAE1</v>
      </c>
    </row>
    <row r="29" spans="1:5" x14ac:dyDescent="0.2">
      <c r="A29" s="40" t="s">
        <v>1114</v>
      </c>
      <c r="B29" s="40" t="s">
        <v>1063</v>
      </c>
      <c r="C29" s="40" t="s">
        <v>1063</v>
      </c>
      <c r="D29" s="40" t="s">
        <v>1115</v>
      </c>
      <c r="E29" s="51" t="str">
        <f>HYPERLINK("https://funricegenes.github.io/OsRad51~OsRad51A1/", "OsRad51|OsRad51A1")</f>
        <v>OsRad51|OsRad51A1</v>
      </c>
    </row>
    <row r="30" spans="1:5" x14ac:dyDescent="0.2">
      <c r="A30" s="40" t="s">
        <v>1116</v>
      </c>
      <c r="B30" s="40" t="s">
        <v>1060</v>
      </c>
      <c r="C30" s="40" t="s">
        <v>1060</v>
      </c>
      <c r="D30" s="40" t="s">
        <v>1117</v>
      </c>
      <c r="E30" s="51" t="str">
        <f>HYPERLINK("https://funricegenes.github.io/CslF6/", "CslF6")</f>
        <v>CslF6</v>
      </c>
    </row>
    <row r="31" spans="1:5" x14ac:dyDescent="0.2">
      <c r="A31" s="40" t="s">
        <v>1118</v>
      </c>
      <c r="B31" s="40" t="s">
        <v>1060</v>
      </c>
      <c r="C31" s="40" t="s">
        <v>154</v>
      </c>
      <c r="D31" s="40" t="s">
        <v>1119</v>
      </c>
      <c r="E31" s="51" t="str">
        <f>HYPERLINK("https://funricegenes.github.io/OsPi304/", "OsPi304")</f>
        <v>OsPi304</v>
      </c>
    </row>
    <row r="32" spans="1:5" x14ac:dyDescent="0.2">
      <c r="A32" s="40" t="s">
        <v>1120</v>
      </c>
      <c r="B32" s="40" t="s">
        <v>1063</v>
      </c>
      <c r="C32" s="40" t="s">
        <v>1063</v>
      </c>
      <c r="D32" s="40" t="s">
        <v>1121</v>
      </c>
      <c r="E32" s="51" t="str">
        <f>HYPERLINK("https://funricegenes.github.io/OsXTH8/", "OsXTH8")</f>
        <v>OsXTH8</v>
      </c>
    </row>
    <row r="33" spans="1:5" x14ac:dyDescent="0.2">
      <c r="A33" s="40" t="s">
        <v>1122</v>
      </c>
      <c r="B33" s="40" t="s">
        <v>1060</v>
      </c>
      <c r="C33" s="40" t="s">
        <v>1060</v>
      </c>
      <c r="D33" s="40" t="s">
        <v>1123</v>
      </c>
      <c r="E33" s="51" t="str">
        <f>HYPERLINK("https://funricegenes.github.io/OsVTC1-8/", "OsVTC1-8")</f>
        <v>OsVTC1-8</v>
      </c>
    </row>
    <row r="34" spans="1:5" x14ac:dyDescent="0.2">
      <c r="A34" s="40" t="s">
        <v>1124</v>
      </c>
      <c r="B34" s="40" t="s">
        <v>1063</v>
      </c>
      <c r="C34" s="40" t="s">
        <v>154</v>
      </c>
      <c r="D34" s="40" t="s">
        <v>1125</v>
      </c>
      <c r="E34" s="51" t="str">
        <f>HYPERLINK("https://funricegenes.github.io/OsRLCK253/", "OsRLCK253")</f>
        <v>OsRLCK253</v>
      </c>
    </row>
    <row r="35" spans="1:5" x14ac:dyDescent="0.2">
      <c r="A35" s="40" t="s">
        <v>1126</v>
      </c>
      <c r="B35" s="40" t="s">
        <v>1060</v>
      </c>
      <c r="C35" s="40" t="s">
        <v>1060</v>
      </c>
      <c r="D35" s="40" t="s">
        <v>1127</v>
      </c>
      <c r="E35" s="51" t="str">
        <f>HYPERLINK("https://funricegenes.github.io/OsDOG~OsSAP11/", "OsDOG|OsSAP11")</f>
        <v>OsDOG|OsSAP11</v>
      </c>
    </row>
    <row r="36" spans="1:5" x14ac:dyDescent="0.2">
      <c r="A36" s="40" t="s">
        <v>1128</v>
      </c>
      <c r="B36" s="40" t="s">
        <v>1060</v>
      </c>
      <c r="C36" s="40" t="s">
        <v>154</v>
      </c>
      <c r="D36" s="40" t="s">
        <v>1129</v>
      </c>
      <c r="E36" s="51" t="str">
        <f>HYPERLINK("https://funricegenes.github.io/OsRBCS2/", "OsRBCS2")</f>
        <v>OsRBCS2</v>
      </c>
    </row>
    <row r="37" spans="1:5" x14ac:dyDescent="0.2">
      <c r="A37" s="40" t="s">
        <v>1130</v>
      </c>
      <c r="B37" s="40" t="s">
        <v>1060</v>
      </c>
      <c r="C37" s="40" t="s">
        <v>154</v>
      </c>
      <c r="D37" s="40" t="s">
        <v>1129</v>
      </c>
      <c r="E37" s="40" t="s">
        <v>1131</v>
      </c>
    </row>
    <row r="38" spans="1:5" x14ac:dyDescent="0.2">
      <c r="A38" s="40" t="s">
        <v>1132</v>
      </c>
      <c r="B38" s="40" t="s">
        <v>1063</v>
      </c>
      <c r="C38" s="40" t="s">
        <v>154</v>
      </c>
      <c r="D38" s="40" t="s">
        <v>1133</v>
      </c>
      <c r="E38" s="51" t="str">
        <f>HYPERLINK("https://funricegenes.github.io/OsNCED2/", "OsNCED2")</f>
        <v>OsNCED2</v>
      </c>
    </row>
    <row r="39" spans="1:5" x14ac:dyDescent="0.2">
      <c r="A39" s="40" t="s">
        <v>1134</v>
      </c>
      <c r="B39" s="40" t="s">
        <v>1060</v>
      </c>
      <c r="C39" s="40" t="s">
        <v>1060</v>
      </c>
      <c r="D39" s="40" t="s">
        <v>1135</v>
      </c>
      <c r="E39" s="51" t="str">
        <f>HYPERLINK("https://funricegenes.github.io/TCD11/", "TCD11")</f>
        <v>TCD11</v>
      </c>
    </row>
    <row r="40" spans="1:5" x14ac:dyDescent="0.2">
      <c r="A40" s="40" t="s">
        <v>1136</v>
      </c>
      <c r="B40" s="40" t="s">
        <v>1060</v>
      </c>
      <c r="C40" s="40" t="s">
        <v>1060</v>
      </c>
      <c r="D40" s="40" t="s">
        <v>1137</v>
      </c>
      <c r="E40" s="51" t="str">
        <f>HYPERLINK("https://funricegenes.github.io/OsHSP23.7/", "OsHSP23.7")</f>
        <v>OsHSP23.7</v>
      </c>
    </row>
    <row r="41" spans="1:5" x14ac:dyDescent="0.2">
      <c r="A41" s="40" t="s">
        <v>1138</v>
      </c>
      <c r="B41" s="40" t="s">
        <v>1060</v>
      </c>
      <c r="C41" s="40" t="s">
        <v>154</v>
      </c>
      <c r="D41" s="40" t="s">
        <v>1139</v>
      </c>
      <c r="E41" s="51" t="str">
        <f>HYPERLINK("https://funricegenes.github.io/OsJAZ12~OsTIFY11d/", "OsJAZ12|OsTIFY11d")</f>
        <v>OsJAZ12|OsTIFY11d</v>
      </c>
    </row>
    <row r="42" spans="1:5" x14ac:dyDescent="0.2">
      <c r="A42" s="40" t="s">
        <v>1140</v>
      </c>
      <c r="B42" s="40" t="s">
        <v>1072</v>
      </c>
      <c r="C42" s="40" t="s">
        <v>154</v>
      </c>
      <c r="D42" s="40" t="s">
        <v>1141</v>
      </c>
      <c r="E42" s="51" t="str">
        <f>HYPERLINK("https://funricegenes.github.io/OsWSL3/", "OsWSL3")</f>
        <v>OsWSL3</v>
      </c>
    </row>
    <row r="43" spans="1:5" x14ac:dyDescent="0.2">
      <c r="A43" s="40" t="s">
        <v>1142</v>
      </c>
      <c r="B43" s="40" t="s">
        <v>1060</v>
      </c>
      <c r="C43" s="40" t="s">
        <v>1060</v>
      </c>
      <c r="D43" s="40" t="s">
        <v>1143</v>
      </c>
      <c r="E43" s="51" t="str">
        <f>HYPERLINK("https://funricegenes.github.io/Rf1a~Rf5/", "Rf1a|Rf5")</f>
        <v>Rf1a|Rf5</v>
      </c>
    </row>
    <row r="44" spans="1:5" x14ac:dyDescent="0.2">
      <c r="A44" s="40" t="s">
        <v>1144</v>
      </c>
      <c r="B44" s="40" t="s">
        <v>1060</v>
      </c>
      <c r="C44" s="40" t="s">
        <v>154</v>
      </c>
      <c r="D44" s="40" t="s">
        <v>1145</v>
      </c>
      <c r="E44" s="51" t="str">
        <f>HYPERLINK("https://funricegenes.github.io/OsPIP2;7/", "OsPIP2;7")</f>
        <v>OsPIP2;7</v>
      </c>
    </row>
    <row r="45" spans="1:5" x14ac:dyDescent="0.2">
      <c r="A45" s="40" t="s">
        <v>1146</v>
      </c>
      <c r="B45" s="40" t="s">
        <v>154</v>
      </c>
      <c r="C45" s="40" t="s">
        <v>1060</v>
      </c>
      <c r="D45" s="40" t="s">
        <v>1147</v>
      </c>
      <c r="E45" s="51" t="str">
        <f>HYPERLINK("https://funricegenes.github.io/NYC1/", "NYC1")</f>
        <v>NYC1</v>
      </c>
    </row>
    <row r="46" spans="1:5" x14ac:dyDescent="0.2">
      <c r="A46" s="40" t="s">
        <v>1148</v>
      </c>
      <c r="B46" s="40" t="s">
        <v>154</v>
      </c>
      <c r="C46" s="40" t="s">
        <v>1063</v>
      </c>
      <c r="D46" s="40" t="s">
        <v>1149</v>
      </c>
      <c r="E46" s="51" t="str">
        <f>HYPERLINK("https://funricegenes.github.io/OsRH2/", "OsRH2")</f>
        <v>OsRH2</v>
      </c>
    </row>
    <row r="47" spans="1:5" x14ac:dyDescent="0.2">
      <c r="A47" s="40" t="s">
        <v>1150</v>
      </c>
      <c r="B47" s="40" t="s">
        <v>154</v>
      </c>
      <c r="C47" s="40" t="s">
        <v>1063</v>
      </c>
      <c r="D47" s="40" t="s">
        <v>1151</v>
      </c>
      <c r="E47" s="51" t="str">
        <f>HYPERLINK("https://funricegenes.github.io/RNAhA/", "RNAhA")</f>
        <v>RNAhA</v>
      </c>
    </row>
    <row r="48" spans="1:5" x14ac:dyDescent="0.2">
      <c r="A48" s="40" t="s">
        <v>1152</v>
      </c>
      <c r="B48" s="40" t="s">
        <v>154</v>
      </c>
      <c r="C48" s="40" t="s">
        <v>1060</v>
      </c>
      <c r="D48" s="40" t="s">
        <v>1153</v>
      </c>
      <c r="E48" s="51" t="str">
        <f>HYPERLINK("https://funricegenes.github.io/OsIRO2~OsbHLH056/", "OsIRO2|OsbHLH056")</f>
        <v>OsIRO2|OsbHLH056</v>
      </c>
    </row>
    <row r="49" spans="1:5" x14ac:dyDescent="0.2">
      <c r="A49" s="40" t="s">
        <v>1154</v>
      </c>
      <c r="B49" s="40" t="s">
        <v>154</v>
      </c>
      <c r="C49" s="40" t="s">
        <v>1063</v>
      </c>
      <c r="D49" s="40" t="s">
        <v>1155</v>
      </c>
      <c r="E49" s="51" t="str">
        <f>HYPERLINK("https://funricegenes.github.io/OsNADK1/", "OsNADK1")</f>
        <v>OsNADK1</v>
      </c>
    </row>
    <row r="50" spans="1:5" x14ac:dyDescent="0.2">
      <c r="A50" s="40" t="s">
        <v>862</v>
      </c>
      <c r="B50" s="40" t="s">
        <v>154</v>
      </c>
      <c r="C50" s="40" t="s">
        <v>1072</v>
      </c>
      <c r="D50" s="40" t="s">
        <v>1156</v>
      </c>
      <c r="E50" s="51" t="str">
        <f>HYPERLINK("https://funricegenes.github.io/OsNAC19~SNAC1~OsNAC9/", "OsNAC19|SNAC1|OsNAC9")</f>
        <v>OsNAC19|SNAC1|OsNAC9</v>
      </c>
    </row>
    <row r="51" spans="1:5" x14ac:dyDescent="0.2">
      <c r="A51" s="40" t="s">
        <v>1157</v>
      </c>
      <c r="B51" s="40" t="s">
        <v>154</v>
      </c>
      <c r="C51" s="40" t="s">
        <v>1063</v>
      </c>
      <c r="D51" s="40" t="s">
        <v>1158</v>
      </c>
      <c r="E51" s="51" t="str">
        <f>HYPERLINK("https://funricegenes.github.io/OsPRR1/", "OsPRR1")</f>
        <v>OsPRR1</v>
      </c>
    </row>
    <row r="52" spans="1:5" x14ac:dyDescent="0.2">
      <c r="A52" s="40" t="s">
        <v>1159</v>
      </c>
      <c r="B52" s="40" t="s">
        <v>154</v>
      </c>
      <c r="C52" s="40" t="s">
        <v>1060</v>
      </c>
      <c r="D52" s="40" t="s">
        <v>1160</v>
      </c>
      <c r="E52" s="51" t="str">
        <f>HYPERLINK("https://funricegenes.github.io/OsSRT1/", "OsSRT1")</f>
        <v>OsSRT1</v>
      </c>
    </row>
    <row r="53" spans="1:5" x14ac:dyDescent="0.2">
      <c r="A53" s="40" t="s">
        <v>1161</v>
      </c>
      <c r="B53" s="40" t="s">
        <v>154</v>
      </c>
      <c r="C53" s="40" t="s">
        <v>1072</v>
      </c>
      <c r="D53" s="40" t="s">
        <v>1162</v>
      </c>
      <c r="E53" s="40" t="s">
        <v>1163</v>
      </c>
    </row>
    <row r="54" spans="1:5" x14ac:dyDescent="0.2">
      <c r="A54" s="40" t="s">
        <v>1164</v>
      </c>
      <c r="B54" s="40" t="s">
        <v>154</v>
      </c>
      <c r="C54" s="40" t="s">
        <v>1063</v>
      </c>
      <c r="D54" s="40" t="s">
        <v>1165</v>
      </c>
      <c r="E54" s="51" t="str">
        <f>HYPERLINK("https://funricegenes.github.io/OsIDD10/", "OsIDD10")</f>
        <v>OsIDD10</v>
      </c>
    </row>
    <row r="55" spans="1:5" x14ac:dyDescent="0.2">
      <c r="A55" s="40" t="s">
        <v>1166</v>
      </c>
      <c r="B55" s="40" t="s">
        <v>154</v>
      </c>
      <c r="C55" s="40" t="s">
        <v>1072</v>
      </c>
      <c r="D55" s="40" t="s">
        <v>1167</v>
      </c>
      <c r="E55" s="51" t="str">
        <f>HYPERLINK("https://funricegenes.github.io/OsBIDK1~OsDGK1/", "OsBIDK1|OsDGK1")</f>
        <v>OsBIDK1|OsDGK1</v>
      </c>
    </row>
    <row r="56" spans="1:5" x14ac:dyDescent="0.2">
      <c r="A56" s="40" t="s">
        <v>1168</v>
      </c>
      <c r="B56" s="40" t="s">
        <v>154</v>
      </c>
      <c r="C56" s="40" t="s">
        <v>1063</v>
      </c>
      <c r="D56" s="40" t="s">
        <v>1169</v>
      </c>
      <c r="E56" s="51" t="str">
        <f>HYPERLINK("https://funricegenes.github.io/OsPHT1/", "OsPHT1")</f>
        <v>OsPHT1</v>
      </c>
    </row>
    <row r="57" spans="1:5" x14ac:dyDescent="0.2">
      <c r="A57" s="40" t="s">
        <v>1170</v>
      </c>
      <c r="B57" s="40" t="s">
        <v>154</v>
      </c>
      <c r="C57" s="40" t="s">
        <v>1063</v>
      </c>
      <c r="D57" s="40" t="s">
        <v>1171</v>
      </c>
      <c r="E57" s="51" t="str">
        <f>HYPERLINK("https://funricegenes.github.io/OsHSBP2/", "OsHSBP2")</f>
        <v>OsHSBP2</v>
      </c>
    </row>
    <row r="58" spans="1:5" x14ac:dyDescent="0.2">
      <c r="A58" s="40" t="s">
        <v>1172</v>
      </c>
      <c r="B58" s="40" t="s">
        <v>154</v>
      </c>
      <c r="C58" s="40" t="s">
        <v>1060</v>
      </c>
      <c r="D58" s="40" t="s">
        <v>1173</v>
      </c>
      <c r="E58" s="51" t="str">
        <f>HYPERLINK("https://funricegenes.github.io/OsGAMYBL/", "OsGAMYBL")</f>
        <v>OsGAMYBL</v>
      </c>
    </row>
    <row r="59" spans="1:5" x14ac:dyDescent="0.2">
      <c r="A59" s="40" t="s">
        <v>1174</v>
      </c>
      <c r="B59" s="40" t="s">
        <v>154</v>
      </c>
      <c r="C59" s="40" t="s">
        <v>1060</v>
      </c>
      <c r="D59" s="40" t="s">
        <v>1104</v>
      </c>
      <c r="E59" s="51" t="str">
        <f>HYPERLINK("https://funricegenes.github.io/RePRP1.2/", "RePRP1.2")</f>
        <v>RePRP1.2</v>
      </c>
    </row>
    <row r="60" spans="1:5" x14ac:dyDescent="0.2">
      <c r="A60" s="40" t="s">
        <v>1175</v>
      </c>
      <c r="B60" s="40" t="s">
        <v>154</v>
      </c>
      <c r="C60" s="40" t="s">
        <v>1063</v>
      </c>
      <c r="D60" s="40" t="s">
        <v>1176</v>
      </c>
      <c r="E60" s="51" t="str">
        <f>HYPERLINK("https://funricegenes.github.io/OsRLCK185/", "OsRLCK185")</f>
        <v>OsRLCK185</v>
      </c>
    </row>
    <row r="61" spans="1:5" x14ac:dyDescent="0.2">
      <c r="A61" s="40" t="s">
        <v>1177</v>
      </c>
      <c r="B61" s="40" t="s">
        <v>154</v>
      </c>
      <c r="C61" s="40" t="s">
        <v>1063</v>
      </c>
      <c r="D61" s="40" t="s">
        <v>1178</v>
      </c>
      <c r="E61" s="51" t="str">
        <f>HYPERLINK("https://funricegenes.github.io/OsBON3/", "OsBON3")</f>
        <v>OsBON3</v>
      </c>
    </row>
    <row r="62" spans="1:5" x14ac:dyDescent="0.2">
      <c r="A62" s="40" t="s">
        <v>1179</v>
      </c>
      <c r="B62" s="40" t="s">
        <v>154</v>
      </c>
      <c r="C62" s="40" t="s">
        <v>1063</v>
      </c>
      <c r="D62" s="40" t="s">
        <v>1180</v>
      </c>
      <c r="E62" s="51" t="str">
        <f>HYPERLINK("https://funricegenes.github.io/DPS1/", "DPS1")</f>
        <v>DPS1</v>
      </c>
    </row>
    <row r="63" spans="1:5" x14ac:dyDescent="0.2">
      <c r="A63" s="40" t="s">
        <v>1181</v>
      </c>
      <c r="B63" s="40" t="s">
        <v>154</v>
      </c>
      <c r="C63" s="40" t="s">
        <v>1060</v>
      </c>
      <c r="D63" s="40" t="s">
        <v>1182</v>
      </c>
      <c r="E63" s="51" t="str">
        <f>HYPERLINK("https://funricegenes.github.io/OsAAP1/", "OsAAP1")</f>
        <v>OsAAP1</v>
      </c>
    </row>
    <row r="64" spans="1:5" x14ac:dyDescent="0.2">
      <c r="A64" s="40" t="s">
        <v>1183</v>
      </c>
      <c r="B64" s="40" t="s">
        <v>154</v>
      </c>
      <c r="C64" s="40" t="s">
        <v>1060</v>
      </c>
      <c r="D64" s="40" t="s">
        <v>1184</v>
      </c>
      <c r="E64" s="51" t="str">
        <f>HYPERLINK("https://funricegenes.github.io/OsREM4.1/", "OsREM4.1")</f>
        <v>OsREM4.1</v>
      </c>
    </row>
    <row r="65" spans="1:5" x14ac:dyDescent="0.2">
      <c r="A65" s="40" t="s">
        <v>1185</v>
      </c>
      <c r="B65" s="40" t="s">
        <v>154</v>
      </c>
      <c r="C65" s="40" t="s">
        <v>1060</v>
      </c>
      <c r="D65" s="40" t="s">
        <v>1186</v>
      </c>
      <c r="E65" s="51" t="str">
        <f>HYPERLINK("https://funricegenes.github.io/OsUGT3/", "OsUGT3")</f>
        <v>OsUGT3</v>
      </c>
    </row>
    <row r="66" spans="1:5" x14ac:dyDescent="0.2">
      <c r="A66" s="40" t="s">
        <v>1187</v>
      </c>
      <c r="B66" s="40" t="s">
        <v>154</v>
      </c>
      <c r="C66" s="40" t="s">
        <v>1063</v>
      </c>
      <c r="D66" s="40" t="s">
        <v>1188</v>
      </c>
      <c r="E66" s="51" t="str">
        <f>HYPERLINK("https://funricegenes.github.io/OsBLE2/", "OsBLE2")</f>
        <v>OsBLE2</v>
      </c>
    </row>
    <row r="67" spans="1:5" x14ac:dyDescent="0.2">
      <c r="A67" s="40" t="s">
        <v>1189</v>
      </c>
      <c r="B67" s="40" t="s">
        <v>154</v>
      </c>
      <c r="C67" s="40" t="s">
        <v>1072</v>
      </c>
      <c r="D67" s="40" t="s">
        <v>1190</v>
      </c>
      <c r="E67" s="51" t="str">
        <f>HYPERLINK("https://funricegenes.github.io/OsNHX1/", "OsNHX1")</f>
        <v>OsNHX1</v>
      </c>
    </row>
    <row r="68" spans="1:5" x14ac:dyDescent="0.2">
      <c r="A68" s="40" t="s">
        <v>1191</v>
      </c>
      <c r="B68" s="40" t="s">
        <v>154</v>
      </c>
      <c r="C68" s="40" t="s">
        <v>1063</v>
      </c>
      <c r="D68" s="40" t="s">
        <v>1192</v>
      </c>
      <c r="E68" s="51" t="str">
        <f>HYPERLINK("https://funricegenes.github.io/OsVIL1/", "OsVIL1")</f>
        <v>OsVIL1</v>
      </c>
    </row>
    <row r="69" spans="1:5" x14ac:dyDescent="0.2">
      <c r="A69" s="40" t="s">
        <v>1193</v>
      </c>
      <c r="B69" s="40" t="s">
        <v>154</v>
      </c>
      <c r="C69" s="40" t="s">
        <v>1060</v>
      </c>
      <c r="D69" s="40" t="s">
        <v>1194</v>
      </c>
      <c r="E69" s="51" t="str">
        <f>HYPERLINK("https://funricegenes.github.io/OsAPX4/", "OsAPX4")</f>
        <v>OsAPX4</v>
      </c>
    </row>
    <row r="70" spans="1:5" x14ac:dyDescent="0.2">
      <c r="A70" s="40" t="s">
        <v>1195</v>
      </c>
      <c r="B70" s="40" t="s">
        <v>154</v>
      </c>
      <c r="C70" s="40" t="s">
        <v>1063</v>
      </c>
      <c r="D70" s="40" t="s">
        <v>1196</v>
      </c>
      <c r="E70" s="51" t="str">
        <f>HYPERLINK("https://funricegenes.github.io/Pita2/", "Pita2")</f>
        <v>Pita2</v>
      </c>
    </row>
    <row r="71" spans="1:5" x14ac:dyDescent="0.2">
      <c r="A71" s="40" t="s">
        <v>1197</v>
      </c>
      <c r="B71" s="40" t="s">
        <v>154</v>
      </c>
      <c r="C71" s="40" t="s">
        <v>1063</v>
      </c>
      <c r="D71" s="40" t="s">
        <v>1198</v>
      </c>
      <c r="E71" s="51" t="str">
        <f>HYPERLINK("https://funricegenes.github.io/OsPht1;8~OsPT8/", "OsPht1;8|OsPT8")</f>
        <v>OsPht1;8|OsPT8</v>
      </c>
    </row>
    <row r="72" spans="1:5" x14ac:dyDescent="0.2">
      <c r="A72" s="40" t="s">
        <v>1199</v>
      </c>
      <c r="B72" s="40" t="s">
        <v>154</v>
      </c>
      <c r="C72" s="40" t="s">
        <v>1063</v>
      </c>
      <c r="D72" s="40" t="s">
        <v>1200</v>
      </c>
      <c r="E72" s="51" t="str">
        <f>HYPERLINK("https://funricegenes.github.io/OSHB2/", "OSHB2")</f>
        <v>OSHB2</v>
      </c>
    </row>
    <row r="73" spans="1:5" x14ac:dyDescent="0.2">
      <c r="A73" s="40" t="s">
        <v>1201</v>
      </c>
      <c r="B73" s="40" t="s">
        <v>154</v>
      </c>
      <c r="C73" s="40" t="s">
        <v>1060</v>
      </c>
      <c r="D73" s="40" t="s">
        <v>1202</v>
      </c>
      <c r="E73" s="51" t="str">
        <f>HYPERLINK("https://funricegenes.github.io/OsROC1~OsMYBc/", "OsROC1|OsMYBc")</f>
        <v>OsROC1|OsMYBc</v>
      </c>
    </row>
    <row r="74" spans="1:5" x14ac:dyDescent="0.2">
      <c r="A74" s="40" t="s">
        <v>1203</v>
      </c>
      <c r="B74" s="40" t="s">
        <v>154</v>
      </c>
      <c r="C74" s="40" t="s">
        <v>1063</v>
      </c>
      <c r="D74" s="40" t="s">
        <v>1204</v>
      </c>
      <c r="E74" s="51" t="str">
        <f>HYPERLINK("https://funricegenes.github.io/OsSIPP2C1~OsPP2C68~OsPP108/", "OsSIPP2C1|OsPP2C68|OsPP108")</f>
        <v>OsSIPP2C1|OsPP2C68|OsPP108</v>
      </c>
    </row>
    <row r="75" spans="1:5" x14ac:dyDescent="0.2">
      <c r="A75" s="42" t="s">
        <v>1205</v>
      </c>
      <c r="B75" s="42" t="s">
        <v>154</v>
      </c>
      <c r="C75" s="42" t="s">
        <v>1063</v>
      </c>
      <c r="D75" s="42" t="s">
        <v>1206</v>
      </c>
      <c r="E75" s="52" t="str">
        <f>HYPERLINK("https://funricegenes.github.io/OsD305/", "OsD305")</f>
        <v>OsD305</v>
      </c>
    </row>
  </sheetData>
  <mergeCells count="1">
    <mergeCell ref="A1:E1"/>
  </mergeCells>
  <phoneticPr fontId="2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F7338-63C5-2845-A837-7FF1DA10EC65}">
  <dimension ref="A1:H102"/>
  <sheetViews>
    <sheetView workbookViewId="0">
      <selection activeCell="B9" sqref="B9"/>
    </sheetView>
  </sheetViews>
  <sheetFormatPr baseColWidth="10" defaultColWidth="10.83203125" defaultRowHeight="16" x14ac:dyDescent="0.2"/>
  <cols>
    <col min="1" max="1" width="11.83203125" style="17" bestFit="1" customWidth="1"/>
    <col min="2" max="2" width="149.33203125" style="13" bestFit="1" customWidth="1"/>
    <col min="3" max="6" width="10.83203125" style="30"/>
  </cols>
  <sheetData>
    <row r="1" spans="1:8" x14ac:dyDescent="0.2">
      <c r="A1" s="4" t="s">
        <v>1040</v>
      </c>
    </row>
    <row r="2" spans="1:8" x14ac:dyDescent="0.2">
      <c r="A2" s="20" t="s">
        <v>0</v>
      </c>
      <c r="B2" s="20" t="s">
        <v>1039</v>
      </c>
      <c r="C2" s="31" t="s">
        <v>77</v>
      </c>
      <c r="D2" s="31" t="s">
        <v>78</v>
      </c>
      <c r="E2" s="31" t="s">
        <v>79</v>
      </c>
      <c r="F2" s="31" t="s">
        <v>80</v>
      </c>
    </row>
    <row r="3" spans="1:8" x14ac:dyDescent="0.2">
      <c r="A3" s="17" t="s">
        <v>762</v>
      </c>
      <c r="B3" s="13" t="s">
        <v>763</v>
      </c>
      <c r="C3" s="30" t="s">
        <v>27</v>
      </c>
      <c r="D3" s="30" t="s">
        <v>27</v>
      </c>
      <c r="E3" s="30" t="s">
        <v>764</v>
      </c>
      <c r="F3" s="30" t="s">
        <v>764</v>
      </c>
      <c r="H3" s="18" t="s">
        <v>76</v>
      </c>
    </row>
    <row r="4" spans="1:8" x14ac:dyDescent="0.2">
      <c r="A4" s="17" t="s">
        <v>765</v>
      </c>
      <c r="B4" s="13" t="s">
        <v>766</v>
      </c>
      <c r="C4" s="30" t="s">
        <v>27</v>
      </c>
      <c r="D4" s="30" t="s">
        <v>27</v>
      </c>
      <c r="E4" s="30" t="s">
        <v>764</v>
      </c>
      <c r="F4" s="30" t="s">
        <v>764</v>
      </c>
    </row>
    <row r="5" spans="1:8" x14ac:dyDescent="0.2">
      <c r="A5" s="17" t="s">
        <v>376</v>
      </c>
      <c r="B5" s="13" t="s">
        <v>377</v>
      </c>
      <c r="C5" s="30" t="s">
        <v>5</v>
      </c>
      <c r="D5" s="30">
        <v>4</v>
      </c>
      <c r="E5" s="30" t="s">
        <v>23</v>
      </c>
      <c r="F5" s="30" t="s">
        <v>26</v>
      </c>
    </row>
    <row r="6" spans="1:8" x14ac:dyDescent="0.2">
      <c r="A6" s="17" t="s">
        <v>7</v>
      </c>
      <c r="B6" s="13" t="s">
        <v>8</v>
      </c>
      <c r="C6" s="30" t="s">
        <v>26</v>
      </c>
      <c r="D6" s="30">
        <v>3</v>
      </c>
      <c r="E6" s="30" t="s">
        <v>23</v>
      </c>
      <c r="F6" s="30" t="s">
        <v>367</v>
      </c>
    </row>
    <row r="7" spans="1:8" x14ac:dyDescent="0.2">
      <c r="A7" s="17" t="s">
        <v>612</v>
      </c>
      <c r="B7" s="13" t="s">
        <v>613</v>
      </c>
      <c r="C7" s="30">
        <v>4</v>
      </c>
      <c r="D7" s="30" t="s">
        <v>367</v>
      </c>
      <c r="E7" s="30" t="s">
        <v>23</v>
      </c>
      <c r="F7" s="30" t="s">
        <v>40</v>
      </c>
    </row>
    <row r="8" spans="1:8" x14ac:dyDescent="0.2">
      <c r="A8" s="17" t="s">
        <v>380</v>
      </c>
      <c r="B8" s="13" t="s">
        <v>381</v>
      </c>
      <c r="C8" s="30" t="s">
        <v>764</v>
      </c>
      <c r="D8" s="30" t="s">
        <v>764</v>
      </c>
      <c r="E8" s="30" t="s">
        <v>154</v>
      </c>
      <c r="F8" s="30">
        <v>1</v>
      </c>
    </row>
    <row r="9" spans="1:8" x14ac:dyDescent="0.2">
      <c r="A9" s="17" t="s">
        <v>767</v>
      </c>
      <c r="B9" s="13" t="s">
        <v>768</v>
      </c>
      <c r="C9" s="30" t="s">
        <v>309</v>
      </c>
      <c r="D9" s="30" t="s">
        <v>154</v>
      </c>
      <c r="E9" s="30" t="s">
        <v>75</v>
      </c>
      <c r="F9" s="30" t="s">
        <v>154</v>
      </c>
    </row>
    <row r="10" spans="1:8" x14ac:dyDescent="0.2">
      <c r="A10" s="17" t="s">
        <v>382</v>
      </c>
      <c r="B10" s="13" t="s">
        <v>383</v>
      </c>
      <c r="C10" s="30">
        <v>11</v>
      </c>
      <c r="D10" s="30">
        <v>11</v>
      </c>
      <c r="E10" s="30" t="s">
        <v>203</v>
      </c>
      <c r="F10" s="30" t="s">
        <v>254</v>
      </c>
    </row>
    <row r="11" spans="1:8" x14ac:dyDescent="0.2">
      <c r="A11" s="17" t="s">
        <v>769</v>
      </c>
      <c r="B11" s="13" t="s">
        <v>770</v>
      </c>
      <c r="C11" s="30">
        <v>1</v>
      </c>
      <c r="D11" s="30">
        <v>1</v>
      </c>
      <c r="E11" s="30" t="s">
        <v>764</v>
      </c>
      <c r="F11" s="30" t="s">
        <v>771</v>
      </c>
    </row>
    <row r="12" spans="1:8" x14ac:dyDescent="0.2">
      <c r="A12" s="17" t="s">
        <v>772</v>
      </c>
      <c r="B12" s="13" t="s">
        <v>773</v>
      </c>
      <c r="C12" s="30" t="s">
        <v>168</v>
      </c>
      <c r="D12" s="30" t="s">
        <v>367</v>
      </c>
      <c r="E12" s="30" t="s">
        <v>154</v>
      </c>
      <c r="F12" s="30">
        <v>5</v>
      </c>
    </row>
    <row r="13" spans="1:8" x14ac:dyDescent="0.2">
      <c r="A13" s="17" t="s">
        <v>180</v>
      </c>
      <c r="B13" s="13" t="s">
        <v>181</v>
      </c>
      <c r="C13" s="30">
        <v>12</v>
      </c>
      <c r="D13" s="30">
        <v>10</v>
      </c>
      <c r="E13" s="30" t="s">
        <v>32</v>
      </c>
      <c r="F13" s="30" t="s">
        <v>296</v>
      </c>
    </row>
    <row r="14" spans="1:8" x14ac:dyDescent="0.2">
      <c r="A14" s="17" t="s">
        <v>774</v>
      </c>
      <c r="B14" s="13" t="s">
        <v>775</v>
      </c>
      <c r="C14" s="30">
        <v>4</v>
      </c>
      <c r="D14" s="30" t="s">
        <v>367</v>
      </c>
      <c r="E14" s="30" t="s">
        <v>5</v>
      </c>
      <c r="F14" s="30">
        <v>4</v>
      </c>
    </row>
    <row r="15" spans="1:8" x14ac:dyDescent="0.2">
      <c r="A15" s="17" t="s">
        <v>776</v>
      </c>
      <c r="B15" s="13" t="s">
        <v>777</v>
      </c>
      <c r="C15" s="30" t="s">
        <v>154</v>
      </c>
      <c r="D15" s="30" t="s">
        <v>771</v>
      </c>
      <c r="E15" s="30" t="s">
        <v>154</v>
      </c>
      <c r="F15" s="30" t="s">
        <v>764</v>
      </c>
    </row>
    <row r="16" spans="1:8" x14ac:dyDescent="0.2">
      <c r="A16" s="17" t="s">
        <v>236</v>
      </c>
      <c r="B16" s="13" t="s">
        <v>237</v>
      </c>
      <c r="C16" s="30">
        <v>12</v>
      </c>
      <c r="D16" s="30">
        <v>8</v>
      </c>
      <c r="E16" s="30" t="s">
        <v>54</v>
      </c>
      <c r="F16" s="30" t="s">
        <v>32</v>
      </c>
    </row>
    <row r="17" spans="1:6" x14ac:dyDescent="0.2">
      <c r="A17" s="17" t="s">
        <v>518</v>
      </c>
      <c r="B17" s="13" t="s">
        <v>519</v>
      </c>
      <c r="C17" s="30" t="s">
        <v>88</v>
      </c>
      <c r="D17" s="30">
        <v>11</v>
      </c>
      <c r="E17" s="30" t="s">
        <v>98</v>
      </c>
      <c r="F17" s="30">
        <v>11</v>
      </c>
    </row>
    <row r="18" spans="1:6" x14ac:dyDescent="0.2">
      <c r="A18" s="17" t="s">
        <v>778</v>
      </c>
      <c r="B18" s="13" t="s">
        <v>779</v>
      </c>
      <c r="C18" s="30">
        <v>1</v>
      </c>
      <c r="D18" s="30" t="s">
        <v>154</v>
      </c>
      <c r="E18" s="30" t="s">
        <v>309</v>
      </c>
      <c r="F18" s="30" t="s">
        <v>309</v>
      </c>
    </row>
    <row r="19" spans="1:6" x14ac:dyDescent="0.2">
      <c r="A19" s="17" t="s">
        <v>780</v>
      </c>
      <c r="B19" s="13" t="s">
        <v>781</v>
      </c>
      <c r="C19" s="30" t="s">
        <v>95</v>
      </c>
      <c r="D19" s="30">
        <v>10</v>
      </c>
      <c r="E19" s="30">
        <v>8</v>
      </c>
      <c r="F19" s="30" t="s">
        <v>17</v>
      </c>
    </row>
    <row r="20" spans="1:6" x14ac:dyDescent="0.2">
      <c r="A20" s="17" t="s">
        <v>270</v>
      </c>
      <c r="B20" s="13" t="s">
        <v>271</v>
      </c>
      <c r="C20" s="30">
        <v>4</v>
      </c>
      <c r="D20" s="30" t="s">
        <v>367</v>
      </c>
      <c r="E20" s="30">
        <v>2</v>
      </c>
      <c r="F20" s="30" t="s">
        <v>40</v>
      </c>
    </row>
    <row r="21" spans="1:6" x14ac:dyDescent="0.2">
      <c r="A21" s="17" t="s">
        <v>782</v>
      </c>
      <c r="B21" s="13" t="s">
        <v>783</v>
      </c>
      <c r="C21" s="30" t="s">
        <v>22</v>
      </c>
      <c r="D21" s="30" t="s">
        <v>40</v>
      </c>
      <c r="E21" s="30" t="s">
        <v>154</v>
      </c>
      <c r="F21" s="30">
        <v>2</v>
      </c>
    </row>
    <row r="22" spans="1:6" x14ac:dyDescent="0.2">
      <c r="A22" s="17" t="s">
        <v>13</v>
      </c>
      <c r="B22" s="13" t="s">
        <v>14</v>
      </c>
      <c r="C22" s="30" t="s">
        <v>23</v>
      </c>
      <c r="D22" s="30">
        <v>2</v>
      </c>
      <c r="E22" s="30" t="s">
        <v>6</v>
      </c>
      <c r="F22" s="30">
        <v>4</v>
      </c>
    </row>
    <row r="23" spans="1:6" x14ac:dyDescent="0.2">
      <c r="A23" s="17" t="s">
        <v>621</v>
      </c>
      <c r="B23" s="13" t="s">
        <v>622</v>
      </c>
      <c r="C23" s="30" t="s">
        <v>367</v>
      </c>
      <c r="D23" s="30">
        <v>4</v>
      </c>
      <c r="E23" s="30">
        <v>4</v>
      </c>
      <c r="F23" s="30" t="s">
        <v>168</v>
      </c>
    </row>
    <row r="24" spans="1:6" x14ac:dyDescent="0.2">
      <c r="A24" s="17" t="s">
        <v>784</v>
      </c>
      <c r="B24" s="13" t="s">
        <v>785</v>
      </c>
      <c r="C24" s="30" t="s">
        <v>154</v>
      </c>
      <c r="D24" s="30" t="s">
        <v>154</v>
      </c>
      <c r="E24" s="30" t="s">
        <v>309</v>
      </c>
      <c r="F24" s="30" t="s">
        <v>75</v>
      </c>
    </row>
    <row r="25" spans="1:6" x14ac:dyDescent="0.2">
      <c r="A25" s="17" t="s">
        <v>786</v>
      </c>
      <c r="B25" s="13" t="s">
        <v>787</v>
      </c>
      <c r="C25" s="30">
        <v>1</v>
      </c>
      <c r="D25" s="30">
        <v>1</v>
      </c>
      <c r="E25" s="30" t="s">
        <v>764</v>
      </c>
      <c r="F25" s="30" t="s">
        <v>771</v>
      </c>
    </row>
    <row r="26" spans="1:6" x14ac:dyDescent="0.2">
      <c r="A26" s="17" t="s">
        <v>297</v>
      </c>
      <c r="B26" s="13" t="s">
        <v>298</v>
      </c>
      <c r="C26" s="30" t="s">
        <v>309</v>
      </c>
      <c r="D26" s="30" t="s">
        <v>309</v>
      </c>
      <c r="E26" s="30">
        <v>2</v>
      </c>
      <c r="F26" s="30">
        <v>2</v>
      </c>
    </row>
    <row r="27" spans="1:6" x14ac:dyDescent="0.2">
      <c r="A27" s="17" t="s">
        <v>788</v>
      </c>
      <c r="B27" s="13" t="s">
        <v>789</v>
      </c>
      <c r="C27" s="30" t="s">
        <v>23</v>
      </c>
      <c r="D27" s="30" t="s">
        <v>6</v>
      </c>
      <c r="E27" s="30">
        <v>2</v>
      </c>
      <c r="F27" s="30">
        <v>2</v>
      </c>
    </row>
    <row r="28" spans="1:6" x14ac:dyDescent="0.2">
      <c r="A28" s="17" t="s">
        <v>790</v>
      </c>
      <c r="B28" s="13" t="s">
        <v>791</v>
      </c>
      <c r="C28" s="30" t="s">
        <v>764</v>
      </c>
      <c r="D28" s="30" t="s">
        <v>154</v>
      </c>
      <c r="E28" s="30" t="s">
        <v>764</v>
      </c>
      <c r="F28" s="30">
        <v>1</v>
      </c>
    </row>
    <row r="29" spans="1:6" x14ac:dyDescent="0.2">
      <c r="A29" s="17" t="s">
        <v>792</v>
      </c>
      <c r="B29" s="13" t="s">
        <v>793</v>
      </c>
      <c r="C29" s="30" t="s">
        <v>154</v>
      </c>
      <c r="D29" s="30" t="s">
        <v>154</v>
      </c>
      <c r="E29" s="30" t="s">
        <v>771</v>
      </c>
      <c r="F29" s="30" t="s">
        <v>764</v>
      </c>
    </row>
    <row r="30" spans="1:6" x14ac:dyDescent="0.2">
      <c r="A30" s="17" t="s">
        <v>682</v>
      </c>
      <c r="B30" s="13" t="s">
        <v>683</v>
      </c>
      <c r="C30" s="30">
        <v>15</v>
      </c>
      <c r="D30" s="30" t="s">
        <v>88</v>
      </c>
      <c r="E30" s="30" t="s">
        <v>17</v>
      </c>
      <c r="F30" s="30">
        <v>16</v>
      </c>
    </row>
    <row r="31" spans="1:6" x14ac:dyDescent="0.2">
      <c r="A31" s="17" t="s">
        <v>371</v>
      </c>
      <c r="B31" s="13" t="s">
        <v>372</v>
      </c>
      <c r="C31" s="30" t="s">
        <v>167</v>
      </c>
      <c r="D31" s="30">
        <v>9</v>
      </c>
      <c r="E31" s="30">
        <v>2</v>
      </c>
      <c r="F31" s="30">
        <v>1</v>
      </c>
    </row>
    <row r="32" spans="1:6" x14ac:dyDescent="0.2">
      <c r="A32" s="17" t="s">
        <v>794</v>
      </c>
      <c r="B32" s="13" t="s">
        <v>795</v>
      </c>
      <c r="C32" s="30">
        <v>2</v>
      </c>
      <c r="D32" s="30" t="s">
        <v>154</v>
      </c>
      <c r="E32" s="30" t="s">
        <v>771</v>
      </c>
      <c r="F32" s="30" t="s">
        <v>154</v>
      </c>
    </row>
    <row r="33" spans="1:6" x14ac:dyDescent="0.2">
      <c r="A33" s="17" t="s">
        <v>796</v>
      </c>
      <c r="B33" s="13" t="s">
        <v>797</v>
      </c>
      <c r="C33" s="30" t="s">
        <v>154</v>
      </c>
      <c r="D33" s="30" t="s">
        <v>154</v>
      </c>
      <c r="E33" s="30">
        <v>2</v>
      </c>
      <c r="F33" s="30" t="s">
        <v>6</v>
      </c>
    </row>
    <row r="34" spans="1:6" x14ac:dyDescent="0.2">
      <c r="A34" s="17" t="s">
        <v>388</v>
      </c>
      <c r="B34" s="13" t="s">
        <v>389</v>
      </c>
      <c r="C34" s="30">
        <v>2</v>
      </c>
      <c r="D34" s="30">
        <v>1</v>
      </c>
      <c r="E34" s="30" t="s">
        <v>771</v>
      </c>
      <c r="F34" s="30" t="s">
        <v>154</v>
      </c>
    </row>
    <row r="35" spans="1:6" x14ac:dyDescent="0.2">
      <c r="A35" s="17" t="s">
        <v>798</v>
      </c>
      <c r="B35" s="13" t="s">
        <v>799</v>
      </c>
      <c r="C35" s="30" t="s">
        <v>771</v>
      </c>
      <c r="D35" s="30">
        <v>1</v>
      </c>
      <c r="E35" s="30">
        <v>1</v>
      </c>
      <c r="F35" s="30">
        <v>1</v>
      </c>
    </row>
    <row r="36" spans="1:6" x14ac:dyDescent="0.2">
      <c r="A36" s="17" t="s">
        <v>800</v>
      </c>
      <c r="B36" s="13" t="s">
        <v>801</v>
      </c>
      <c r="C36" s="30">
        <v>2</v>
      </c>
      <c r="D36" s="30">
        <v>1</v>
      </c>
      <c r="E36" s="30">
        <v>1</v>
      </c>
      <c r="F36" s="30" t="s">
        <v>5</v>
      </c>
    </row>
    <row r="37" spans="1:6" x14ac:dyDescent="0.2">
      <c r="A37" s="17" t="s">
        <v>802</v>
      </c>
      <c r="B37" s="13" t="s">
        <v>803</v>
      </c>
      <c r="C37" s="30" t="s">
        <v>154</v>
      </c>
      <c r="D37" s="30">
        <v>2</v>
      </c>
      <c r="E37" s="30" t="s">
        <v>154</v>
      </c>
      <c r="F37" s="30" t="s">
        <v>309</v>
      </c>
    </row>
    <row r="38" spans="1:6" x14ac:dyDescent="0.2">
      <c r="A38" s="17" t="s">
        <v>396</v>
      </c>
      <c r="B38" s="13" t="s">
        <v>397</v>
      </c>
      <c r="C38" s="30">
        <v>1</v>
      </c>
      <c r="D38" s="30" t="s">
        <v>771</v>
      </c>
      <c r="E38" s="30">
        <v>1</v>
      </c>
      <c r="F38" s="30">
        <v>1</v>
      </c>
    </row>
    <row r="39" spans="1:6" x14ac:dyDescent="0.2">
      <c r="A39" s="17" t="s">
        <v>804</v>
      </c>
      <c r="B39" s="13" t="s">
        <v>805</v>
      </c>
      <c r="C39" s="30">
        <v>1</v>
      </c>
      <c r="D39" s="30" t="s">
        <v>771</v>
      </c>
      <c r="E39" s="30" t="s">
        <v>154</v>
      </c>
      <c r="F39" s="30" t="s">
        <v>154</v>
      </c>
    </row>
    <row r="40" spans="1:6" x14ac:dyDescent="0.2">
      <c r="A40" s="17" t="s">
        <v>806</v>
      </c>
      <c r="B40" s="13" t="s">
        <v>807</v>
      </c>
      <c r="C40" s="30">
        <v>1</v>
      </c>
      <c r="D40" s="30" t="s">
        <v>309</v>
      </c>
      <c r="E40" s="30">
        <v>1</v>
      </c>
      <c r="F40" s="30" t="s">
        <v>154</v>
      </c>
    </row>
    <row r="41" spans="1:6" x14ac:dyDescent="0.2">
      <c r="A41" s="17" t="s">
        <v>178</v>
      </c>
      <c r="B41" s="13" t="s">
        <v>179</v>
      </c>
      <c r="C41" s="30">
        <v>2</v>
      </c>
      <c r="D41" s="30">
        <v>2</v>
      </c>
      <c r="E41" s="30" t="s">
        <v>771</v>
      </c>
      <c r="F41" s="30">
        <v>1</v>
      </c>
    </row>
    <row r="42" spans="1:6" x14ac:dyDescent="0.2">
      <c r="A42" s="17" t="s">
        <v>441</v>
      </c>
      <c r="B42" s="13" t="s">
        <v>442</v>
      </c>
      <c r="C42" s="30" t="s">
        <v>5</v>
      </c>
      <c r="D42" s="30">
        <v>4</v>
      </c>
      <c r="E42" s="30">
        <v>2</v>
      </c>
      <c r="F42" s="30" t="s">
        <v>154</v>
      </c>
    </row>
    <row r="43" spans="1:6" x14ac:dyDescent="0.2">
      <c r="A43" s="17" t="s">
        <v>426</v>
      </c>
      <c r="B43" s="13" t="s">
        <v>427</v>
      </c>
      <c r="C43" s="30">
        <v>5</v>
      </c>
      <c r="D43" s="30" t="s">
        <v>367</v>
      </c>
      <c r="E43" s="30">
        <v>3</v>
      </c>
      <c r="F43" s="30">
        <v>2</v>
      </c>
    </row>
    <row r="44" spans="1:6" x14ac:dyDescent="0.2">
      <c r="A44" s="17" t="s">
        <v>433</v>
      </c>
      <c r="B44" s="13" t="s">
        <v>434</v>
      </c>
      <c r="C44" s="30" t="s">
        <v>309</v>
      </c>
      <c r="D44" s="30" t="s">
        <v>154</v>
      </c>
      <c r="E44" s="30">
        <v>1</v>
      </c>
      <c r="F44" s="30" t="s">
        <v>154</v>
      </c>
    </row>
    <row r="45" spans="1:6" x14ac:dyDescent="0.2">
      <c r="A45" s="17" t="s">
        <v>437</v>
      </c>
      <c r="B45" s="13" t="s">
        <v>438</v>
      </c>
      <c r="C45" s="30">
        <v>1</v>
      </c>
      <c r="D45" s="30" t="s">
        <v>154</v>
      </c>
      <c r="E45" s="30">
        <v>1</v>
      </c>
      <c r="F45" s="30" t="s">
        <v>309</v>
      </c>
    </row>
    <row r="46" spans="1:6" x14ac:dyDescent="0.2">
      <c r="A46" s="17" t="s">
        <v>507</v>
      </c>
      <c r="B46" s="13" t="s">
        <v>508</v>
      </c>
      <c r="C46" s="30">
        <v>8</v>
      </c>
      <c r="D46" s="30">
        <v>8</v>
      </c>
      <c r="E46" s="30" t="s">
        <v>55</v>
      </c>
      <c r="F46" s="30">
        <v>10</v>
      </c>
    </row>
    <row r="47" spans="1:6" x14ac:dyDescent="0.2">
      <c r="A47" s="17" t="s">
        <v>808</v>
      </c>
      <c r="B47" s="13" t="s">
        <v>809</v>
      </c>
      <c r="C47" s="30" t="s">
        <v>154</v>
      </c>
      <c r="D47" s="30">
        <v>1</v>
      </c>
      <c r="E47" s="30" t="s">
        <v>771</v>
      </c>
      <c r="F47" s="30" t="s">
        <v>154</v>
      </c>
    </row>
    <row r="48" spans="1:6" x14ac:dyDescent="0.2">
      <c r="A48" s="17" t="s">
        <v>196</v>
      </c>
      <c r="B48" s="13" t="s">
        <v>197</v>
      </c>
      <c r="C48" s="30">
        <v>13</v>
      </c>
      <c r="D48" s="30">
        <v>11</v>
      </c>
      <c r="E48" s="30">
        <v>9</v>
      </c>
      <c r="F48" s="30" t="s">
        <v>37</v>
      </c>
    </row>
    <row r="49" spans="1:6" x14ac:dyDescent="0.2">
      <c r="A49" s="17" t="s">
        <v>810</v>
      </c>
      <c r="B49" s="13" t="s">
        <v>811</v>
      </c>
      <c r="C49" s="30" t="s">
        <v>75</v>
      </c>
      <c r="D49" s="30">
        <v>1</v>
      </c>
      <c r="E49" s="30">
        <v>2</v>
      </c>
      <c r="F49" s="30">
        <v>3</v>
      </c>
    </row>
    <row r="50" spans="1:6" x14ac:dyDescent="0.2">
      <c r="A50" s="17" t="s">
        <v>312</v>
      </c>
      <c r="B50" s="13" t="s">
        <v>313</v>
      </c>
      <c r="C50" s="30" t="s">
        <v>27</v>
      </c>
      <c r="D50" s="30">
        <v>3</v>
      </c>
      <c r="E50" s="30">
        <v>1</v>
      </c>
      <c r="F50" s="30" t="s">
        <v>154</v>
      </c>
    </row>
    <row r="51" spans="1:6" x14ac:dyDescent="0.2">
      <c r="A51" s="17" t="s">
        <v>812</v>
      </c>
      <c r="B51" s="13" t="s">
        <v>813</v>
      </c>
      <c r="C51" s="30" t="s">
        <v>771</v>
      </c>
      <c r="D51" s="30" t="s">
        <v>154</v>
      </c>
      <c r="E51" s="30" t="s">
        <v>154</v>
      </c>
      <c r="F51" s="30" t="s">
        <v>154</v>
      </c>
    </row>
    <row r="52" spans="1:6" x14ac:dyDescent="0.2">
      <c r="A52" s="17" t="s">
        <v>471</v>
      </c>
      <c r="B52" s="13" t="s">
        <v>472</v>
      </c>
      <c r="C52" s="30" t="s">
        <v>764</v>
      </c>
      <c r="D52" s="30" t="s">
        <v>154</v>
      </c>
      <c r="E52" s="30">
        <v>1</v>
      </c>
      <c r="F52" s="30">
        <v>1</v>
      </c>
    </row>
    <row r="53" spans="1:6" x14ac:dyDescent="0.2">
      <c r="A53" s="17" t="s">
        <v>814</v>
      </c>
      <c r="B53" s="13" t="s">
        <v>815</v>
      </c>
      <c r="C53" s="30">
        <v>3</v>
      </c>
      <c r="D53" s="30">
        <v>3</v>
      </c>
      <c r="E53" s="30">
        <v>2</v>
      </c>
      <c r="F53" s="30" t="s">
        <v>6</v>
      </c>
    </row>
    <row r="54" spans="1:6" x14ac:dyDescent="0.2">
      <c r="A54" s="17" t="s">
        <v>428</v>
      </c>
      <c r="B54" s="13" t="s">
        <v>429</v>
      </c>
      <c r="C54" s="30" t="s">
        <v>18</v>
      </c>
      <c r="D54" s="30">
        <v>5</v>
      </c>
      <c r="E54" s="30">
        <v>3</v>
      </c>
      <c r="F54" s="30">
        <v>4</v>
      </c>
    </row>
    <row r="55" spans="1:6" x14ac:dyDescent="0.2">
      <c r="A55" s="17" t="s">
        <v>816</v>
      </c>
      <c r="B55" s="13" t="s">
        <v>817</v>
      </c>
      <c r="C55" s="30" t="s">
        <v>771</v>
      </c>
      <c r="D55" s="30">
        <v>1</v>
      </c>
      <c r="E55" s="30">
        <v>1</v>
      </c>
      <c r="F55" s="30">
        <v>1</v>
      </c>
    </row>
    <row r="56" spans="1:6" x14ac:dyDescent="0.2">
      <c r="A56" s="17" t="s">
        <v>473</v>
      </c>
      <c r="B56" s="13" t="s">
        <v>474</v>
      </c>
      <c r="C56" s="30">
        <v>7</v>
      </c>
      <c r="D56" s="30" t="s">
        <v>18</v>
      </c>
      <c r="E56" s="30">
        <v>2</v>
      </c>
      <c r="F56" s="30">
        <v>2</v>
      </c>
    </row>
    <row r="57" spans="1:6" x14ac:dyDescent="0.2">
      <c r="A57" s="17" t="s">
        <v>818</v>
      </c>
      <c r="B57" s="13" t="s">
        <v>819</v>
      </c>
      <c r="C57" s="30">
        <v>1</v>
      </c>
      <c r="D57" s="30">
        <v>1</v>
      </c>
      <c r="E57" s="30" t="s">
        <v>309</v>
      </c>
      <c r="F57" s="30">
        <v>1</v>
      </c>
    </row>
    <row r="58" spans="1:6" x14ac:dyDescent="0.2">
      <c r="A58" s="17" t="s">
        <v>155</v>
      </c>
      <c r="B58" s="13" t="s">
        <v>156</v>
      </c>
      <c r="C58" s="30" t="s">
        <v>154</v>
      </c>
      <c r="D58" s="30" t="s">
        <v>771</v>
      </c>
      <c r="E58" s="30" t="s">
        <v>154</v>
      </c>
      <c r="F58" s="30" t="s">
        <v>154</v>
      </c>
    </row>
    <row r="59" spans="1:6" x14ac:dyDescent="0.2">
      <c r="A59" s="17" t="s">
        <v>484</v>
      </c>
      <c r="B59" s="13" t="s">
        <v>485</v>
      </c>
      <c r="C59" s="30" t="s">
        <v>55</v>
      </c>
      <c r="D59" s="30">
        <v>2</v>
      </c>
      <c r="E59" s="30">
        <v>4</v>
      </c>
      <c r="F59" s="30">
        <v>3</v>
      </c>
    </row>
    <row r="60" spans="1:6" x14ac:dyDescent="0.2">
      <c r="A60" s="17" t="s">
        <v>488</v>
      </c>
      <c r="B60" s="13" t="s">
        <v>489</v>
      </c>
      <c r="C60" s="30" t="s">
        <v>309</v>
      </c>
      <c r="D60" s="30">
        <v>2</v>
      </c>
      <c r="E60" s="30">
        <v>1</v>
      </c>
      <c r="F60" s="30">
        <v>2</v>
      </c>
    </row>
    <row r="61" spans="1:6" x14ac:dyDescent="0.2">
      <c r="A61" s="17" t="s">
        <v>490</v>
      </c>
      <c r="B61" s="13" t="s">
        <v>491</v>
      </c>
      <c r="C61" s="30">
        <v>1</v>
      </c>
      <c r="D61" s="30" t="s">
        <v>771</v>
      </c>
      <c r="E61" s="30">
        <v>1</v>
      </c>
      <c r="F61" s="30">
        <v>1</v>
      </c>
    </row>
    <row r="62" spans="1:6" x14ac:dyDescent="0.2">
      <c r="A62" s="17" t="s">
        <v>498</v>
      </c>
      <c r="B62" s="13" t="s">
        <v>499</v>
      </c>
      <c r="C62" s="30" t="s">
        <v>314</v>
      </c>
      <c r="D62" s="30">
        <v>11</v>
      </c>
      <c r="E62" s="30">
        <v>3</v>
      </c>
      <c r="F62" s="30">
        <v>6</v>
      </c>
    </row>
    <row r="63" spans="1:6" x14ac:dyDescent="0.2">
      <c r="A63" s="17" t="s">
        <v>820</v>
      </c>
      <c r="B63" s="13" t="s">
        <v>821</v>
      </c>
      <c r="C63" s="30" t="s">
        <v>154</v>
      </c>
      <c r="D63" s="30" t="s">
        <v>771</v>
      </c>
      <c r="E63" s="30" t="s">
        <v>154</v>
      </c>
      <c r="F63" s="30">
        <v>1</v>
      </c>
    </row>
    <row r="64" spans="1:6" x14ac:dyDescent="0.2">
      <c r="A64" s="17" t="s">
        <v>822</v>
      </c>
      <c r="B64" s="13" t="s">
        <v>823</v>
      </c>
      <c r="C64" s="30">
        <v>2</v>
      </c>
      <c r="D64" s="30">
        <v>1</v>
      </c>
      <c r="E64" s="30">
        <v>1</v>
      </c>
      <c r="F64" s="30" t="s">
        <v>309</v>
      </c>
    </row>
    <row r="65" spans="1:6" x14ac:dyDescent="0.2">
      <c r="A65" s="17" t="s">
        <v>521</v>
      </c>
      <c r="B65" s="13" t="s">
        <v>522</v>
      </c>
      <c r="C65" s="30" t="s">
        <v>309</v>
      </c>
      <c r="D65" s="30">
        <v>1</v>
      </c>
      <c r="E65" s="30" t="s">
        <v>154</v>
      </c>
      <c r="F65" s="30">
        <v>1</v>
      </c>
    </row>
    <row r="66" spans="1:6" x14ac:dyDescent="0.2">
      <c r="A66" s="17" t="s">
        <v>824</v>
      </c>
      <c r="B66" s="13" t="s">
        <v>825</v>
      </c>
      <c r="C66" s="30" t="s">
        <v>771</v>
      </c>
      <c r="D66" s="30">
        <v>1</v>
      </c>
      <c r="E66" s="30">
        <v>1</v>
      </c>
      <c r="F66" s="30">
        <v>1</v>
      </c>
    </row>
    <row r="67" spans="1:6" x14ac:dyDescent="0.2">
      <c r="A67" s="17" t="s">
        <v>826</v>
      </c>
      <c r="B67" s="13" t="s">
        <v>827</v>
      </c>
      <c r="C67" s="30" t="s">
        <v>771</v>
      </c>
      <c r="D67" s="30">
        <v>1</v>
      </c>
      <c r="E67" s="30">
        <v>1</v>
      </c>
      <c r="F67" s="30">
        <v>1</v>
      </c>
    </row>
    <row r="68" spans="1:6" x14ac:dyDescent="0.2">
      <c r="A68" s="17" t="s">
        <v>828</v>
      </c>
      <c r="B68" s="13" t="s">
        <v>829</v>
      </c>
      <c r="C68" s="30">
        <v>1</v>
      </c>
      <c r="D68" s="30" t="s">
        <v>154</v>
      </c>
      <c r="E68" s="30" t="s">
        <v>5</v>
      </c>
      <c r="F68" s="30">
        <v>2</v>
      </c>
    </row>
    <row r="69" spans="1:6" x14ac:dyDescent="0.2">
      <c r="A69" s="17" t="s">
        <v>830</v>
      </c>
      <c r="B69" s="13" t="s">
        <v>831</v>
      </c>
      <c r="C69" s="30">
        <v>3</v>
      </c>
      <c r="D69" s="30" t="s">
        <v>27</v>
      </c>
      <c r="E69" s="30">
        <v>3</v>
      </c>
      <c r="F69" s="30" t="s">
        <v>154</v>
      </c>
    </row>
    <row r="70" spans="1:6" x14ac:dyDescent="0.2">
      <c r="A70" s="17" t="s">
        <v>832</v>
      </c>
      <c r="B70" s="13" t="s">
        <v>833</v>
      </c>
      <c r="C70" s="30" t="s">
        <v>154</v>
      </c>
      <c r="D70" s="30">
        <v>1</v>
      </c>
      <c r="E70" s="30" t="s">
        <v>771</v>
      </c>
      <c r="F70" s="30" t="s">
        <v>154</v>
      </c>
    </row>
    <row r="71" spans="1:6" x14ac:dyDescent="0.2">
      <c r="A71" s="17" t="s">
        <v>834</v>
      </c>
      <c r="B71" s="13" t="s">
        <v>835</v>
      </c>
      <c r="C71" s="30">
        <v>3</v>
      </c>
      <c r="D71" s="30">
        <v>3</v>
      </c>
      <c r="E71" s="30" t="s">
        <v>75</v>
      </c>
      <c r="F71" s="30">
        <v>2</v>
      </c>
    </row>
    <row r="72" spans="1:6" x14ac:dyDescent="0.2">
      <c r="A72" s="17" t="s">
        <v>390</v>
      </c>
      <c r="B72" s="13" t="s">
        <v>391</v>
      </c>
      <c r="C72" s="30">
        <v>1</v>
      </c>
      <c r="D72" s="30" t="s">
        <v>154</v>
      </c>
      <c r="E72" s="30">
        <v>1</v>
      </c>
      <c r="F72" s="30" t="s">
        <v>309</v>
      </c>
    </row>
    <row r="73" spans="1:6" x14ac:dyDescent="0.2">
      <c r="A73" s="17" t="s">
        <v>836</v>
      </c>
      <c r="B73" s="13" t="s">
        <v>837</v>
      </c>
      <c r="C73" s="30" t="s">
        <v>154</v>
      </c>
      <c r="D73" s="30" t="s">
        <v>154</v>
      </c>
      <c r="E73" s="30" t="s">
        <v>771</v>
      </c>
      <c r="F73" s="30">
        <v>2</v>
      </c>
    </row>
    <row r="74" spans="1:6" x14ac:dyDescent="0.2">
      <c r="A74" s="17" t="s">
        <v>838</v>
      </c>
      <c r="B74" s="13" t="s">
        <v>839</v>
      </c>
      <c r="C74" s="30">
        <v>1</v>
      </c>
      <c r="D74" s="30" t="s">
        <v>771</v>
      </c>
      <c r="E74" s="30">
        <v>1</v>
      </c>
      <c r="F74" s="30">
        <v>1</v>
      </c>
    </row>
    <row r="75" spans="1:6" x14ac:dyDescent="0.2">
      <c r="A75" s="17" t="s">
        <v>266</v>
      </c>
      <c r="B75" s="13" t="s">
        <v>267</v>
      </c>
      <c r="C75" s="30">
        <v>4</v>
      </c>
      <c r="D75" s="30">
        <v>2</v>
      </c>
      <c r="E75" s="30">
        <v>4</v>
      </c>
      <c r="F75" s="30" t="s">
        <v>74</v>
      </c>
    </row>
    <row r="76" spans="1:6" x14ac:dyDescent="0.2">
      <c r="A76" s="17" t="s">
        <v>272</v>
      </c>
      <c r="B76" s="13" t="s">
        <v>273</v>
      </c>
      <c r="C76" s="30" t="s">
        <v>154</v>
      </c>
      <c r="D76" s="30">
        <v>1</v>
      </c>
      <c r="E76" s="30">
        <v>1</v>
      </c>
      <c r="F76" s="30" t="s">
        <v>309</v>
      </c>
    </row>
    <row r="77" spans="1:6" x14ac:dyDescent="0.2">
      <c r="A77" s="17" t="s">
        <v>500</v>
      </c>
      <c r="B77" s="13" t="s">
        <v>501</v>
      </c>
      <c r="C77" s="30" t="s">
        <v>154</v>
      </c>
      <c r="D77" s="30" t="s">
        <v>764</v>
      </c>
      <c r="E77" s="30" t="s">
        <v>154</v>
      </c>
      <c r="F77" s="30" t="s">
        <v>154</v>
      </c>
    </row>
    <row r="78" spans="1:6" x14ac:dyDescent="0.2">
      <c r="A78" s="17" t="s">
        <v>840</v>
      </c>
      <c r="B78" s="13" t="s">
        <v>841</v>
      </c>
      <c r="C78" s="30">
        <v>2</v>
      </c>
      <c r="D78" s="30" t="s">
        <v>154</v>
      </c>
      <c r="E78" s="30" t="s">
        <v>771</v>
      </c>
      <c r="F78" s="30" t="s">
        <v>154</v>
      </c>
    </row>
    <row r="79" spans="1:6" x14ac:dyDescent="0.2">
      <c r="A79" s="17" t="s">
        <v>842</v>
      </c>
      <c r="B79" s="13" t="s">
        <v>843</v>
      </c>
      <c r="C79" s="30" t="s">
        <v>95</v>
      </c>
      <c r="D79" s="30">
        <v>9</v>
      </c>
      <c r="E79" s="30" t="s">
        <v>154</v>
      </c>
      <c r="F79" s="30">
        <v>3</v>
      </c>
    </row>
    <row r="80" spans="1:6" x14ac:dyDescent="0.2">
      <c r="A80" s="17" t="s">
        <v>580</v>
      </c>
      <c r="B80" s="13" t="s">
        <v>581</v>
      </c>
      <c r="C80" s="30" t="s">
        <v>154</v>
      </c>
      <c r="D80" s="30" t="s">
        <v>771</v>
      </c>
      <c r="E80" s="30" t="s">
        <v>154</v>
      </c>
      <c r="F80" s="30" t="s">
        <v>154</v>
      </c>
    </row>
    <row r="81" spans="1:6" x14ac:dyDescent="0.2">
      <c r="A81" s="17" t="s">
        <v>560</v>
      </c>
      <c r="B81" s="13" t="s">
        <v>561</v>
      </c>
      <c r="C81" s="30">
        <v>1</v>
      </c>
      <c r="D81" s="30">
        <v>2</v>
      </c>
      <c r="E81" s="30" t="s">
        <v>309</v>
      </c>
      <c r="F81" s="30">
        <v>1</v>
      </c>
    </row>
    <row r="82" spans="1:6" x14ac:dyDescent="0.2">
      <c r="A82" s="17" t="s">
        <v>562</v>
      </c>
      <c r="B82" s="13" t="s">
        <v>563</v>
      </c>
      <c r="C82" s="30">
        <v>17</v>
      </c>
      <c r="D82" s="30">
        <v>15</v>
      </c>
      <c r="E82" s="30">
        <v>10</v>
      </c>
      <c r="F82" s="30" t="s">
        <v>265</v>
      </c>
    </row>
    <row r="83" spans="1:6" x14ac:dyDescent="0.2">
      <c r="A83" s="17" t="s">
        <v>844</v>
      </c>
      <c r="B83" s="13" t="s">
        <v>845</v>
      </c>
      <c r="C83" s="30">
        <v>3</v>
      </c>
      <c r="D83" s="30" t="s">
        <v>6</v>
      </c>
      <c r="E83" s="30">
        <v>3</v>
      </c>
      <c r="F83" s="30">
        <v>4</v>
      </c>
    </row>
    <row r="84" spans="1:6" x14ac:dyDescent="0.2">
      <c r="A84" s="17" t="s">
        <v>52</v>
      </c>
      <c r="B84" s="13" t="s">
        <v>53</v>
      </c>
      <c r="C84" s="30">
        <v>3</v>
      </c>
      <c r="D84" s="30">
        <v>3</v>
      </c>
      <c r="E84" s="30" t="s">
        <v>23</v>
      </c>
      <c r="F84" s="30">
        <v>4</v>
      </c>
    </row>
    <row r="85" spans="1:6" x14ac:dyDescent="0.2">
      <c r="A85" s="17" t="s">
        <v>56</v>
      </c>
      <c r="B85" s="13" t="s">
        <v>57</v>
      </c>
      <c r="C85" s="30" t="s">
        <v>764</v>
      </c>
      <c r="D85" s="30">
        <v>2</v>
      </c>
      <c r="E85" s="30">
        <v>1</v>
      </c>
      <c r="F85" s="30">
        <v>2</v>
      </c>
    </row>
    <row r="86" spans="1:6" x14ac:dyDescent="0.2">
      <c r="A86" s="17" t="s">
        <v>846</v>
      </c>
      <c r="B86" s="13" t="s">
        <v>847</v>
      </c>
      <c r="C86" s="30">
        <v>2</v>
      </c>
      <c r="D86" s="30">
        <v>1</v>
      </c>
      <c r="E86" s="30">
        <v>2</v>
      </c>
      <c r="F86" s="30" t="s">
        <v>309</v>
      </c>
    </row>
    <row r="87" spans="1:6" x14ac:dyDescent="0.2">
      <c r="A87" s="17" t="s">
        <v>592</v>
      </c>
      <c r="B87" s="13" t="s">
        <v>593</v>
      </c>
      <c r="C87" s="30" t="s">
        <v>309</v>
      </c>
      <c r="D87" s="30">
        <v>1</v>
      </c>
      <c r="E87" s="30" t="s">
        <v>154</v>
      </c>
      <c r="F87" s="30">
        <v>1</v>
      </c>
    </row>
    <row r="88" spans="1:6" x14ac:dyDescent="0.2">
      <c r="A88" s="17" t="s">
        <v>598</v>
      </c>
      <c r="B88" s="13" t="s">
        <v>599</v>
      </c>
      <c r="C88" s="30" t="s">
        <v>5</v>
      </c>
      <c r="D88" s="30">
        <v>3</v>
      </c>
      <c r="E88" s="30">
        <v>1</v>
      </c>
      <c r="F88" s="30">
        <v>2</v>
      </c>
    </row>
    <row r="89" spans="1:6" x14ac:dyDescent="0.2">
      <c r="A89" s="17" t="s">
        <v>848</v>
      </c>
      <c r="B89" s="13" t="s">
        <v>849</v>
      </c>
      <c r="C89" s="30" t="s">
        <v>5</v>
      </c>
      <c r="D89" s="30">
        <v>3</v>
      </c>
      <c r="E89" s="30">
        <v>2</v>
      </c>
      <c r="F89" s="30">
        <v>2</v>
      </c>
    </row>
    <row r="90" spans="1:6" x14ac:dyDescent="0.2">
      <c r="A90" s="17" t="s">
        <v>329</v>
      </c>
      <c r="B90" s="13" t="s">
        <v>330</v>
      </c>
      <c r="C90" s="30">
        <v>2</v>
      </c>
      <c r="D90" s="30" t="s">
        <v>154</v>
      </c>
      <c r="E90" s="30" t="s">
        <v>27</v>
      </c>
      <c r="F90" s="30">
        <v>2</v>
      </c>
    </row>
    <row r="91" spans="1:6" x14ac:dyDescent="0.2">
      <c r="A91" s="17" t="s">
        <v>604</v>
      </c>
      <c r="B91" s="13" t="s">
        <v>605</v>
      </c>
      <c r="C91" s="30" t="s">
        <v>309</v>
      </c>
      <c r="D91" s="30">
        <v>2</v>
      </c>
      <c r="E91" s="30">
        <v>1</v>
      </c>
      <c r="F91" s="30">
        <v>2</v>
      </c>
    </row>
    <row r="92" spans="1:6" x14ac:dyDescent="0.2">
      <c r="A92" s="17" t="s">
        <v>850</v>
      </c>
      <c r="B92" s="13" t="s">
        <v>851</v>
      </c>
      <c r="C92" s="30">
        <v>2</v>
      </c>
      <c r="D92" s="30">
        <v>1</v>
      </c>
      <c r="E92" s="30" t="s">
        <v>309</v>
      </c>
      <c r="F92" s="30">
        <v>1</v>
      </c>
    </row>
    <row r="93" spans="1:6" x14ac:dyDescent="0.2">
      <c r="A93" s="17" t="s">
        <v>852</v>
      </c>
      <c r="B93" s="13" t="s">
        <v>853</v>
      </c>
      <c r="C93" s="30">
        <v>2</v>
      </c>
      <c r="D93" s="30" t="s">
        <v>6</v>
      </c>
      <c r="E93" s="30">
        <v>2</v>
      </c>
      <c r="F93" s="30">
        <v>2</v>
      </c>
    </row>
    <row r="94" spans="1:6" x14ac:dyDescent="0.2">
      <c r="A94" s="17" t="s">
        <v>346</v>
      </c>
      <c r="B94" s="13" t="s">
        <v>347</v>
      </c>
      <c r="C94" s="30">
        <v>13</v>
      </c>
      <c r="D94" s="30">
        <v>17</v>
      </c>
      <c r="E94" s="30" t="s">
        <v>204</v>
      </c>
      <c r="F94" s="30">
        <v>8</v>
      </c>
    </row>
    <row r="95" spans="1:6" x14ac:dyDescent="0.2">
      <c r="A95" s="17" t="s">
        <v>152</v>
      </c>
      <c r="B95" s="13" t="s">
        <v>153</v>
      </c>
      <c r="C95" s="30" t="s">
        <v>27</v>
      </c>
      <c r="D95" s="30">
        <v>2</v>
      </c>
      <c r="E95" s="30" t="s">
        <v>154</v>
      </c>
      <c r="F95" s="30" t="s">
        <v>154</v>
      </c>
    </row>
    <row r="96" spans="1:6" x14ac:dyDescent="0.2">
      <c r="A96" s="17" t="s">
        <v>634</v>
      </c>
      <c r="B96" s="13" t="s">
        <v>635</v>
      </c>
      <c r="C96" s="30">
        <v>12</v>
      </c>
      <c r="D96" s="30">
        <v>12</v>
      </c>
      <c r="E96" s="30" t="s">
        <v>304</v>
      </c>
      <c r="F96" s="30">
        <v>14</v>
      </c>
    </row>
    <row r="97" spans="1:6" x14ac:dyDescent="0.2">
      <c r="A97" s="17" t="s">
        <v>854</v>
      </c>
      <c r="B97" s="13" t="s">
        <v>855</v>
      </c>
      <c r="C97" s="30">
        <v>2</v>
      </c>
      <c r="D97" s="30" t="s">
        <v>771</v>
      </c>
      <c r="E97" s="30" t="s">
        <v>154</v>
      </c>
      <c r="F97" s="30" t="s">
        <v>154</v>
      </c>
    </row>
    <row r="98" spans="1:6" x14ac:dyDescent="0.2">
      <c r="A98" s="17" t="s">
        <v>661</v>
      </c>
      <c r="B98" s="13" t="s">
        <v>662</v>
      </c>
      <c r="C98" s="30" t="s">
        <v>154</v>
      </c>
      <c r="D98" s="30" t="s">
        <v>771</v>
      </c>
      <c r="E98" s="30" t="s">
        <v>154</v>
      </c>
      <c r="F98" s="30" t="s">
        <v>154</v>
      </c>
    </row>
    <row r="99" spans="1:6" x14ac:dyDescent="0.2">
      <c r="A99" s="17" t="s">
        <v>856</v>
      </c>
      <c r="B99" s="13" t="s">
        <v>857</v>
      </c>
      <c r="C99" s="30">
        <v>2</v>
      </c>
      <c r="D99" s="30" t="s">
        <v>154</v>
      </c>
      <c r="E99" s="30" t="s">
        <v>771</v>
      </c>
      <c r="F99" s="30" t="s">
        <v>154</v>
      </c>
    </row>
    <row r="100" spans="1:6" x14ac:dyDescent="0.2">
      <c r="A100" s="17" t="s">
        <v>368</v>
      </c>
      <c r="B100" s="13" t="s">
        <v>369</v>
      </c>
      <c r="C100" s="30" t="s">
        <v>11</v>
      </c>
      <c r="D100" s="30">
        <v>9</v>
      </c>
      <c r="E100" s="30">
        <v>4</v>
      </c>
      <c r="F100" s="30">
        <v>4</v>
      </c>
    </row>
    <row r="101" spans="1:6" x14ac:dyDescent="0.2">
      <c r="A101" s="17" t="s">
        <v>858</v>
      </c>
      <c r="B101" s="13" t="s">
        <v>859</v>
      </c>
      <c r="C101" s="30" t="s">
        <v>154</v>
      </c>
      <c r="D101" s="30" t="s">
        <v>154</v>
      </c>
      <c r="E101" s="30">
        <v>2</v>
      </c>
      <c r="F101" s="30" t="s">
        <v>309</v>
      </c>
    </row>
    <row r="102" spans="1:6" x14ac:dyDescent="0.2">
      <c r="A102" s="32" t="s">
        <v>860</v>
      </c>
      <c r="B102" s="23" t="s">
        <v>861</v>
      </c>
      <c r="C102" s="33">
        <v>2</v>
      </c>
      <c r="D102" s="33">
        <v>2</v>
      </c>
      <c r="E102" s="33">
        <v>2</v>
      </c>
      <c r="F102" s="33" t="s">
        <v>367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E2CE0-5108-3B4E-AA49-F914FE3CF3AF}">
  <dimension ref="A1:D65"/>
  <sheetViews>
    <sheetView workbookViewId="0"/>
  </sheetViews>
  <sheetFormatPr baseColWidth="10" defaultColWidth="10.83203125" defaultRowHeight="16" x14ac:dyDescent="0.2"/>
  <cols>
    <col min="1" max="1" width="23.5" style="4" bestFit="1" customWidth="1"/>
    <col min="2" max="2" width="32.1640625" style="2" bestFit="1" customWidth="1"/>
    <col min="3" max="4" width="32.33203125" style="2" bestFit="1" customWidth="1"/>
    <col min="5" max="16384" width="10.83203125" style="2"/>
  </cols>
  <sheetData>
    <row r="1" spans="1:4" x14ac:dyDescent="0.2">
      <c r="A1" s="4" t="s">
        <v>1208</v>
      </c>
    </row>
    <row r="2" spans="1:4" x14ac:dyDescent="0.2">
      <c r="A2" s="7" t="s">
        <v>962</v>
      </c>
      <c r="B2" s="7" t="s">
        <v>148</v>
      </c>
      <c r="C2" s="7" t="s">
        <v>144</v>
      </c>
      <c r="D2" s="7" t="s">
        <v>147</v>
      </c>
    </row>
    <row r="3" spans="1:4" x14ac:dyDescent="0.2">
      <c r="A3" s="43" t="s">
        <v>1044</v>
      </c>
      <c r="B3" s="44" t="s">
        <v>866</v>
      </c>
      <c r="C3" s="44" t="s">
        <v>866</v>
      </c>
      <c r="D3" s="44" t="s">
        <v>867</v>
      </c>
    </row>
    <row r="4" spans="1:4" x14ac:dyDescent="0.2">
      <c r="A4" s="43" t="s">
        <v>868</v>
      </c>
      <c r="B4" s="44" t="s">
        <v>869</v>
      </c>
      <c r="C4" s="44" t="s">
        <v>869</v>
      </c>
      <c r="D4" s="44" t="s">
        <v>869</v>
      </c>
    </row>
    <row r="5" spans="1:4" x14ac:dyDescent="0.2">
      <c r="A5" s="43" t="s">
        <v>870</v>
      </c>
      <c r="B5" s="44" t="s">
        <v>871</v>
      </c>
      <c r="C5" s="44" t="s">
        <v>872</v>
      </c>
      <c r="D5" s="44" t="s">
        <v>872</v>
      </c>
    </row>
    <row r="6" spans="1:4" x14ac:dyDescent="0.2">
      <c r="A6" s="43" t="s">
        <v>873</v>
      </c>
      <c r="B6" s="44" t="s">
        <v>874</v>
      </c>
      <c r="C6" s="44" t="s">
        <v>874</v>
      </c>
      <c r="D6" s="44" t="s">
        <v>874</v>
      </c>
    </row>
    <row r="7" spans="1:4" x14ac:dyDescent="0.2">
      <c r="A7" s="43" t="s">
        <v>875</v>
      </c>
      <c r="B7" s="44" t="s">
        <v>876</v>
      </c>
      <c r="C7" s="44" t="s">
        <v>876</v>
      </c>
      <c r="D7" s="44" t="s">
        <v>876</v>
      </c>
    </row>
    <row r="8" spans="1:4" x14ac:dyDescent="0.2">
      <c r="A8" s="43" t="s">
        <v>877</v>
      </c>
      <c r="B8" s="44" t="s">
        <v>876</v>
      </c>
      <c r="C8" s="44" t="s">
        <v>878</v>
      </c>
      <c r="D8" s="44" t="s">
        <v>878</v>
      </c>
    </row>
    <row r="9" spans="1:4" x14ac:dyDescent="0.2">
      <c r="A9" s="43" t="s">
        <v>1055</v>
      </c>
      <c r="B9" s="44" t="s">
        <v>876</v>
      </c>
      <c r="C9" s="44" t="s">
        <v>878</v>
      </c>
      <c r="D9" s="44" t="s">
        <v>878</v>
      </c>
    </row>
    <row r="10" spans="1:4" x14ac:dyDescent="0.2">
      <c r="A10" s="43" t="s">
        <v>879</v>
      </c>
      <c r="B10" s="44" t="s">
        <v>876</v>
      </c>
      <c r="C10" s="44" t="s">
        <v>876</v>
      </c>
      <c r="D10" s="44" t="s">
        <v>876</v>
      </c>
    </row>
    <row r="11" spans="1:4" x14ac:dyDescent="0.2">
      <c r="A11" s="43" t="s">
        <v>880</v>
      </c>
      <c r="B11" s="44" t="s">
        <v>876</v>
      </c>
      <c r="C11" s="44" t="s">
        <v>876</v>
      </c>
      <c r="D11" s="44" t="s">
        <v>876</v>
      </c>
    </row>
    <row r="12" spans="1:4" x14ac:dyDescent="0.2">
      <c r="A12" s="43" t="s">
        <v>881</v>
      </c>
      <c r="B12" s="44" t="s">
        <v>876</v>
      </c>
      <c r="C12" s="44" t="s">
        <v>876</v>
      </c>
      <c r="D12" s="44" t="s">
        <v>876</v>
      </c>
    </row>
    <row r="13" spans="1:4" x14ac:dyDescent="0.2">
      <c r="A13" s="43" t="s">
        <v>882</v>
      </c>
      <c r="B13" s="44" t="s">
        <v>876</v>
      </c>
      <c r="C13" s="44" t="s">
        <v>876</v>
      </c>
      <c r="D13" s="44" t="s">
        <v>878</v>
      </c>
    </row>
    <row r="14" spans="1:4" x14ac:dyDescent="0.2">
      <c r="A14" s="43" t="s">
        <v>883</v>
      </c>
      <c r="B14" s="44" t="s">
        <v>876</v>
      </c>
      <c r="C14" s="44" t="s">
        <v>878</v>
      </c>
      <c r="D14" s="44" t="s">
        <v>878</v>
      </c>
    </row>
    <row r="15" spans="1:4" x14ac:dyDescent="0.2">
      <c r="A15" s="43" t="s">
        <v>884</v>
      </c>
      <c r="B15" s="44" t="s">
        <v>885</v>
      </c>
      <c r="C15" s="44" t="s">
        <v>885</v>
      </c>
      <c r="D15" s="44" t="s">
        <v>885</v>
      </c>
    </row>
    <row r="16" spans="1:4" x14ac:dyDescent="0.2">
      <c r="A16" s="43" t="s">
        <v>886</v>
      </c>
      <c r="B16" s="44" t="s">
        <v>887</v>
      </c>
      <c r="C16" s="44" t="s">
        <v>887</v>
      </c>
      <c r="D16" s="44" t="s">
        <v>887</v>
      </c>
    </row>
    <row r="17" spans="1:4" x14ac:dyDescent="0.2">
      <c r="A17" s="43" t="s">
        <v>888</v>
      </c>
      <c r="B17" s="44" t="s">
        <v>889</v>
      </c>
      <c r="C17" s="44" t="s">
        <v>889</v>
      </c>
      <c r="D17" s="44" t="s">
        <v>889</v>
      </c>
    </row>
    <row r="18" spans="1:4" x14ac:dyDescent="0.2">
      <c r="A18" s="43" t="s">
        <v>890</v>
      </c>
      <c r="B18" s="44" t="s">
        <v>887</v>
      </c>
      <c r="C18" s="44" t="s">
        <v>891</v>
      </c>
      <c r="D18" s="44" t="s">
        <v>891</v>
      </c>
    </row>
    <row r="19" spans="1:4" x14ac:dyDescent="0.2">
      <c r="A19" s="43" t="s">
        <v>892</v>
      </c>
      <c r="B19" s="44" t="s">
        <v>893</v>
      </c>
      <c r="C19" s="44" t="s">
        <v>893</v>
      </c>
      <c r="D19" s="44" t="s">
        <v>893</v>
      </c>
    </row>
    <row r="20" spans="1:4" x14ac:dyDescent="0.2">
      <c r="A20" s="43" t="s">
        <v>894</v>
      </c>
      <c r="B20" s="44" t="s">
        <v>895</v>
      </c>
      <c r="C20" s="44" t="s">
        <v>896</v>
      </c>
      <c r="D20" s="44" t="s">
        <v>895</v>
      </c>
    </row>
    <row r="21" spans="1:4" x14ac:dyDescent="0.2">
      <c r="A21" s="43" t="s">
        <v>897</v>
      </c>
      <c r="B21" s="44" t="s">
        <v>898</v>
      </c>
      <c r="C21" s="44" t="s">
        <v>898</v>
      </c>
      <c r="D21" s="44" t="s">
        <v>898</v>
      </c>
    </row>
    <row r="22" spans="1:4" x14ac:dyDescent="0.2">
      <c r="A22" s="43" t="s">
        <v>899</v>
      </c>
      <c r="B22" s="44" t="s">
        <v>898</v>
      </c>
      <c r="C22" s="44" t="s">
        <v>898</v>
      </c>
      <c r="D22" s="44" t="s">
        <v>898</v>
      </c>
    </row>
    <row r="23" spans="1:4" x14ac:dyDescent="0.2">
      <c r="A23" s="43" t="s">
        <v>900</v>
      </c>
      <c r="B23" s="44" t="s">
        <v>901</v>
      </c>
      <c r="C23" s="44" t="s">
        <v>901</v>
      </c>
      <c r="D23" s="44" t="s">
        <v>901</v>
      </c>
    </row>
    <row r="24" spans="1:4" x14ac:dyDescent="0.2">
      <c r="A24" s="43" t="s">
        <v>902</v>
      </c>
      <c r="B24" s="44" t="s">
        <v>903</v>
      </c>
      <c r="C24" s="44" t="s">
        <v>903</v>
      </c>
      <c r="D24" s="44" t="s">
        <v>903</v>
      </c>
    </row>
    <row r="25" spans="1:4" x14ac:dyDescent="0.2">
      <c r="A25" s="43" t="s">
        <v>904</v>
      </c>
      <c r="B25" s="44" t="s">
        <v>905</v>
      </c>
      <c r="C25" s="44" t="s">
        <v>905</v>
      </c>
      <c r="D25" s="44" t="s">
        <v>905</v>
      </c>
    </row>
    <row r="26" spans="1:4" x14ac:dyDescent="0.2">
      <c r="A26" s="43" t="s">
        <v>906</v>
      </c>
      <c r="B26" s="44" t="s">
        <v>907</v>
      </c>
      <c r="C26" s="44" t="s">
        <v>907</v>
      </c>
      <c r="D26" s="44" t="s">
        <v>907</v>
      </c>
    </row>
    <row r="27" spans="1:4" x14ac:dyDescent="0.2">
      <c r="A27" s="43" t="s">
        <v>1045</v>
      </c>
      <c r="B27" s="44" t="s">
        <v>908</v>
      </c>
      <c r="C27" s="44" t="s">
        <v>908</v>
      </c>
      <c r="D27" s="44" t="s">
        <v>908</v>
      </c>
    </row>
    <row r="28" spans="1:4" x14ac:dyDescent="0.2">
      <c r="A28" s="43" t="s">
        <v>909</v>
      </c>
      <c r="B28" s="44" t="s">
        <v>908</v>
      </c>
      <c r="C28" s="44" t="s">
        <v>908</v>
      </c>
      <c r="D28" s="44" t="s">
        <v>908</v>
      </c>
    </row>
    <row r="29" spans="1:4" x14ac:dyDescent="0.2">
      <c r="A29" s="43" t="s">
        <v>910</v>
      </c>
      <c r="B29" s="44" t="s">
        <v>908</v>
      </c>
      <c r="C29" s="44" t="s">
        <v>908</v>
      </c>
      <c r="D29" s="44" t="s">
        <v>908</v>
      </c>
    </row>
    <row r="30" spans="1:4" x14ac:dyDescent="0.2">
      <c r="A30" s="43" t="s">
        <v>911</v>
      </c>
      <c r="B30" s="44" t="s">
        <v>912</v>
      </c>
      <c r="C30" s="44" t="s">
        <v>912</v>
      </c>
      <c r="D30" s="44" t="s">
        <v>912</v>
      </c>
    </row>
    <row r="31" spans="1:4" x14ac:dyDescent="0.2">
      <c r="A31" s="43" t="s">
        <v>913</v>
      </c>
      <c r="B31" s="44" t="s">
        <v>914</v>
      </c>
      <c r="C31" s="44" t="s">
        <v>914</v>
      </c>
      <c r="D31" s="44" t="s">
        <v>914</v>
      </c>
    </row>
    <row r="32" spans="1:4" x14ac:dyDescent="0.2">
      <c r="A32" s="43" t="s">
        <v>1046</v>
      </c>
      <c r="B32" s="44" t="s">
        <v>912</v>
      </c>
      <c r="C32" s="44" t="s">
        <v>912</v>
      </c>
      <c r="D32" s="44" t="s">
        <v>912</v>
      </c>
    </row>
    <row r="33" spans="1:4" x14ac:dyDescent="0.2">
      <c r="A33" s="43" t="s">
        <v>1047</v>
      </c>
      <c r="B33" s="44" t="s">
        <v>915</v>
      </c>
      <c r="C33" s="44" t="s">
        <v>915</v>
      </c>
      <c r="D33" s="44" t="s">
        <v>915</v>
      </c>
    </row>
    <row r="34" spans="1:4" x14ac:dyDescent="0.2">
      <c r="A34" s="43" t="s">
        <v>1048</v>
      </c>
      <c r="B34" s="44" t="s">
        <v>916</v>
      </c>
      <c r="C34" s="44" t="s">
        <v>917</v>
      </c>
      <c r="D34" s="44" t="s">
        <v>916</v>
      </c>
    </row>
    <row r="35" spans="1:4" x14ac:dyDescent="0.2">
      <c r="A35" s="43" t="s">
        <v>918</v>
      </c>
      <c r="B35" s="44" t="s">
        <v>919</v>
      </c>
      <c r="C35" s="44" t="s">
        <v>919</v>
      </c>
      <c r="D35" s="44" t="s">
        <v>919</v>
      </c>
    </row>
    <row r="36" spans="1:4" x14ac:dyDescent="0.2">
      <c r="A36" s="43" t="s">
        <v>1049</v>
      </c>
      <c r="B36" s="44" t="s">
        <v>919</v>
      </c>
      <c r="C36" s="44" t="s">
        <v>919</v>
      </c>
      <c r="D36" s="44" t="s">
        <v>919</v>
      </c>
    </row>
    <row r="37" spans="1:4" x14ac:dyDescent="0.2">
      <c r="A37" s="43" t="s">
        <v>1050</v>
      </c>
      <c r="B37" s="44" t="s">
        <v>920</v>
      </c>
      <c r="C37" s="44" t="s">
        <v>919</v>
      </c>
      <c r="D37" s="44" t="s">
        <v>919</v>
      </c>
    </row>
    <row r="38" spans="1:4" x14ac:dyDescent="0.2">
      <c r="A38" s="43" t="s">
        <v>921</v>
      </c>
      <c r="B38" s="44" t="s">
        <v>922</v>
      </c>
      <c r="C38" s="44" t="s">
        <v>922</v>
      </c>
      <c r="D38" s="44" t="s">
        <v>922</v>
      </c>
    </row>
    <row r="39" spans="1:4" x14ac:dyDescent="0.2">
      <c r="A39" s="43" t="s">
        <v>923</v>
      </c>
      <c r="B39" s="44" t="s">
        <v>922</v>
      </c>
      <c r="C39" s="44" t="s">
        <v>922</v>
      </c>
      <c r="D39" s="44" t="s">
        <v>922</v>
      </c>
    </row>
    <row r="40" spans="1:4" x14ac:dyDescent="0.2">
      <c r="A40" s="43" t="s">
        <v>924</v>
      </c>
      <c r="B40" s="44" t="s">
        <v>919</v>
      </c>
      <c r="C40" s="44" t="s">
        <v>920</v>
      </c>
      <c r="D40" s="44" t="s">
        <v>920</v>
      </c>
    </row>
    <row r="41" spans="1:4" x14ac:dyDescent="0.2">
      <c r="A41" s="43" t="s">
        <v>925</v>
      </c>
      <c r="B41" s="44" t="s">
        <v>920</v>
      </c>
      <c r="C41" s="44" t="s">
        <v>920</v>
      </c>
      <c r="D41" s="44" t="s">
        <v>920</v>
      </c>
    </row>
    <row r="42" spans="1:4" x14ac:dyDescent="0.2">
      <c r="A42" s="43" t="s">
        <v>926</v>
      </c>
      <c r="B42" s="44" t="s">
        <v>919</v>
      </c>
      <c r="C42" s="44" t="s">
        <v>919</v>
      </c>
      <c r="D42" s="44" t="s">
        <v>919</v>
      </c>
    </row>
    <row r="43" spans="1:4" x14ac:dyDescent="0.2">
      <c r="A43" s="43" t="s">
        <v>927</v>
      </c>
      <c r="B43" s="44" t="s">
        <v>922</v>
      </c>
      <c r="C43" s="44" t="s">
        <v>928</v>
      </c>
      <c r="D43" s="44" t="s">
        <v>928</v>
      </c>
    </row>
    <row r="44" spans="1:4" x14ac:dyDescent="0.2">
      <c r="A44" s="43" t="s">
        <v>929</v>
      </c>
      <c r="B44" s="44" t="s">
        <v>922</v>
      </c>
      <c r="C44" s="44" t="s">
        <v>922</v>
      </c>
      <c r="D44" s="44" t="s">
        <v>922</v>
      </c>
    </row>
    <row r="45" spans="1:4" x14ac:dyDescent="0.2">
      <c r="A45" s="43" t="s">
        <v>930</v>
      </c>
      <c r="B45" s="44" t="s">
        <v>931</v>
      </c>
      <c r="C45" s="44" t="s">
        <v>931</v>
      </c>
      <c r="D45" s="44" t="s">
        <v>931</v>
      </c>
    </row>
    <row r="46" spans="1:4" x14ac:dyDescent="0.2">
      <c r="A46" s="43" t="s">
        <v>932</v>
      </c>
      <c r="B46" s="44" t="s">
        <v>919</v>
      </c>
      <c r="C46" s="44" t="s">
        <v>919</v>
      </c>
      <c r="D46" s="44" t="s">
        <v>919</v>
      </c>
    </row>
    <row r="47" spans="1:4" x14ac:dyDescent="0.2">
      <c r="A47" s="43" t="s">
        <v>933</v>
      </c>
      <c r="B47" s="44" t="s">
        <v>920</v>
      </c>
      <c r="C47" s="44" t="s">
        <v>920</v>
      </c>
      <c r="D47" s="44" t="s">
        <v>920</v>
      </c>
    </row>
    <row r="48" spans="1:4" x14ac:dyDescent="0.2">
      <c r="A48" s="43" t="s">
        <v>934</v>
      </c>
      <c r="B48" s="44" t="s">
        <v>935</v>
      </c>
      <c r="C48" s="44" t="s">
        <v>935</v>
      </c>
      <c r="D48" s="44" t="s">
        <v>935</v>
      </c>
    </row>
    <row r="49" spans="1:4" x14ac:dyDescent="0.2">
      <c r="A49" s="43" t="s">
        <v>936</v>
      </c>
      <c r="B49" s="44" t="s">
        <v>937</v>
      </c>
      <c r="C49" s="44" t="s">
        <v>937</v>
      </c>
      <c r="D49" s="44" t="s">
        <v>937</v>
      </c>
    </row>
    <row r="50" spans="1:4" x14ac:dyDescent="0.2">
      <c r="A50" s="43" t="s">
        <v>938</v>
      </c>
      <c r="B50" s="44" t="s">
        <v>939</v>
      </c>
      <c r="C50" s="44" t="s">
        <v>939</v>
      </c>
      <c r="D50" s="44" t="s">
        <v>939</v>
      </c>
    </row>
    <row r="51" spans="1:4" x14ac:dyDescent="0.2">
      <c r="A51" s="43" t="s">
        <v>940</v>
      </c>
      <c r="B51" s="44" t="s">
        <v>941</v>
      </c>
      <c r="C51" s="44" t="s">
        <v>941</v>
      </c>
      <c r="D51" s="44" t="s">
        <v>942</v>
      </c>
    </row>
    <row r="52" spans="1:4" x14ac:dyDescent="0.2">
      <c r="A52" s="43" t="s">
        <v>1051</v>
      </c>
      <c r="B52" s="44" t="s">
        <v>943</v>
      </c>
      <c r="C52" s="44" t="s">
        <v>943</v>
      </c>
      <c r="D52" s="44" t="s">
        <v>943</v>
      </c>
    </row>
    <row r="53" spans="1:4" x14ac:dyDescent="0.2">
      <c r="A53" s="43" t="s">
        <v>944</v>
      </c>
      <c r="B53" s="44" t="s">
        <v>945</v>
      </c>
      <c r="C53" s="44" t="s">
        <v>945</v>
      </c>
      <c r="D53" s="44" t="s">
        <v>937</v>
      </c>
    </row>
    <row r="54" spans="1:4" x14ac:dyDescent="0.2">
      <c r="A54" s="43" t="s">
        <v>863</v>
      </c>
      <c r="B54" s="44" t="s">
        <v>946</v>
      </c>
      <c r="C54" s="44" t="s">
        <v>946</v>
      </c>
      <c r="D54" s="44" t="s">
        <v>946</v>
      </c>
    </row>
    <row r="55" spans="1:4" x14ac:dyDescent="0.2">
      <c r="A55" s="43" t="s">
        <v>947</v>
      </c>
      <c r="B55" s="44" t="s">
        <v>937</v>
      </c>
      <c r="C55" s="44" t="s">
        <v>937</v>
      </c>
      <c r="D55" s="44" t="s">
        <v>937</v>
      </c>
    </row>
    <row r="56" spans="1:4" x14ac:dyDescent="0.2">
      <c r="A56" s="43" t="s">
        <v>948</v>
      </c>
      <c r="B56" s="44" t="s">
        <v>949</v>
      </c>
      <c r="C56" s="44" t="s">
        <v>949</v>
      </c>
      <c r="D56" s="44" t="s">
        <v>949</v>
      </c>
    </row>
    <row r="57" spans="1:4" x14ac:dyDescent="0.2">
      <c r="A57" s="43" t="s">
        <v>950</v>
      </c>
      <c r="B57" s="44" t="s">
        <v>951</v>
      </c>
      <c r="C57" s="44" t="s">
        <v>951</v>
      </c>
      <c r="D57" s="44" t="s">
        <v>951</v>
      </c>
    </row>
    <row r="58" spans="1:4" x14ac:dyDescent="0.2">
      <c r="A58" s="43" t="s">
        <v>952</v>
      </c>
      <c r="B58" s="44" t="s">
        <v>953</v>
      </c>
      <c r="C58" s="44" t="s">
        <v>953</v>
      </c>
      <c r="D58" s="44" t="s">
        <v>953</v>
      </c>
    </row>
    <row r="59" spans="1:4" x14ac:dyDescent="0.2">
      <c r="A59" s="43" t="s">
        <v>1052</v>
      </c>
      <c r="B59" s="44" t="s">
        <v>954</v>
      </c>
      <c r="C59" s="44" t="s">
        <v>954</v>
      </c>
      <c r="D59" s="44" t="s">
        <v>954</v>
      </c>
    </row>
    <row r="60" spans="1:4" x14ac:dyDescent="0.2">
      <c r="A60" s="43" t="s">
        <v>1053</v>
      </c>
      <c r="B60" s="44" t="s">
        <v>954</v>
      </c>
      <c r="C60" s="44" t="s">
        <v>954</v>
      </c>
      <c r="D60" s="44" t="s">
        <v>954</v>
      </c>
    </row>
    <row r="61" spans="1:4" x14ac:dyDescent="0.2">
      <c r="A61" s="43" t="s">
        <v>955</v>
      </c>
      <c r="B61" s="44" t="s">
        <v>956</v>
      </c>
      <c r="C61" s="44" t="s">
        <v>956</v>
      </c>
      <c r="D61" s="44" t="s">
        <v>956</v>
      </c>
    </row>
    <row r="62" spans="1:4" x14ac:dyDescent="0.2">
      <c r="A62" s="43" t="s">
        <v>957</v>
      </c>
      <c r="B62" s="44" t="s">
        <v>958</v>
      </c>
      <c r="C62" s="44" t="s">
        <v>958</v>
      </c>
      <c r="D62" s="44" t="s">
        <v>958</v>
      </c>
    </row>
    <row r="63" spans="1:4" x14ac:dyDescent="0.2">
      <c r="A63" s="43" t="s">
        <v>1054</v>
      </c>
      <c r="B63" s="44" t="s">
        <v>958</v>
      </c>
      <c r="C63" s="44" t="s">
        <v>958</v>
      </c>
      <c r="D63" s="44" t="s">
        <v>958</v>
      </c>
    </row>
    <row r="64" spans="1:4" x14ac:dyDescent="0.2">
      <c r="A64" s="43" t="s">
        <v>959</v>
      </c>
      <c r="B64" s="44" t="s">
        <v>945</v>
      </c>
      <c r="C64" s="44" t="s">
        <v>945</v>
      </c>
      <c r="D64" s="44" t="s">
        <v>937</v>
      </c>
    </row>
    <row r="65" spans="1:4" x14ac:dyDescent="0.2">
      <c r="A65" s="45" t="s">
        <v>960</v>
      </c>
      <c r="B65" s="46" t="s">
        <v>961</v>
      </c>
      <c r="C65" s="46" t="s">
        <v>961</v>
      </c>
      <c r="D65" s="46" t="s">
        <v>961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2FF9C-8E7E-7849-9B9C-DB6B6EEDDE16}">
  <dimension ref="A1:N18"/>
  <sheetViews>
    <sheetView workbookViewId="0"/>
  </sheetViews>
  <sheetFormatPr baseColWidth="10" defaultColWidth="10.83203125" defaultRowHeight="16" x14ac:dyDescent="0.2"/>
  <cols>
    <col min="1" max="1" width="11.83203125" style="2" customWidth="1"/>
    <col min="2" max="16384" width="10.83203125" style="2"/>
  </cols>
  <sheetData>
    <row r="1" spans="1:14" x14ac:dyDescent="0.2">
      <c r="A1" s="4" t="s">
        <v>1207</v>
      </c>
    </row>
    <row r="2" spans="1:14" s="13" customFormat="1" x14ac:dyDescent="0.2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13" customFormat="1" ht="34" x14ac:dyDescent="0.2">
      <c r="A3" s="49" t="s">
        <v>1038</v>
      </c>
      <c r="B3" s="50">
        <v>2017</v>
      </c>
      <c r="C3" s="50"/>
      <c r="D3" s="50"/>
      <c r="E3" s="50">
        <v>2018</v>
      </c>
      <c r="F3" s="50"/>
      <c r="G3" s="50"/>
      <c r="H3" s="50" t="s">
        <v>1036</v>
      </c>
      <c r="I3" s="50"/>
      <c r="J3" s="50"/>
      <c r="K3" s="50" t="s">
        <v>963</v>
      </c>
      <c r="L3" s="36" t="s">
        <v>1037</v>
      </c>
      <c r="M3" s="36" t="s">
        <v>1037</v>
      </c>
      <c r="N3" s="35"/>
    </row>
    <row r="4" spans="1:14" s="13" customFormat="1" ht="17" x14ac:dyDescent="0.2">
      <c r="A4" s="49"/>
      <c r="B4" s="37" t="s">
        <v>964</v>
      </c>
      <c r="C4" s="37" t="s">
        <v>965</v>
      </c>
      <c r="D4" s="37" t="s">
        <v>966</v>
      </c>
      <c r="E4" s="37" t="s">
        <v>964</v>
      </c>
      <c r="F4" s="37" t="s">
        <v>965</v>
      </c>
      <c r="G4" s="37" t="s">
        <v>966</v>
      </c>
      <c r="H4" s="37" t="s">
        <v>964</v>
      </c>
      <c r="I4" s="37" t="s">
        <v>965</v>
      </c>
      <c r="J4" s="37" t="s">
        <v>966</v>
      </c>
      <c r="K4" s="50"/>
      <c r="L4" s="36" t="s">
        <v>963</v>
      </c>
      <c r="M4" s="36" t="s">
        <v>967</v>
      </c>
      <c r="N4" s="35"/>
    </row>
    <row r="5" spans="1:14" s="13" customFormat="1" ht="19" x14ac:dyDescent="0.2">
      <c r="A5" s="49"/>
      <c r="B5" s="37" t="s">
        <v>1042</v>
      </c>
      <c r="C5" s="37" t="s">
        <v>1042</v>
      </c>
      <c r="D5" s="37" t="s">
        <v>1042</v>
      </c>
      <c r="E5" s="37" t="s">
        <v>1042</v>
      </c>
      <c r="F5" s="37" t="s">
        <v>1042</v>
      </c>
      <c r="G5" s="37" t="s">
        <v>1042</v>
      </c>
      <c r="H5" s="37" t="s">
        <v>1042</v>
      </c>
      <c r="I5" s="37" t="s">
        <v>1042</v>
      </c>
      <c r="J5" s="37" t="s">
        <v>1042</v>
      </c>
      <c r="K5" s="50"/>
      <c r="L5" s="36" t="s">
        <v>968</v>
      </c>
      <c r="M5" s="36" t="s">
        <v>968</v>
      </c>
      <c r="N5" s="35"/>
    </row>
    <row r="6" spans="1:14" s="13" customFormat="1" ht="19" x14ac:dyDescent="0.2">
      <c r="A6" s="37" t="s">
        <v>1026</v>
      </c>
      <c r="B6" s="38" t="s">
        <v>969</v>
      </c>
      <c r="C6" s="38" t="s">
        <v>970</v>
      </c>
      <c r="D6" s="38" t="s">
        <v>971</v>
      </c>
      <c r="E6" s="38" t="s">
        <v>972</v>
      </c>
      <c r="F6" s="38" t="s">
        <v>973</v>
      </c>
      <c r="G6" s="38" t="s">
        <v>974</v>
      </c>
      <c r="H6" s="38">
        <v>10.59</v>
      </c>
      <c r="I6" s="38">
        <v>10.61</v>
      </c>
      <c r="J6" s="38">
        <v>10.52</v>
      </c>
      <c r="K6" s="38">
        <v>10.57</v>
      </c>
      <c r="L6" s="38">
        <v>13.17</v>
      </c>
      <c r="M6" s="38">
        <v>18.37</v>
      </c>
      <c r="N6" s="35"/>
    </row>
    <row r="7" spans="1:14" s="13" customFormat="1" ht="19" x14ac:dyDescent="0.2">
      <c r="A7" s="37" t="s">
        <v>1027</v>
      </c>
      <c r="B7" s="38" t="s">
        <v>975</v>
      </c>
      <c r="C7" s="38" t="s">
        <v>976</v>
      </c>
      <c r="D7" s="38" t="s">
        <v>970</v>
      </c>
      <c r="E7" s="38" t="s">
        <v>977</v>
      </c>
      <c r="F7" s="38" t="s">
        <v>978</v>
      </c>
      <c r="G7" s="38" t="s">
        <v>979</v>
      </c>
      <c r="H7" s="38">
        <v>10.210000000000001</v>
      </c>
      <c r="I7" s="38">
        <v>10.44</v>
      </c>
      <c r="J7" s="38">
        <v>10.5</v>
      </c>
      <c r="K7" s="38">
        <v>10.38</v>
      </c>
      <c r="L7" s="38">
        <v>11.13</v>
      </c>
      <c r="M7" s="38">
        <v>16.239999999999998</v>
      </c>
      <c r="N7" s="35"/>
    </row>
    <row r="8" spans="1:14" s="13" customFormat="1" ht="34" x14ac:dyDescent="0.2">
      <c r="A8" s="37" t="s">
        <v>1028</v>
      </c>
      <c r="B8" s="36" t="s">
        <v>980</v>
      </c>
      <c r="C8" s="36" t="s">
        <v>981</v>
      </c>
      <c r="D8" s="36" t="s">
        <v>982</v>
      </c>
      <c r="E8" s="36" t="s">
        <v>983</v>
      </c>
      <c r="F8" s="36" t="s">
        <v>984</v>
      </c>
      <c r="G8" s="36" t="s">
        <v>985</v>
      </c>
      <c r="H8" s="36">
        <v>9.76</v>
      </c>
      <c r="I8" s="36">
        <v>10.38</v>
      </c>
      <c r="J8" s="36">
        <v>10.66</v>
      </c>
      <c r="K8" s="36">
        <v>10.26</v>
      </c>
      <c r="L8" s="36">
        <v>9.85</v>
      </c>
      <c r="M8" s="36">
        <v>14.89</v>
      </c>
      <c r="N8" s="35"/>
    </row>
    <row r="9" spans="1:14" s="13" customFormat="1" ht="17" x14ac:dyDescent="0.2">
      <c r="A9" s="37" t="s">
        <v>1030</v>
      </c>
      <c r="B9" s="36" t="s">
        <v>986</v>
      </c>
      <c r="C9" s="36" t="s">
        <v>987</v>
      </c>
      <c r="D9" s="36" t="s">
        <v>988</v>
      </c>
      <c r="E9" s="39" t="s">
        <v>989</v>
      </c>
      <c r="F9" s="36" t="s">
        <v>990</v>
      </c>
      <c r="G9" s="36" t="s">
        <v>991</v>
      </c>
      <c r="H9" s="36">
        <v>9.69</v>
      </c>
      <c r="I9" s="36">
        <v>9.61</v>
      </c>
      <c r="J9" s="36">
        <v>9.08</v>
      </c>
      <c r="K9" s="36">
        <v>9.4600000000000009</v>
      </c>
      <c r="L9" s="36">
        <v>1.28</v>
      </c>
      <c r="M9" s="36">
        <v>5.94</v>
      </c>
      <c r="N9" s="35"/>
    </row>
    <row r="10" spans="1:14" s="13" customFormat="1" ht="34" x14ac:dyDescent="0.2">
      <c r="A10" s="37" t="s">
        <v>1029</v>
      </c>
      <c r="B10" s="36" t="s">
        <v>992</v>
      </c>
      <c r="C10" s="36" t="s">
        <v>993</v>
      </c>
      <c r="D10" s="36" t="s">
        <v>994</v>
      </c>
      <c r="E10" s="39" t="s">
        <v>995</v>
      </c>
      <c r="F10" s="36" t="s">
        <v>996</v>
      </c>
      <c r="G10" s="36" t="s">
        <v>997</v>
      </c>
      <c r="H10" s="36">
        <v>9.9</v>
      </c>
      <c r="I10" s="36">
        <v>9.64</v>
      </c>
      <c r="J10" s="36">
        <v>8.81</v>
      </c>
      <c r="K10" s="36">
        <v>9.4499999999999993</v>
      </c>
      <c r="L10" s="36">
        <v>1.18</v>
      </c>
      <c r="M10" s="36">
        <v>5.82</v>
      </c>
      <c r="N10" s="35"/>
    </row>
    <row r="11" spans="1:14" s="13" customFormat="1" ht="17" x14ac:dyDescent="0.2">
      <c r="A11" s="37" t="s">
        <v>963</v>
      </c>
      <c r="B11" s="36">
        <v>8.74</v>
      </c>
      <c r="C11" s="36">
        <v>8.89</v>
      </c>
      <c r="D11" s="36">
        <v>8.5500000000000007</v>
      </c>
      <c r="E11" s="36">
        <v>10.25</v>
      </c>
      <c r="F11" s="36">
        <v>10.02</v>
      </c>
      <c r="G11" s="36">
        <v>9.58</v>
      </c>
      <c r="H11" s="36">
        <v>9.49</v>
      </c>
      <c r="I11" s="36">
        <v>9.4499999999999993</v>
      </c>
      <c r="J11" s="36">
        <v>9.06</v>
      </c>
      <c r="K11" s="36">
        <v>9.34</v>
      </c>
      <c r="L11" s="36">
        <v>0</v>
      </c>
      <c r="M11" s="36">
        <v>4.59</v>
      </c>
      <c r="N11" s="35"/>
    </row>
    <row r="12" spans="1:14" s="13" customFormat="1" ht="17" x14ac:dyDescent="0.2">
      <c r="A12" s="37" t="s">
        <v>1032</v>
      </c>
      <c r="B12" s="36" t="s">
        <v>998</v>
      </c>
      <c r="C12" s="36" t="s">
        <v>999</v>
      </c>
      <c r="D12" s="36" t="s">
        <v>1000</v>
      </c>
      <c r="E12" s="36" t="s">
        <v>1001</v>
      </c>
      <c r="F12" s="36" t="s">
        <v>1002</v>
      </c>
      <c r="G12" s="36" t="s">
        <v>1003</v>
      </c>
      <c r="H12" s="36">
        <v>9.4600000000000009</v>
      </c>
      <c r="I12" s="36">
        <v>9.26</v>
      </c>
      <c r="J12" s="36">
        <v>8.57</v>
      </c>
      <c r="K12" s="36">
        <v>9.09</v>
      </c>
      <c r="L12" s="36">
        <v>-2.68</v>
      </c>
      <c r="M12" s="36">
        <v>1.79</v>
      </c>
      <c r="N12" s="35"/>
    </row>
    <row r="13" spans="1:14" s="13" customFormat="1" ht="34" x14ac:dyDescent="0.2">
      <c r="A13" s="37" t="s">
        <v>1031</v>
      </c>
      <c r="B13" s="36" t="s">
        <v>1004</v>
      </c>
      <c r="C13" s="36" t="s">
        <v>1005</v>
      </c>
      <c r="D13" s="36" t="s">
        <v>1006</v>
      </c>
      <c r="E13" s="36" t="s">
        <v>1007</v>
      </c>
      <c r="F13" s="36" t="s">
        <v>1008</v>
      </c>
      <c r="G13" s="36" t="s">
        <v>1009</v>
      </c>
      <c r="H13" s="36">
        <v>9.31</v>
      </c>
      <c r="I13" s="36">
        <v>9.06</v>
      </c>
      <c r="J13" s="36">
        <v>8.58</v>
      </c>
      <c r="K13" s="36">
        <v>8.98</v>
      </c>
      <c r="L13" s="36">
        <v>-3.85</v>
      </c>
      <c r="M13" s="36">
        <v>0.56000000000000005</v>
      </c>
      <c r="N13" s="35"/>
    </row>
    <row r="14" spans="1:14" s="13" customFormat="1" ht="34" x14ac:dyDescent="0.2">
      <c r="A14" s="37" t="s">
        <v>1033</v>
      </c>
      <c r="B14" s="36" t="s">
        <v>1010</v>
      </c>
      <c r="C14" s="36" t="s">
        <v>999</v>
      </c>
      <c r="D14" s="36" t="s">
        <v>1011</v>
      </c>
      <c r="E14" s="36" t="s">
        <v>1012</v>
      </c>
      <c r="F14" s="36" t="s">
        <v>1013</v>
      </c>
      <c r="G14" s="36" t="s">
        <v>1014</v>
      </c>
      <c r="H14" s="36">
        <v>9.0299999999999994</v>
      </c>
      <c r="I14" s="36">
        <v>9.11</v>
      </c>
      <c r="J14" s="36">
        <v>8.66</v>
      </c>
      <c r="K14" s="36">
        <v>8.93</v>
      </c>
      <c r="L14" s="36">
        <v>-4.3899999999999997</v>
      </c>
      <c r="M14" s="36">
        <v>0</v>
      </c>
      <c r="N14" s="35"/>
    </row>
    <row r="15" spans="1:14" s="13" customFormat="1" ht="34" x14ac:dyDescent="0.2">
      <c r="A15" s="37" t="s">
        <v>1034</v>
      </c>
      <c r="B15" s="36" t="s">
        <v>1010</v>
      </c>
      <c r="C15" s="36" t="s">
        <v>1015</v>
      </c>
      <c r="D15" s="36" t="s">
        <v>1016</v>
      </c>
      <c r="E15" s="36" t="s">
        <v>1017</v>
      </c>
      <c r="F15" s="36" t="s">
        <v>1018</v>
      </c>
      <c r="G15" s="36" t="s">
        <v>1019</v>
      </c>
      <c r="H15" s="36">
        <v>9.1</v>
      </c>
      <c r="I15" s="36">
        <v>9.31</v>
      </c>
      <c r="J15" s="36">
        <v>8.33</v>
      </c>
      <c r="K15" s="36">
        <v>8.91</v>
      </c>
      <c r="L15" s="36">
        <v>-4.5999999999999996</v>
      </c>
      <c r="M15" s="36">
        <v>-0.22</v>
      </c>
      <c r="N15" s="35"/>
    </row>
    <row r="16" spans="1:14" s="13" customFormat="1" ht="34" x14ac:dyDescent="0.2">
      <c r="A16" s="37" t="s">
        <v>1035</v>
      </c>
      <c r="B16" s="36" t="s">
        <v>1020</v>
      </c>
      <c r="C16" s="36" t="s">
        <v>1021</v>
      </c>
      <c r="D16" s="36" t="s">
        <v>1022</v>
      </c>
      <c r="E16" s="36" t="s">
        <v>1023</v>
      </c>
      <c r="F16" s="36" t="s">
        <v>1024</v>
      </c>
      <c r="G16" s="36" t="s">
        <v>1025</v>
      </c>
      <c r="H16" s="36">
        <v>7.88</v>
      </c>
      <c r="I16" s="36">
        <v>7.13</v>
      </c>
      <c r="J16" s="36">
        <v>6.95</v>
      </c>
      <c r="K16" s="36">
        <v>7.32</v>
      </c>
      <c r="L16" s="36">
        <v>-21.63</v>
      </c>
      <c r="M16" s="36">
        <v>-18.03</v>
      </c>
      <c r="N16" s="35"/>
    </row>
    <row r="17" spans="1:14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</row>
    <row r="18" spans="1:14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</row>
  </sheetData>
  <mergeCells count="5">
    <mergeCell ref="A3:A5"/>
    <mergeCell ref="B3:D3"/>
    <mergeCell ref="E3:G3"/>
    <mergeCell ref="H3:J3"/>
    <mergeCell ref="K3:K5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Fu Jun</cp:lastModifiedBy>
  <dcterms:created xsi:type="dcterms:W3CDTF">2021-02-25T08:23:08Z</dcterms:created>
  <dcterms:modified xsi:type="dcterms:W3CDTF">2022-03-10T02:20:46Z</dcterms:modified>
</cp:coreProperties>
</file>