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yu/Desktop/01.Research/02.Project/03.ars.PaddySoil/03.Summary_arsPaddysoil/02.Paper_arsPaddysoil/"/>
    </mc:Choice>
  </mc:AlternateContent>
  <xr:revisionPtr revIDLastSave="0" documentId="13_ncr:1_{827DBC37-C306-0645-B0B8-A50EFF4FAE23}" xr6:coauthVersionLast="45" xr6:coauthVersionMax="45" xr10:uidLastSave="{00000000-0000-0000-0000-000000000000}"/>
  <bookViews>
    <workbookView xWindow="500" yWindow="880" windowWidth="25040" windowHeight="13840" activeTab="2" xr2:uid="{291CEE94-0F7C-2945-BC0C-145491646B99}"/>
  </bookViews>
  <sheets>
    <sheet name="Table S1.Sample Information" sheetId="1" r:id="rId1"/>
    <sheet name="Table S2. Soil properties" sheetId="2" r:id="rId2"/>
    <sheet name="Table S3.MetaG Information" sheetId="3" r:id="rId3"/>
    <sheet name="Table S4.MetaT Information" sheetId="4" r:id="rId4"/>
    <sheet name="Table S5. Network Information" sheetId="9" r:id="rId5"/>
    <sheet name="Table S6. Statistics ReadsPlace" sheetId="8" r:id="rId6"/>
    <sheet name="Table S7.MAGs Information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" i="9" l="1"/>
  <c r="E15" i="9"/>
  <c r="E14" i="9"/>
  <c r="E13" i="9"/>
  <c r="E12" i="9"/>
  <c r="E11" i="9"/>
  <c r="E10" i="9"/>
  <c r="E9" i="9"/>
  <c r="E8" i="9"/>
  <c r="E7" i="9"/>
  <c r="E6" i="9"/>
  <c r="E5" i="9"/>
  <c r="E4" i="9"/>
  <c r="E3" i="9"/>
  <c r="C11" i="4" l="1"/>
  <c r="D11" i="4"/>
  <c r="E11" i="4"/>
  <c r="F11" i="4"/>
  <c r="G11" i="4"/>
  <c r="B11" i="4"/>
  <c r="C6" i="4"/>
  <c r="D6" i="4"/>
  <c r="E6" i="4"/>
  <c r="F6" i="4"/>
  <c r="G6" i="4"/>
  <c r="B6" i="4"/>
  <c r="B16" i="3"/>
  <c r="G10" i="4" l="1"/>
  <c r="F10" i="4"/>
  <c r="E10" i="4"/>
  <c r="D10" i="4"/>
  <c r="C10" i="4"/>
  <c r="B10" i="4"/>
  <c r="G5" i="4"/>
  <c r="G13" i="4" s="1"/>
  <c r="F5" i="4"/>
  <c r="F13" i="4" s="1"/>
  <c r="E5" i="4"/>
  <c r="E13" i="4" s="1"/>
  <c r="D5" i="4"/>
  <c r="D13" i="4" s="1"/>
  <c r="C5" i="4"/>
  <c r="C13" i="4" s="1"/>
  <c r="B5" i="4"/>
  <c r="B13" i="4" s="1"/>
  <c r="G16" i="3"/>
  <c r="F16" i="3"/>
  <c r="E16" i="3"/>
  <c r="D16" i="3"/>
  <c r="C16" i="3"/>
  <c r="G6" i="3"/>
  <c r="F6" i="3"/>
  <c r="E6" i="3"/>
  <c r="D6" i="3"/>
  <c r="C6" i="3"/>
  <c r="B6" i="3"/>
  <c r="G5" i="3"/>
  <c r="G12" i="3" s="1"/>
  <c r="F5" i="3"/>
  <c r="F12" i="3" s="1"/>
  <c r="E5" i="3"/>
  <c r="E14" i="3" s="1"/>
  <c r="D5" i="3"/>
  <c r="D14" i="3" s="1"/>
  <c r="C5" i="3"/>
  <c r="C12" i="3" s="1"/>
  <c r="B5" i="3"/>
  <c r="B14" i="3" l="1"/>
  <c r="B12" i="3"/>
  <c r="D12" i="3"/>
  <c r="E12" i="3"/>
  <c r="G14" i="3"/>
  <c r="F14" i="3"/>
  <c r="C14" i="3"/>
</calcChain>
</file>

<file path=xl/sharedStrings.xml><?xml version="1.0" encoding="utf-8"?>
<sst xmlns="http://schemas.openxmlformats.org/spreadsheetml/2006/main" count="308" uniqueCount="144">
  <si>
    <t>Sample ID</t>
  </si>
  <si>
    <t>SRA accession number</t>
  </si>
  <si>
    <t>Location (Province, China)</t>
  </si>
  <si>
    <t>Soil Type</t>
  </si>
  <si>
    <t>Arsenic level</t>
  </si>
  <si>
    <t>CL_AsHig</t>
  </si>
  <si>
    <t>SRR11450588</t>
  </si>
  <si>
    <t>Hunan</t>
  </si>
  <si>
    <t>Paddy soil</t>
  </si>
  <si>
    <t>High*1</t>
  </si>
  <si>
    <t>CZ_AsHig</t>
  </si>
  <si>
    <t>SRR11450587</t>
  </si>
  <si>
    <t>High</t>
  </si>
  <si>
    <t>SKS_AsHig</t>
  </si>
  <si>
    <t>SRR11450584</t>
  </si>
  <si>
    <t>HP_AsLow</t>
  </si>
  <si>
    <t>SRR11450583</t>
  </si>
  <si>
    <t>Low*2</t>
  </si>
  <si>
    <t>LH_AsLow</t>
  </si>
  <si>
    <t>SRR11450582</t>
  </si>
  <si>
    <t>Low</t>
  </si>
  <si>
    <t>YCP_AsLow</t>
  </si>
  <si>
    <t>SRR11450581</t>
  </si>
  <si>
    <t>CL_AsHigT</t>
  </si>
  <si>
    <t>SRR11450580</t>
  </si>
  <si>
    <t>CZ_AsHigT</t>
  </si>
  <si>
    <t>SRR11450579</t>
  </si>
  <si>
    <t>SKS_AsHigT</t>
  </si>
  <si>
    <t>SRR11450578</t>
  </si>
  <si>
    <t>HP_AsLowT</t>
  </si>
  <si>
    <t>SRR11450577</t>
  </si>
  <si>
    <t>LH_AsLowT</t>
  </si>
  <si>
    <t>SRR11450586</t>
  </si>
  <si>
    <t>YCP_AsLowT</t>
  </si>
  <si>
    <t>SRR11450585</t>
  </si>
  <si>
    <t>Chi_PGD_1</t>
  </si>
  <si>
    <t>SRR1190306</t>
  </si>
  <si>
    <t>Guangdong</t>
  </si>
  <si>
    <t>Chi_PGD_2</t>
  </si>
  <si>
    <t>SRR1190308</t>
  </si>
  <si>
    <t>Chi_PHN_1</t>
  </si>
  <si>
    <t>SRR1190349</t>
  </si>
  <si>
    <t>Chi_PHN_2</t>
  </si>
  <si>
    <t>SRR1190350</t>
  </si>
  <si>
    <t>Chi_PJX_1</t>
  </si>
  <si>
    <t>SRR1190311</t>
  </si>
  <si>
    <t>Jiangxi</t>
  </si>
  <si>
    <t>Chi_PJX_2</t>
  </si>
  <si>
    <t>SRR1190316</t>
  </si>
  <si>
    <t>Chi_PZJ_1</t>
  </si>
  <si>
    <t>SRR1190334</t>
  </si>
  <si>
    <t>Zhejiang</t>
  </si>
  <si>
    <t>Chi_PZJ_2</t>
  </si>
  <si>
    <t>SRR1190336</t>
  </si>
  <si>
    <t>LSJ_1</t>
  </si>
  <si>
    <t>SRR1185960</t>
  </si>
  <si>
    <t>Mine filed</t>
  </si>
  <si>
    <t>LSJ_2</t>
  </si>
  <si>
    <t>LSJ_3</t>
  </si>
  <si>
    <t>LSJ_4</t>
  </si>
  <si>
    <t>LSJ_5</t>
  </si>
  <si>
    <t>*1: arsenic level higher than the first class standard of environmental quality standards for soils of China (15 mg kg-1, GB 15168-1995)</t>
  </si>
  <si>
    <t>*2: arsenic level below the first class standard of environmental quality standards for soils of China (15 mg kg-1, GB 15168-1995)</t>
  </si>
  <si>
    <t>Nonpareil Diversity</t>
  </si>
  <si>
    <t>Nonpareil Coverage</t>
  </si>
  <si>
    <t># 16S fragments (Parallel-meta)</t>
  </si>
  <si>
    <t>(mg kg-1)</t>
  </si>
  <si>
    <t>g kg-1</t>
  </si>
  <si>
    <t>pH</t>
  </si>
  <si>
    <t>Eh</t>
  </si>
  <si>
    <t>As</t>
  </si>
  <si>
    <t>Pb</t>
  </si>
  <si>
    <t>Cd</t>
  </si>
  <si>
    <t>Cr</t>
  </si>
  <si>
    <t>Sb</t>
  </si>
  <si>
    <t>Fe</t>
  </si>
  <si>
    <t>P</t>
  </si>
  <si>
    <t>N</t>
  </si>
  <si>
    <t>C</t>
  </si>
  <si>
    <t>S</t>
  </si>
  <si>
    <t>MAGs ID</t>
  </si>
  <si>
    <t>acr3</t>
  </si>
  <si>
    <t>arsC</t>
  </si>
  <si>
    <t>arsM</t>
  </si>
  <si>
    <t>arsP</t>
  </si>
  <si>
    <t>arsR</t>
  </si>
  <si>
    <t>arsH</t>
  </si>
  <si>
    <t>arsI</t>
  </si>
  <si>
    <t>arsB</t>
  </si>
  <si>
    <t>aioA</t>
  </si>
  <si>
    <t>SKS_AsHig.subsample.20.Maxbin.001</t>
  </si>
  <si>
    <t>\</t>
  </si>
  <si>
    <t>SKS_AsHig.subsample.50.Maxbin.002</t>
  </si>
  <si>
    <t>SKS_AsHig.Maxbin.004</t>
  </si>
  <si>
    <t>SKS_AsHig.Metabat_2500.bin.13</t>
  </si>
  <si>
    <t>YCP_AsLow.Metabat_2500.bin.9</t>
  </si>
  <si>
    <t>SKS_AsHig.Maxbin.009</t>
  </si>
  <si>
    <t>quality score (Complete-5*contamination)</t>
  </si>
  <si>
    <t>arrA</t>
  </si>
  <si>
    <t xml:space="preserve">Proteobacteria (p-value: 0) </t>
  </si>
  <si>
    <t>Chloroflexi (p-value: 0.0056)</t>
  </si>
  <si>
    <t>Acidobacteriia (p-value: 0)</t>
  </si>
  <si>
    <t>Acidobacteria (p-value: 0)</t>
  </si>
  <si>
    <t>Firmicutes (p-value: 0.021)</t>
  </si>
  <si>
    <t>Taxonomic classification (p &lt; 0.05)</t>
  </si>
  <si>
    <t>Anaeromyxobacteraceae (p-value: 0.01)</t>
  </si>
  <si>
    <t>As Genes</t>
  </si>
  <si>
    <t>Chao 1 (AsHig)</t>
  </si>
  <si>
    <t>Chao 1 (AsLow)</t>
  </si>
  <si>
    <t>* Chao1 value estimated by the DNA reads mapped refs</t>
  </si>
  <si>
    <t>A</t>
  </si>
  <si>
    <t>B</t>
  </si>
  <si>
    <t>* B is for the precentage of clades showing a higher ration of RNA/DNA reads in high vs low As samples to total clades</t>
  </si>
  <si>
    <t>* A is for the precentage of clades mapped by RNA/DNA reads from high As samples to total clades</t>
  </si>
  <si>
    <t>Table S1. Information of samples included in this study.</t>
  </si>
  <si>
    <t xml:space="preserve">Table S2. Soil physicochemical parameters.  </t>
  </si>
  <si>
    <t>Table S3. Metagenomic dataset statistics.</t>
  </si>
  <si>
    <t># of raw reads</t>
  </si>
  <si>
    <t># of trimmed reads</t>
  </si>
  <si>
    <t># of CoupledReads</t>
  </si>
  <si>
    <t>% trimmed/raw reads</t>
  </si>
  <si>
    <t>raw read length</t>
  </si>
  <si>
    <t>trimmed read length</t>
  </si>
  <si>
    <t># of predicted genes (FragGeneScan)</t>
  </si>
  <si>
    <t>% of Predicted genes /CoupledReads</t>
  </si>
  <si>
    <t>% of reads identified as 16S /CoupledReads</t>
  </si>
  <si>
    <t># classified 16S fragments (Parallel-meta)</t>
  </si>
  <si>
    <t>% classified 16S fragments / total 16S fragments</t>
  </si>
  <si>
    <t>% of trimmed reads/raw reads</t>
  </si>
  <si>
    <t># of nonrRNA reads (trimmed)</t>
  </si>
  <si>
    <t>% of nonrRNA reads/raw reads</t>
  </si>
  <si>
    <t>% of predicted genes/nonrRNA.CoupledReads</t>
  </si>
  <si>
    <t># of nonrRNA reads.CoupledReads</t>
  </si>
  <si>
    <t>Source</t>
  </si>
  <si>
    <t>Target</t>
  </si>
  <si>
    <t>Sum</t>
  </si>
  <si>
    <t>arsR1,2,3</t>
  </si>
  <si>
    <t># of Cor +</t>
  </si>
  <si>
    <t># of Cor -</t>
  </si>
  <si>
    <t>Table S5. Number of positive (+) and negative (-) correlations found between As metabolism genes showing in network analysis.</t>
  </si>
  <si>
    <t>Table S7. Information of MAGs and assembled from 6 metagenomes and detected As metabolism genes in their genomes.</t>
  </si>
  <si>
    <t>Table S4. Metatranscriptomic dataset statistics.</t>
  </si>
  <si>
    <t>Table S6. Statistical analysis of phylogenetic placement of target As metabolism proteins carried by reads.</t>
  </si>
  <si>
    <t>arsC2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</si>
</sst>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/>
    <xf numFmtId="0" fontId="0" fillId="0" borderId="2" xfId="0" applyFont="1" applyBorder="1" applyAlignment="1">
      <alignment horizontal="center"/>
    </xf>
    <xf numFmtId="0" fontId="0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Font="1" applyBorder="1" applyAlignment="1">
      <alignment horizontal="left"/>
    </xf>
    <xf numFmtId="9" fontId="0" fillId="0" borderId="0" xfId="0" applyNumberFormat="1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  <xf numFmtId="1" fontId="0" fillId="0" borderId="0" xfId="0" applyNumberFormat="1" applyFont="1" applyBorder="1" applyAlignment="1">
      <alignment horizontal="center"/>
    </xf>
    <xf numFmtId="10" fontId="0" fillId="0" borderId="0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9" fontId="0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1" fillId="0" borderId="0" xfId="0" applyFont="1"/>
    <xf numFmtId="0" fontId="0" fillId="0" borderId="0" xfId="0" applyNumberFormat="1" applyFont="1"/>
    <xf numFmtId="0" fontId="0" fillId="0" borderId="0" xfId="0" applyNumberFormat="1" applyFont="1" applyBorder="1" applyAlignment="1">
      <alignment horizontal="left"/>
    </xf>
    <xf numFmtId="1" fontId="0" fillId="0" borderId="0" xfId="0" applyNumberFormat="1" applyFont="1" applyBorder="1" applyAlignment="1">
      <alignment horizontal="left"/>
    </xf>
    <xf numFmtId="0" fontId="0" fillId="0" borderId="0" xfId="0" applyFont="1" applyFill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2" xfId="0" applyFont="1" applyFill="1" applyBorder="1"/>
    <xf numFmtId="0" fontId="0" fillId="0" borderId="2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2" fillId="0" borderId="2" xfId="0" applyFont="1" applyFill="1" applyBorder="1"/>
    <xf numFmtId="0" fontId="0" fillId="0" borderId="2" xfId="0" applyFont="1" applyBorder="1" applyAlignment="1">
      <alignment horizontal="center" vertical="center"/>
    </xf>
    <xf numFmtId="10" fontId="0" fillId="0" borderId="2" xfId="0" applyNumberFormat="1" applyFont="1" applyBorder="1" applyAlignment="1">
      <alignment horizontal="center" vertical="center"/>
    </xf>
    <xf numFmtId="10" fontId="0" fillId="0" borderId="0" xfId="0" applyNumberFormat="1" applyFont="1" applyBorder="1" applyAlignment="1">
      <alignment horizontal="center" vertical="center"/>
    </xf>
    <xf numFmtId="10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9" fontId="0" fillId="0" borderId="0" xfId="0" applyNumberFormat="1" applyFont="1" applyBorder="1" applyAlignment="1">
      <alignment horizontal="left"/>
    </xf>
    <xf numFmtId="9" fontId="0" fillId="0" borderId="1" xfId="0" applyNumberFormat="1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/>
    </xf>
    <xf numFmtId="0" fontId="0" fillId="0" borderId="2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6F7BA-1887-D149-B6B6-8C5D28E1A5FE}">
  <dimension ref="A1:F30"/>
  <sheetViews>
    <sheetView topLeftCell="A5" zoomScale="120" zoomScaleNormal="120" workbookViewId="0"/>
  </sheetViews>
  <sheetFormatPr baseColWidth="10" defaultRowHeight="16" x14ac:dyDescent="0.2"/>
  <cols>
    <col min="1" max="1" width="13.5" style="7" customWidth="1"/>
    <col min="2" max="2" width="23.6640625" style="13" bestFit="1" customWidth="1"/>
    <col min="3" max="3" width="27.1640625" style="13" bestFit="1" customWidth="1"/>
    <col min="4" max="4" width="12.5" style="13" customWidth="1"/>
    <col min="5" max="5" width="13.33203125" style="13" bestFit="1" customWidth="1"/>
    <col min="6" max="16384" width="10.83203125" style="7"/>
  </cols>
  <sheetData>
    <row r="1" spans="1:6" s="25" customFormat="1" x14ac:dyDescent="0.2">
      <c r="A1" s="25" t="s">
        <v>114</v>
      </c>
      <c r="B1" s="15"/>
      <c r="C1" s="15"/>
      <c r="D1" s="15"/>
      <c r="E1" s="15"/>
    </row>
    <row r="2" spans="1:6" x14ac:dyDescent="0.2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6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/>
    </row>
    <row r="4" spans="1:6" x14ac:dyDescent="0.2">
      <c r="A4" s="8" t="s">
        <v>10</v>
      </c>
      <c r="B4" s="9" t="s">
        <v>11</v>
      </c>
      <c r="C4" s="9" t="s">
        <v>7</v>
      </c>
      <c r="D4" s="9" t="s">
        <v>8</v>
      </c>
      <c r="E4" s="9" t="s">
        <v>12</v>
      </c>
    </row>
    <row r="5" spans="1:6" x14ac:dyDescent="0.2">
      <c r="A5" s="8" t="s">
        <v>13</v>
      </c>
      <c r="B5" s="9" t="s">
        <v>14</v>
      </c>
      <c r="C5" s="9" t="s">
        <v>7</v>
      </c>
      <c r="D5" s="9" t="s">
        <v>8</v>
      </c>
      <c r="E5" s="9" t="s">
        <v>12</v>
      </c>
    </row>
    <row r="6" spans="1:6" x14ac:dyDescent="0.2">
      <c r="A6" s="8" t="s">
        <v>15</v>
      </c>
      <c r="B6" s="9" t="s">
        <v>16</v>
      </c>
      <c r="C6" s="9" t="s">
        <v>7</v>
      </c>
      <c r="D6" s="9" t="s">
        <v>8</v>
      </c>
      <c r="E6" s="9" t="s">
        <v>17</v>
      </c>
    </row>
    <row r="7" spans="1:6" x14ac:dyDescent="0.2">
      <c r="A7" s="8" t="s">
        <v>18</v>
      </c>
      <c r="B7" s="9" t="s">
        <v>19</v>
      </c>
      <c r="C7" s="9" t="s">
        <v>7</v>
      </c>
      <c r="D7" s="9" t="s">
        <v>8</v>
      </c>
      <c r="E7" s="9" t="s">
        <v>20</v>
      </c>
    </row>
    <row r="8" spans="1:6" x14ac:dyDescent="0.2">
      <c r="A8" s="8" t="s">
        <v>21</v>
      </c>
      <c r="B8" s="9" t="s">
        <v>22</v>
      </c>
      <c r="C8" s="9" t="s">
        <v>7</v>
      </c>
      <c r="D8" s="9" t="s">
        <v>8</v>
      </c>
      <c r="E8" s="9" t="s">
        <v>20</v>
      </c>
    </row>
    <row r="9" spans="1:6" x14ac:dyDescent="0.2">
      <c r="A9" s="8" t="s">
        <v>23</v>
      </c>
      <c r="B9" s="9" t="s">
        <v>24</v>
      </c>
      <c r="C9" s="9" t="s">
        <v>7</v>
      </c>
      <c r="D9" s="9" t="s">
        <v>8</v>
      </c>
      <c r="E9" s="9" t="s">
        <v>9</v>
      </c>
      <c r="F9" s="10"/>
    </row>
    <row r="10" spans="1:6" x14ac:dyDescent="0.2">
      <c r="A10" s="8" t="s">
        <v>25</v>
      </c>
      <c r="B10" s="9" t="s">
        <v>26</v>
      </c>
      <c r="C10" s="9" t="s">
        <v>7</v>
      </c>
      <c r="D10" s="9" t="s">
        <v>8</v>
      </c>
      <c r="E10" s="9" t="s">
        <v>12</v>
      </c>
    </row>
    <row r="11" spans="1:6" x14ac:dyDescent="0.2">
      <c r="A11" s="8" t="s">
        <v>27</v>
      </c>
      <c r="B11" s="9" t="s">
        <v>28</v>
      </c>
      <c r="C11" s="9" t="s">
        <v>7</v>
      </c>
      <c r="D11" s="9" t="s">
        <v>8</v>
      </c>
      <c r="E11" s="9" t="s">
        <v>12</v>
      </c>
    </row>
    <row r="12" spans="1:6" x14ac:dyDescent="0.2">
      <c r="A12" s="8" t="s">
        <v>29</v>
      </c>
      <c r="B12" s="9" t="s">
        <v>30</v>
      </c>
      <c r="C12" s="9" t="s">
        <v>7</v>
      </c>
      <c r="D12" s="9" t="s">
        <v>8</v>
      </c>
      <c r="E12" s="9" t="s">
        <v>17</v>
      </c>
    </row>
    <row r="13" spans="1:6" x14ac:dyDescent="0.2">
      <c r="A13" s="8" t="s">
        <v>31</v>
      </c>
      <c r="B13" s="9" t="s">
        <v>32</v>
      </c>
      <c r="C13" s="9" t="s">
        <v>7</v>
      </c>
      <c r="D13" s="9" t="s">
        <v>8</v>
      </c>
      <c r="E13" s="9" t="s">
        <v>20</v>
      </c>
    </row>
    <row r="14" spans="1:6" x14ac:dyDescent="0.2">
      <c r="A14" s="8" t="s">
        <v>33</v>
      </c>
      <c r="B14" s="9" t="s">
        <v>34</v>
      </c>
      <c r="C14" s="9" t="s">
        <v>7</v>
      </c>
      <c r="D14" s="9" t="s">
        <v>8</v>
      </c>
      <c r="E14" s="9" t="s">
        <v>20</v>
      </c>
    </row>
    <row r="15" spans="1:6" x14ac:dyDescent="0.2">
      <c r="A15" s="8" t="s">
        <v>35</v>
      </c>
      <c r="B15" s="9" t="s">
        <v>36</v>
      </c>
      <c r="C15" s="9" t="s">
        <v>37</v>
      </c>
      <c r="D15" s="9" t="s">
        <v>8</v>
      </c>
      <c r="E15" s="9" t="s">
        <v>20</v>
      </c>
    </row>
    <row r="16" spans="1:6" x14ac:dyDescent="0.2">
      <c r="A16" s="8" t="s">
        <v>38</v>
      </c>
      <c r="B16" s="9" t="s">
        <v>39</v>
      </c>
      <c r="C16" s="9" t="s">
        <v>37</v>
      </c>
      <c r="D16" s="9" t="s">
        <v>8</v>
      </c>
      <c r="E16" s="9" t="s">
        <v>20</v>
      </c>
    </row>
    <row r="17" spans="1:5" x14ac:dyDescent="0.2">
      <c r="A17" s="8" t="s">
        <v>40</v>
      </c>
      <c r="B17" s="9" t="s">
        <v>41</v>
      </c>
      <c r="C17" s="9" t="s">
        <v>7</v>
      </c>
      <c r="D17" s="9" t="s">
        <v>8</v>
      </c>
      <c r="E17" s="9" t="s">
        <v>20</v>
      </c>
    </row>
    <row r="18" spans="1:5" x14ac:dyDescent="0.2">
      <c r="A18" s="8" t="s">
        <v>42</v>
      </c>
      <c r="B18" s="9" t="s">
        <v>43</v>
      </c>
      <c r="C18" s="9" t="s">
        <v>7</v>
      </c>
      <c r="D18" s="9" t="s">
        <v>8</v>
      </c>
      <c r="E18" s="9" t="s">
        <v>20</v>
      </c>
    </row>
    <row r="19" spans="1:5" x14ac:dyDescent="0.2">
      <c r="A19" s="8" t="s">
        <v>44</v>
      </c>
      <c r="B19" s="9" t="s">
        <v>45</v>
      </c>
      <c r="C19" s="9" t="s">
        <v>46</v>
      </c>
      <c r="D19" s="9" t="s">
        <v>8</v>
      </c>
      <c r="E19" s="9" t="s">
        <v>20</v>
      </c>
    </row>
    <row r="20" spans="1:5" x14ac:dyDescent="0.2">
      <c r="A20" s="8" t="s">
        <v>47</v>
      </c>
      <c r="B20" s="9" t="s">
        <v>48</v>
      </c>
      <c r="C20" s="9" t="s">
        <v>46</v>
      </c>
      <c r="D20" s="9" t="s">
        <v>8</v>
      </c>
      <c r="E20" s="9" t="s">
        <v>20</v>
      </c>
    </row>
    <row r="21" spans="1:5" x14ac:dyDescent="0.2">
      <c r="A21" s="8" t="s">
        <v>49</v>
      </c>
      <c r="B21" s="9" t="s">
        <v>50</v>
      </c>
      <c r="C21" s="9" t="s">
        <v>51</v>
      </c>
      <c r="D21" s="9" t="s">
        <v>8</v>
      </c>
      <c r="E21" s="9" t="s">
        <v>20</v>
      </c>
    </row>
    <row r="22" spans="1:5" x14ac:dyDescent="0.2">
      <c r="A22" s="8" t="s">
        <v>52</v>
      </c>
      <c r="B22" s="9" t="s">
        <v>53</v>
      </c>
      <c r="C22" s="9" t="s">
        <v>51</v>
      </c>
      <c r="D22" s="9" t="s">
        <v>8</v>
      </c>
      <c r="E22" s="9" t="s">
        <v>20</v>
      </c>
    </row>
    <row r="23" spans="1:5" x14ac:dyDescent="0.2">
      <c r="A23" s="8" t="s">
        <v>54</v>
      </c>
      <c r="B23" s="9" t="s">
        <v>55</v>
      </c>
      <c r="C23" s="9" t="s">
        <v>7</v>
      </c>
      <c r="D23" s="9" t="s">
        <v>56</v>
      </c>
      <c r="E23" s="9" t="s">
        <v>12</v>
      </c>
    </row>
    <row r="24" spans="1:5" x14ac:dyDescent="0.2">
      <c r="A24" s="8" t="s">
        <v>57</v>
      </c>
      <c r="B24" s="9" t="s">
        <v>55</v>
      </c>
      <c r="C24" s="9" t="s">
        <v>7</v>
      </c>
      <c r="D24" s="9" t="s">
        <v>56</v>
      </c>
      <c r="E24" s="9" t="s">
        <v>12</v>
      </c>
    </row>
    <row r="25" spans="1:5" x14ac:dyDescent="0.2">
      <c r="A25" s="8" t="s">
        <v>58</v>
      </c>
      <c r="B25" s="9" t="s">
        <v>55</v>
      </c>
      <c r="C25" s="9" t="s">
        <v>7</v>
      </c>
      <c r="D25" s="9" t="s">
        <v>56</v>
      </c>
      <c r="E25" s="9" t="s">
        <v>12</v>
      </c>
    </row>
    <row r="26" spans="1:5" x14ac:dyDescent="0.2">
      <c r="A26" s="8" t="s">
        <v>59</v>
      </c>
      <c r="B26" s="9" t="s">
        <v>55</v>
      </c>
      <c r="C26" s="9" t="s">
        <v>7</v>
      </c>
      <c r="D26" s="9" t="s">
        <v>56</v>
      </c>
      <c r="E26" s="9" t="s">
        <v>12</v>
      </c>
    </row>
    <row r="27" spans="1:5" x14ac:dyDescent="0.2">
      <c r="A27" s="11" t="s">
        <v>60</v>
      </c>
      <c r="B27" s="12" t="s">
        <v>55</v>
      </c>
      <c r="C27" s="12" t="s">
        <v>7</v>
      </c>
      <c r="D27" s="12" t="s">
        <v>56</v>
      </c>
      <c r="E27" s="12" t="s">
        <v>12</v>
      </c>
    </row>
    <row r="29" spans="1:5" x14ac:dyDescent="0.2">
      <c r="A29" s="7" t="s">
        <v>61</v>
      </c>
    </row>
    <row r="30" spans="1:5" x14ac:dyDescent="0.2">
      <c r="A30" s="7" t="s">
        <v>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25272-3353-674C-A4CA-56D390C6758F}">
  <dimension ref="A1:M9"/>
  <sheetViews>
    <sheetView zoomScale="120" zoomScaleNormal="120" workbookViewId="0"/>
  </sheetViews>
  <sheetFormatPr baseColWidth="10" defaultRowHeight="16" x14ac:dyDescent="0.2"/>
  <cols>
    <col min="1" max="16384" width="10.83203125" style="2"/>
  </cols>
  <sheetData>
    <row r="1" spans="1:13" s="36" customFormat="1" x14ac:dyDescent="0.2">
      <c r="A1" s="49" t="s">
        <v>115</v>
      </c>
    </row>
    <row r="2" spans="1:13" x14ac:dyDescent="0.2">
      <c r="A2" s="67" t="s">
        <v>0</v>
      </c>
      <c r="B2" s="1"/>
      <c r="C2" s="1"/>
      <c r="D2" s="70" t="s">
        <v>66</v>
      </c>
      <c r="E2" s="69"/>
      <c r="F2" s="69"/>
      <c r="G2" s="69"/>
      <c r="H2" s="69"/>
      <c r="I2" s="71"/>
      <c r="J2" s="69" t="s">
        <v>67</v>
      </c>
      <c r="K2" s="69"/>
      <c r="L2" s="69"/>
      <c r="M2" s="69"/>
    </row>
    <row r="3" spans="1:13" x14ac:dyDescent="0.2">
      <c r="A3" s="68"/>
      <c r="B3" s="3" t="s">
        <v>68</v>
      </c>
      <c r="C3" s="3" t="s">
        <v>69</v>
      </c>
      <c r="D3" s="51" t="s">
        <v>70</v>
      </c>
      <c r="E3" s="48" t="s">
        <v>71</v>
      </c>
      <c r="F3" s="48" t="s">
        <v>72</v>
      </c>
      <c r="G3" s="48" t="s">
        <v>73</v>
      </c>
      <c r="H3" s="48" t="s">
        <v>74</v>
      </c>
      <c r="I3" s="53" t="s">
        <v>75</v>
      </c>
      <c r="J3" s="3" t="s">
        <v>76</v>
      </c>
      <c r="K3" s="3" t="s">
        <v>77</v>
      </c>
      <c r="L3" s="3" t="s">
        <v>78</v>
      </c>
      <c r="M3" s="3" t="s">
        <v>79</v>
      </c>
    </row>
    <row r="4" spans="1:13" x14ac:dyDescent="0.2">
      <c r="A4" s="4" t="s">
        <v>5</v>
      </c>
      <c r="B4" s="4">
        <v>6</v>
      </c>
      <c r="C4" s="4">
        <v>81.05</v>
      </c>
      <c r="D4" s="52">
        <v>104</v>
      </c>
      <c r="E4" s="4">
        <v>107</v>
      </c>
      <c r="F4" s="4">
        <v>3.03</v>
      </c>
      <c r="G4" s="4">
        <v>145.25</v>
      </c>
      <c r="H4" s="4">
        <v>31.92</v>
      </c>
      <c r="I4" s="54">
        <v>26.98</v>
      </c>
      <c r="J4" s="4">
        <v>0.33</v>
      </c>
      <c r="K4" s="4">
        <v>1.77</v>
      </c>
      <c r="L4" s="4">
        <v>0.96</v>
      </c>
      <c r="M4" s="4">
        <v>0.66</v>
      </c>
    </row>
    <row r="5" spans="1:13" x14ac:dyDescent="0.2">
      <c r="A5" s="4" t="s">
        <v>10</v>
      </c>
      <c r="B5" s="4">
        <v>7.6</v>
      </c>
      <c r="C5" s="4">
        <v>-14.7</v>
      </c>
      <c r="D5" s="52">
        <v>67.3</v>
      </c>
      <c r="E5" s="4">
        <v>55.39</v>
      </c>
      <c r="F5" s="4">
        <v>2.2599999999999998</v>
      </c>
      <c r="G5" s="4">
        <v>138.57</v>
      </c>
      <c r="H5" s="4">
        <v>28.25</v>
      </c>
      <c r="I5" s="54">
        <v>23.69</v>
      </c>
      <c r="J5" s="4">
        <v>0.31</v>
      </c>
      <c r="K5" s="4">
        <v>1.65</v>
      </c>
      <c r="L5" s="4">
        <v>1.04</v>
      </c>
      <c r="M5" s="4">
        <v>0.9</v>
      </c>
    </row>
    <row r="6" spans="1:13" x14ac:dyDescent="0.2">
      <c r="A6" s="4" t="s">
        <v>13</v>
      </c>
      <c r="B6" s="4">
        <v>6.7</v>
      </c>
      <c r="C6" s="4">
        <v>44.15</v>
      </c>
      <c r="D6" s="52">
        <v>105</v>
      </c>
      <c r="E6" s="4">
        <v>107.8</v>
      </c>
      <c r="F6" s="4">
        <v>3.1</v>
      </c>
      <c r="G6" s="4">
        <v>151.44999999999999</v>
      </c>
      <c r="H6" s="4">
        <v>94.57</v>
      </c>
      <c r="I6" s="54">
        <v>25.54</v>
      </c>
      <c r="J6" s="4">
        <v>0.46</v>
      </c>
      <c r="K6" s="4">
        <v>1.64</v>
      </c>
      <c r="L6" s="4">
        <v>0.9</v>
      </c>
      <c r="M6" s="4">
        <v>0.88</v>
      </c>
    </row>
    <row r="7" spans="1:13" x14ac:dyDescent="0.2">
      <c r="A7" s="4" t="s">
        <v>15</v>
      </c>
      <c r="B7" s="4">
        <v>6.2</v>
      </c>
      <c r="C7" s="4">
        <v>72</v>
      </c>
      <c r="D7" s="52">
        <v>10.8</v>
      </c>
      <c r="E7" s="4">
        <v>44.87</v>
      </c>
      <c r="F7" s="4">
        <v>3.31</v>
      </c>
      <c r="G7" s="4">
        <v>139.69999999999999</v>
      </c>
      <c r="H7" s="4">
        <v>24.39</v>
      </c>
      <c r="I7" s="54">
        <v>26.8</v>
      </c>
      <c r="J7" s="4">
        <v>0.31</v>
      </c>
      <c r="K7" s="4">
        <v>1.24</v>
      </c>
      <c r="L7" s="4">
        <v>1.04</v>
      </c>
      <c r="M7" s="4">
        <v>0.92</v>
      </c>
    </row>
    <row r="8" spans="1:13" x14ac:dyDescent="0.2">
      <c r="A8" s="4" t="s">
        <v>18</v>
      </c>
      <c r="B8" s="4">
        <v>6.1</v>
      </c>
      <c r="C8" s="4">
        <v>67.599999999999994</v>
      </c>
      <c r="D8" s="52">
        <v>10</v>
      </c>
      <c r="E8" s="4">
        <v>39.11</v>
      </c>
      <c r="F8" s="4">
        <v>1.0900000000000001</v>
      </c>
      <c r="G8" s="4">
        <v>104.5</v>
      </c>
      <c r="H8" s="4">
        <v>21.22</v>
      </c>
      <c r="I8" s="54">
        <v>20.64</v>
      </c>
      <c r="J8" s="4">
        <v>0.35</v>
      </c>
      <c r="K8" s="4">
        <v>1.17</v>
      </c>
      <c r="L8" s="4">
        <v>0.86</v>
      </c>
      <c r="M8" s="4">
        <v>0.82</v>
      </c>
    </row>
    <row r="9" spans="1:13" x14ac:dyDescent="0.2">
      <c r="A9" s="3" t="s">
        <v>21</v>
      </c>
      <c r="B9" s="3">
        <v>6</v>
      </c>
      <c r="C9" s="3">
        <v>76.900000000000006</v>
      </c>
      <c r="D9" s="51">
        <v>2.5</v>
      </c>
      <c r="E9" s="48">
        <v>1679</v>
      </c>
      <c r="F9" s="48">
        <v>20.39</v>
      </c>
      <c r="G9" s="48">
        <v>104.2</v>
      </c>
      <c r="H9" s="48">
        <v>23.41</v>
      </c>
      <c r="I9" s="53">
        <v>14.76</v>
      </c>
      <c r="J9" s="3">
        <v>0.37</v>
      </c>
      <c r="K9" s="3">
        <v>1.24</v>
      </c>
      <c r="L9" s="3">
        <v>0.85</v>
      </c>
      <c r="M9" s="3">
        <v>0.75</v>
      </c>
    </row>
  </sheetData>
  <mergeCells count="3">
    <mergeCell ref="A2:A3"/>
    <mergeCell ref="J2:M2"/>
    <mergeCell ref="D2: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528A9-6471-914D-9E36-F2B29F5EE06B}">
  <dimension ref="A1:G16"/>
  <sheetViews>
    <sheetView tabSelected="1" zoomScale="120" zoomScaleNormal="120" workbookViewId="0">
      <selection activeCell="B16" sqref="B16"/>
    </sheetView>
  </sheetViews>
  <sheetFormatPr baseColWidth="10" defaultRowHeight="16" x14ac:dyDescent="0.2"/>
  <cols>
    <col min="1" max="1" width="42.6640625" style="14" bestFit="1" customWidth="1"/>
    <col min="2" max="7" width="11.83203125" style="13" bestFit="1" customWidth="1"/>
    <col min="8" max="16384" width="10.83203125" style="13"/>
  </cols>
  <sheetData>
    <row r="1" spans="1:7" s="15" customFormat="1" x14ac:dyDescent="0.2">
      <c r="A1" s="10" t="s">
        <v>116</v>
      </c>
    </row>
    <row r="2" spans="1:7" x14ac:dyDescent="0.2">
      <c r="A2" s="24"/>
      <c r="B2" s="6" t="s">
        <v>5</v>
      </c>
      <c r="C2" s="6" t="s">
        <v>10</v>
      </c>
      <c r="D2" s="6" t="s">
        <v>13</v>
      </c>
      <c r="E2" s="6" t="s">
        <v>15</v>
      </c>
      <c r="F2" s="6" t="s">
        <v>18</v>
      </c>
      <c r="G2" s="6" t="s">
        <v>21</v>
      </c>
    </row>
    <row r="3" spans="1:7" x14ac:dyDescent="0.2">
      <c r="A3" s="16" t="s">
        <v>117</v>
      </c>
      <c r="B3" s="9">
        <v>53505331</v>
      </c>
      <c r="C3" s="9">
        <v>47918691</v>
      </c>
      <c r="D3" s="9">
        <v>44366085</v>
      </c>
      <c r="E3" s="9">
        <v>47659754</v>
      </c>
      <c r="F3" s="9">
        <v>46467268</v>
      </c>
      <c r="G3" s="9">
        <v>47793468</v>
      </c>
    </row>
    <row r="4" spans="1:7" x14ac:dyDescent="0.2">
      <c r="A4" s="16" t="s">
        <v>118</v>
      </c>
      <c r="B4" s="9">
        <v>46632123</v>
      </c>
      <c r="C4" s="9">
        <v>40477752</v>
      </c>
      <c r="D4" s="9">
        <v>36857591</v>
      </c>
      <c r="E4" s="9">
        <v>40964248</v>
      </c>
      <c r="F4" s="9">
        <v>39141466</v>
      </c>
      <c r="G4" s="9">
        <v>40854243</v>
      </c>
    </row>
    <row r="5" spans="1:7" x14ac:dyDescent="0.2">
      <c r="A5" s="16" t="s">
        <v>119</v>
      </c>
      <c r="B5" s="9">
        <f t="shared" ref="B5:G5" si="0">B4*2</f>
        <v>93264246</v>
      </c>
      <c r="C5" s="9">
        <f t="shared" si="0"/>
        <v>80955504</v>
      </c>
      <c r="D5" s="9">
        <f t="shared" si="0"/>
        <v>73715182</v>
      </c>
      <c r="E5" s="9">
        <f t="shared" si="0"/>
        <v>81928496</v>
      </c>
      <c r="F5" s="9">
        <f t="shared" si="0"/>
        <v>78282932</v>
      </c>
      <c r="G5" s="9">
        <f t="shared" si="0"/>
        <v>81708486</v>
      </c>
    </row>
    <row r="6" spans="1:7" x14ac:dyDescent="0.2">
      <c r="A6" s="16" t="s">
        <v>120</v>
      </c>
      <c r="B6" s="17">
        <f>B4/B3</f>
        <v>0.87154162264690971</v>
      </c>
      <c r="C6" s="17">
        <f t="shared" ref="C6:G6" si="1">C4/C3</f>
        <v>0.84471739847818461</v>
      </c>
      <c r="D6" s="17">
        <f t="shared" si="1"/>
        <v>0.83076050095472698</v>
      </c>
      <c r="E6" s="17">
        <f t="shared" si="1"/>
        <v>0.85951446581113278</v>
      </c>
      <c r="F6" s="17">
        <f t="shared" si="1"/>
        <v>0.84234489533578771</v>
      </c>
      <c r="G6" s="17">
        <f t="shared" si="1"/>
        <v>0.85480808800064478</v>
      </c>
    </row>
    <row r="7" spans="1:7" x14ac:dyDescent="0.2">
      <c r="A7" s="16" t="s">
        <v>121</v>
      </c>
      <c r="B7" s="18">
        <v>151</v>
      </c>
      <c r="C7" s="18">
        <v>151</v>
      </c>
      <c r="D7" s="18">
        <v>151</v>
      </c>
      <c r="E7" s="18">
        <v>151</v>
      </c>
      <c r="F7" s="18">
        <v>151</v>
      </c>
      <c r="G7" s="18">
        <v>151</v>
      </c>
    </row>
    <row r="8" spans="1:7" x14ac:dyDescent="0.2">
      <c r="A8" s="16" t="s">
        <v>122</v>
      </c>
      <c r="B8" s="19">
        <v>114.55500000000001</v>
      </c>
      <c r="C8" s="19">
        <v>115.18</v>
      </c>
      <c r="D8" s="19">
        <v>116.258</v>
      </c>
      <c r="E8" s="19">
        <v>115.258</v>
      </c>
      <c r="F8" s="19">
        <v>115.45099999999999</v>
      </c>
      <c r="G8" s="19">
        <v>115.925</v>
      </c>
    </row>
    <row r="9" spans="1:7" x14ac:dyDescent="0.2">
      <c r="A9" s="16" t="s">
        <v>63</v>
      </c>
      <c r="B9" s="19">
        <v>23.685927108716701</v>
      </c>
      <c r="C9" s="19">
        <v>23.6308353702996</v>
      </c>
      <c r="D9" s="19">
        <v>22.6291771149365</v>
      </c>
      <c r="E9" s="19">
        <v>23.8293535822765</v>
      </c>
      <c r="F9" s="19">
        <v>23.776354719632501</v>
      </c>
      <c r="G9" s="19">
        <v>23.6242074285901</v>
      </c>
    </row>
    <row r="10" spans="1:7" x14ac:dyDescent="0.2">
      <c r="A10" s="16" t="s">
        <v>64</v>
      </c>
      <c r="B10" s="19">
        <v>27.1541197062656</v>
      </c>
      <c r="C10" s="19">
        <v>25.460779066940098</v>
      </c>
      <c r="D10" s="19">
        <v>42.513673972184698</v>
      </c>
      <c r="E10" s="19">
        <v>21.7333384216914</v>
      </c>
      <c r="F10" s="19">
        <v>22.2371146803522</v>
      </c>
      <c r="G10" s="19">
        <v>25.2673646093318</v>
      </c>
    </row>
    <row r="11" spans="1:7" x14ac:dyDescent="0.2">
      <c r="A11" s="16" t="s">
        <v>123</v>
      </c>
      <c r="B11" s="20">
        <v>85203659</v>
      </c>
      <c r="C11" s="20">
        <v>72706106</v>
      </c>
      <c r="D11" s="20">
        <v>66991269</v>
      </c>
      <c r="E11" s="20">
        <v>75022435</v>
      </c>
      <c r="F11" s="20">
        <v>71590004</v>
      </c>
      <c r="G11" s="20">
        <v>74810478</v>
      </c>
    </row>
    <row r="12" spans="1:7" x14ac:dyDescent="0.2">
      <c r="A12" s="16" t="s">
        <v>124</v>
      </c>
      <c r="B12" s="19">
        <f>B11/B5*100</f>
        <v>91.357259243804961</v>
      </c>
      <c r="C12" s="19">
        <f t="shared" ref="C12:G12" si="2">C11/C5*100</f>
        <v>89.809960296214072</v>
      </c>
      <c r="D12" s="19">
        <f t="shared" si="2"/>
        <v>90.878523504154145</v>
      </c>
      <c r="E12" s="19">
        <f t="shared" si="2"/>
        <v>91.57062397434953</v>
      </c>
      <c r="F12" s="19">
        <f t="shared" si="2"/>
        <v>91.450335559736061</v>
      </c>
      <c r="G12" s="19">
        <f t="shared" si="2"/>
        <v>91.557782627376056</v>
      </c>
    </row>
    <row r="13" spans="1:7" x14ac:dyDescent="0.2">
      <c r="A13" s="16" t="s">
        <v>65</v>
      </c>
      <c r="B13" s="9">
        <v>31188</v>
      </c>
      <c r="C13" s="9">
        <v>27132</v>
      </c>
      <c r="D13" s="9">
        <v>25534</v>
      </c>
      <c r="E13" s="9">
        <v>30141</v>
      </c>
      <c r="F13" s="9">
        <v>25232</v>
      </c>
      <c r="G13" s="9">
        <v>24991</v>
      </c>
    </row>
    <row r="14" spans="1:7" x14ac:dyDescent="0.2">
      <c r="A14" s="16" t="s">
        <v>125</v>
      </c>
      <c r="B14" s="21">
        <f t="shared" ref="B14:G14" si="3">B13/B5</f>
        <v>3.3440467636440226E-4</v>
      </c>
      <c r="C14" s="21">
        <f t="shared" si="3"/>
        <v>3.3514707042031383E-4</v>
      </c>
      <c r="D14" s="21">
        <f t="shared" si="3"/>
        <v>3.4638726117504532E-4</v>
      </c>
      <c r="E14" s="21">
        <f t="shared" si="3"/>
        <v>3.6789397427727712E-4</v>
      </c>
      <c r="F14" s="21">
        <f t="shared" si="3"/>
        <v>3.2231802457271272E-4</v>
      </c>
      <c r="G14" s="21">
        <f t="shared" si="3"/>
        <v>3.058556243472679E-4</v>
      </c>
    </row>
    <row r="15" spans="1:7" x14ac:dyDescent="0.2">
      <c r="A15" s="16" t="s">
        <v>126</v>
      </c>
      <c r="B15" s="9">
        <v>20866</v>
      </c>
      <c r="C15" s="9">
        <v>18711</v>
      </c>
      <c r="D15" s="9">
        <v>17771</v>
      </c>
      <c r="E15" s="9">
        <v>19578</v>
      </c>
      <c r="F15" s="9">
        <v>17479</v>
      </c>
      <c r="G15" s="9">
        <v>16702</v>
      </c>
    </row>
    <row r="16" spans="1:7" x14ac:dyDescent="0.2">
      <c r="A16" s="22" t="s">
        <v>127</v>
      </c>
      <c r="B16" s="23">
        <f>B15/B13</f>
        <v>0.66903937411825065</v>
      </c>
      <c r="C16" s="23">
        <f t="shared" ref="C16:G16" si="4">C15/C13</f>
        <v>0.68962848297213619</v>
      </c>
      <c r="D16" s="23">
        <f t="shared" si="4"/>
        <v>0.69597399545703764</v>
      </c>
      <c r="E16" s="23">
        <f t="shared" si="4"/>
        <v>0.64954712849606844</v>
      </c>
      <c r="F16" s="23">
        <f t="shared" si="4"/>
        <v>0.69273145212428666</v>
      </c>
      <c r="G16" s="23">
        <f t="shared" si="4"/>
        <v>0.66832059541434918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F2289-5632-8B4A-A97E-756D6563312F}">
  <dimension ref="A1:H15"/>
  <sheetViews>
    <sheetView zoomScale="120" zoomScaleNormal="120" workbookViewId="0"/>
  </sheetViews>
  <sheetFormatPr baseColWidth="10" defaultRowHeight="16" x14ac:dyDescent="0.2"/>
  <cols>
    <col min="1" max="1" width="42.5" style="7" bestFit="1" customWidth="1"/>
    <col min="2" max="2" width="11.1640625" style="14" bestFit="1" customWidth="1"/>
    <col min="3" max="3" width="11.33203125" style="14" bestFit="1" customWidth="1"/>
    <col min="4" max="4" width="12.6640625" style="14" bestFit="1" customWidth="1"/>
    <col min="5" max="5" width="12.5" style="14" bestFit="1" customWidth="1"/>
    <col min="6" max="6" width="12.33203125" style="14" bestFit="1" customWidth="1"/>
    <col min="7" max="7" width="13.33203125" style="14" bestFit="1" customWidth="1"/>
    <col min="8" max="16384" width="10.83203125" style="7"/>
  </cols>
  <sheetData>
    <row r="1" spans="1:8" s="25" customFormat="1" x14ac:dyDescent="0.2">
      <c r="A1" s="25" t="s">
        <v>141</v>
      </c>
      <c r="B1" s="10"/>
      <c r="C1" s="10"/>
      <c r="D1" s="10"/>
      <c r="E1" s="10"/>
      <c r="F1" s="10"/>
      <c r="G1" s="10"/>
    </row>
    <row r="2" spans="1:8" x14ac:dyDescent="0.2">
      <c r="A2" s="5"/>
      <c r="B2" s="24" t="s">
        <v>23</v>
      </c>
      <c r="C2" s="24" t="s">
        <v>25</v>
      </c>
      <c r="D2" s="24" t="s">
        <v>27</v>
      </c>
      <c r="E2" s="24" t="s">
        <v>29</v>
      </c>
      <c r="F2" s="24" t="s">
        <v>31</v>
      </c>
      <c r="G2" s="24" t="s">
        <v>33</v>
      </c>
    </row>
    <row r="3" spans="1:8" x14ac:dyDescent="0.2">
      <c r="A3" s="8" t="s">
        <v>117</v>
      </c>
      <c r="B3" s="27">
        <v>71714797</v>
      </c>
      <c r="C3" s="27">
        <v>65885315</v>
      </c>
      <c r="D3" s="16">
        <v>47436308</v>
      </c>
      <c r="E3" s="16">
        <v>44345085</v>
      </c>
      <c r="F3" s="16">
        <v>46512063</v>
      </c>
      <c r="G3" s="16">
        <v>47248966</v>
      </c>
      <c r="H3" s="26"/>
    </row>
    <row r="4" spans="1:8" x14ac:dyDescent="0.2">
      <c r="A4" s="8" t="s">
        <v>118</v>
      </c>
      <c r="B4" s="27">
        <v>48185251</v>
      </c>
      <c r="C4" s="16">
        <v>46036983</v>
      </c>
      <c r="D4" s="16">
        <v>28684481</v>
      </c>
      <c r="E4" s="16">
        <v>24835933</v>
      </c>
      <c r="F4" s="16">
        <v>27885823</v>
      </c>
      <c r="G4" s="16">
        <v>38370884</v>
      </c>
      <c r="H4" s="26"/>
    </row>
    <row r="5" spans="1:8" x14ac:dyDescent="0.2">
      <c r="A5" s="16" t="s">
        <v>119</v>
      </c>
      <c r="B5" s="16">
        <f t="shared" ref="B5:G5" si="0">B4*2</f>
        <v>96370502</v>
      </c>
      <c r="C5" s="16">
        <f t="shared" si="0"/>
        <v>92073966</v>
      </c>
      <c r="D5" s="16">
        <f t="shared" si="0"/>
        <v>57368962</v>
      </c>
      <c r="E5" s="16">
        <f t="shared" si="0"/>
        <v>49671866</v>
      </c>
      <c r="F5" s="16">
        <f t="shared" si="0"/>
        <v>55771646</v>
      </c>
      <c r="G5" s="16">
        <f t="shared" si="0"/>
        <v>76741768</v>
      </c>
      <c r="H5" s="26"/>
    </row>
    <row r="6" spans="1:8" x14ac:dyDescent="0.2">
      <c r="A6" s="8" t="s">
        <v>128</v>
      </c>
      <c r="B6" s="55">
        <f>B4/B3</f>
        <v>0.6719011001313997</v>
      </c>
      <c r="C6" s="55">
        <f t="shared" ref="C6:G6" si="1">C4/C3</f>
        <v>0.69874421940609988</v>
      </c>
      <c r="D6" s="55">
        <f t="shared" si="1"/>
        <v>0.60469463601593954</v>
      </c>
      <c r="E6" s="55">
        <f t="shared" si="1"/>
        <v>0.5600605568802044</v>
      </c>
      <c r="F6" s="55">
        <f t="shared" si="1"/>
        <v>0.5995395861069418</v>
      </c>
      <c r="G6" s="55">
        <f t="shared" si="1"/>
        <v>0.8120999727274455</v>
      </c>
      <c r="H6" s="26"/>
    </row>
    <row r="7" spans="1:8" x14ac:dyDescent="0.2">
      <c r="A7" s="8" t="s">
        <v>121</v>
      </c>
      <c r="B7" s="27">
        <v>151</v>
      </c>
      <c r="C7" s="27">
        <v>151</v>
      </c>
      <c r="D7" s="27">
        <v>151</v>
      </c>
      <c r="E7" s="27">
        <v>151</v>
      </c>
      <c r="F7" s="27">
        <v>151</v>
      </c>
      <c r="G7" s="27">
        <v>151</v>
      </c>
      <c r="H7" s="26"/>
    </row>
    <row r="8" spans="1:8" x14ac:dyDescent="0.2">
      <c r="A8" s="8" t="s">
        <v>122</v>
      </c>
      <c r="B8" s="27">
        <v>100.221</v>
      </c>
      <c r="C8" s="16">
        <v>102.822</v>
      </c>
      <c r="D8" s="16">
        <v>128.57499999999999</v>
      </c>
      <c r="E8" s="16">
        <v>129.33000000000001</v>
      </c>
      <c r="F8" s="16">
        <v>120.319</v>
      </c>
      <c r="G8" s="16">
        <v>125.718</v>
      </c>
    </row>
    <row r="9" spans="1:8" x14ac:dyDescent="0.2">
      <c r="A9" s="8" t="s">
        <v>129</v>
      </c>
      <c r="B9" s="16">
        <v>28836319</v>
      </c>
      <c r="C9" s="16">
        <v>30771711</v>
      </c>
      <c r="D9" s="16">
        <v>21016477</v>
      </c>
      <c r="E9" s="16">
        <v>14521817</v>
      </c>
      <c r="F9" s="16">
        <v>21918472</v>
      </c>
      <c r="G9" s="16">
        <v>28441504</v>
      </c>
    </row>
    <row r="10" spans="1:8" x14ac:dyDescent="0.2">
      <c r="A10" s="8" t="s">
        <v>132</v>
      </c>
      <c r="B10" s="16">
        <f t="shared" ref="B10:G10" si="2">B9*2</f>
        <v>57672638</v>
      </c>
      <c r="C10" s="16">
        <f t="shared" si="2"/>
        <v>61543422</v>
      </c>
      <c r="D10" s="16">
        <f t="shared" si="2"/>
        <v>42032954</v>
      </c>
      <c r="E10" s="16">
        <f t="shared" si="2"/>
        <v>29043634</v>
      </c>
      <c r="F10" s="16">
        <f t="shared" si="2"/>
        <v>43836944</v>
      </c>
      <c r="G10" s="16">
        <f t="shared" si="2"/>
        <v>56883008</v>
      </c>
    </row>
    <row r="11" spans="1:8" x14ac:dyDescent="0.2">
      <c r="A11" s="8" t="s">
        <v>130</v>
      </c>
      <c r="B11" s="55">
        <f>B9/B3</f>
        <v>0.40209719899228047</v>
      </c>
      <c r="C11" s="55">
        <f t="shared" ref="C11:G11" si="3">C9/C3</f>
        <v>0.46704961492557179</v>
      </c>
      <c r="D11" s="55">
        <f t="shared" si="3"/>
        <v>0.44304622105076136</v>
      </c>
      <c r="E11" s="55">
        <f t="shared" si="3"/>
        <v>0.3274729769939555</v>
      </c>
      <c r="F11" s="55">
        <f t="shared" si="3"/>
        <v>0.47124273975979092</v>
      </c>
      <c r="G11" s="55">
        <f t="shared" si="3"/>
        <v>0.6019497654192052</v>
      </c>
    </row>
    <row r="12" spans="1:8" x14ac:dyDescent="0.2">
      <c r="A12" s="8" t="s">
        <v>123</v>
      </c>
      <c r="B12" s="28">
        <v>42985333</v>
      </c>
      <c r="C12" s="28">
        <v>47585884</v>
      </c>
      <c r="D12" s="28">
        <v>31210876</v>
      </c>
      <c r="E12" s="28">
        <v>21785252</v>
      </c>
      <c r="F12" s="28">
        <v>32504602</v>
      </c>
      <c r="G12" s="28">
        <v>45588103</v>
      </c>
    </row>
    <row r="13" spans="1:8" x14ac:dyDescent="0.2">
      <c r="A13" s="11" t="s">
        <v>131</v>
      </c>
      <c r="B13" s="56">
        <f>B12/B5</f>
        <v>0.44604243111652569</v>
      </c>
      <c r="C13" s="56">
        <f t="shared" ref="C13:G13" si="4">C12/C5</f>
        <v>0.5168223556265622</v>
      </c>
      <c r="D13" s="56">
        <f t="shared" si="4"/>
        <v>0.54403766273477283</v>
      </c>
      <c r="E13" s="56">
        <f t="shared" si="4"/>
        <v>0.43858332199559402</v>
      </c>
      <c r="F13" s="56">
        <f t="shared" si="4"/>
        <v>0.58281589896055785</v>
      </c>
      <c r="G13" s="56">
        <f t="shared" si="4"/>
        <v>0.59404551378070936</v>
      </c>
    </row>
    <row r="15" spans="1:8" x14ac:dyDescent="0.2">
      <c r="B15" s="7"/>
      <c r="C15" s="7"/>
      <c r="D15" s="7"/>
      <c r="E15" s="7"/>
      <c r="F15" s="7"/>
      <c r="G15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752C7-534D-9643-8668-FB11FC25C92B}">
  <dimension ref="A1:E26"/>
  <sheetViews>
    <sheetView zoomScale="120" zoomScaleNormal="120" workbookViewId="0">
      <selection activeCell="H16" sqref="H16"/>
    </sheetView>
  </sheetViews>
  <sheetFormatPr baseColWidth="10" defaultRowHeight="16" x14ac:dyDescent="0.2"/>
  <cols>
    <col min="1" max="1" width="9.33203125" customWidth="1"/>
    <col min="3" max="4" width="9.33203125" customWidth="1"/>
    <col min="5" max="5" width="5.33203125" customWidth="1"/>
  </cols>
  <sheetData>
    <row r="1" spans="1:5" ht="20" customHeight="1" x14ac:dyDescent="0.2">
      <c r="A1" s="49" t="s">
        <v>139</v>
      </c>
    </row>
    <row r="2" spans="1:5" x14ac:dyDescent="0.2">
      <c r="A2" s="61" t="s">
        <v>133</v>
      </c>
      <c r="B2" s="61" t="s">
        <v>134</v>
      </c>
      <c r="C2" s="61" t="s">
        <v>137</v>
      </c>
      <c r="D2" s="61" t="s">
        <v>138</v>
      </c>
      <c r="E2" s="61" t="s">
        <v>135</v>
      </c>
    </row>
    <row r="3" spans="1:5" x14ac:dyDescent="0.2">
      <c r="A3" s="72" t="s">
        <v>81</v>
      </c>
      <c r="B3" s="61" t="s">
        <v>81</v>
      </c>
      <c r="C3" s="64">
        <v>1</v>
      </c>
      <c r="D3" s="64">
        <v>2</v>
      </c>
      <c r="E3" s="64">
        <f>SUM(C3:D3)</f>
        <v>3</v>
      </c>
    </row>
    <row r="4" spans="1:5" x14ac:dyDescent="0.2">
      <c r="A4" s="73"/>
      <c r="B4" s="61" t="s">
        <v>143</v>
      </c>
      <c r="C4" s="64">
        <v>0</v>
      </c>
      <c r="D4" s="64">
        <v>1</v>
      </c>
      <c r="E4" s="64">
        <f t="shared" ref="E4:E16" si="0">SUM(C4:D4)</f>
        <v>1</v>
      </c>
    </row>
    <row r="5" spans="1:5" x14ac:dyDescent="0.2">
      <c r="A5" s="73"/>
      <c r="B5" s="61" t="s">
        <v>87</v>
      </c>
      <c r="C5" s="64">
        <v>6</v>
      </c>
      <c r="D5" s="64">
        <v>1</v>
      </c>
      <c r="E5" s="64">
        <f t="shared" si="0"/>
        <v>7</v>
      </c>
    </row>
    <row r="6" spans="1:5" x14ac:dyDescent="0.2">
      <c r="A6" s="73"/>
      <c r="B6" s="61" t="s">
        <v>83</v>
      </c>
      <c r="C6" s="64">
        <v>12</v>
      </c>
      <c r="D6" s="64">
        <v>2</v>
      </c>
      <c r="E6" s="64">
        <f t="shared" si="0"/>
        <v>14</v>
      </c>
    </row>
    <row r="7" spans="1:5" x14ac:dyDescent="0.2">
      <c r="A7" s="73"/>
      <c r="B7" s="61" t="s">
        <v>136</v>
      </c>
      <c r="C7" s="64">
        <v>4</v>
      </c>
      <c r="D7" s="64">
        <v>2</v>
      </c>
      <c r="E7" s="64">
        <f t="shared" si="0"/>
        <v>6</v>
      </c>
    </row>
    <row r="8" spans="1:5" x14ac:dyDescent="0.2">
      <c r="A8" s="74"/>
      <c r="B8" s="62" t="s">
        <v>98</v>
      </c>
      <c r="C8" s="65">
        <v>1</v>
      </c>
      <c r="D8" s="65">
        <v>0</v>
      </c>
      <c r="E8" s="65">
        <f t="shared" si="0"/>
        <v>1</v>
      </c>
    </row>
    <row r="9" spans="1:5" x14ac:dyDescent="0.2">
      <c r="A9" s="63" t="s">
        <v>143</v>
      </c>
      <c r="B9" s="62" t="s">
        <v>136</v>
      </c>
      <c r="C9" s="65">
        <v>1</v>
      </c>
      <c r="D9" s="65">
        <v>0</v>
      </c>
      <c r="E9" s="65">
        <f t="shared" si="0"/>
        <v>1</v>
      </c>
    </row>
    <row r="10" spans="1:5" x14ac:dyDescent="0.2">
      <c r="A10" s="72" t="s">
        <v>87</v>
      </c>
      <c r="B10" s="61" t="s">
        <v>83</v>
      </c>
      <c r="C10" s="64">
        <v>2</v>
      </c>
      <c r="D10" s="64">
        <v>2</v>
      </c>
      <c r="E10" s="64">
        <f t="shared" si="0"/>
        <v>4</v>
      </c>
    </row>
    <row r="11" spans="1:5" x14ac:dyDescent="0.2">
      <c r="A11" s="74"/>
      <c r="B11" s="62" t="s">
        <v>136</v>
      </c>
      <c r="C11" s="65">
        <v>2</v>
      </c>
      <c r="D11" s="65">
        <v>2</v>
      </c>
      <c r="E11" s="65">
        <f t="shared" si="0"/>
        <v>4</v>
      </c>
    </row>
    <row r="12" spans="1:5" x14ac:dyDescent="0.2">
      <c r="A12" s="72" t="s">
        <v>83</v>
      </c>
      <c r="B12" s="61" t="s">
        <v>83</v>
      </c>
      <c r="C12" s="64">
        <v>3</v>
      </c>
      <c r="D12" s="64">
        <v>0</v>
      </c>
      <c r="E12" s="64">
        <f t="shared" si="0"/>
        <v>3</v>
      </c>
    </row>
    <row r="13" spans="1:5" x14ac:dyDescent="0.2">
      <c r="A13" s="74"/>
      <c r="B13" s="62" t="s">
        <v>136</v>
      </c>
      <c r="C13" s="65">
        <v>6</v>
      </c>
      <c r="D13" s="65">
        <v>4</v>
      </c>
      <c r="E13" s="65">
        <f t="shared" si="0"/>
        <v>10</v>
      </c>
    </row>
    <row r="14" spans="1:5" x14ac:dyDescent="0.2">
      <c r="A14" s="61" t="s">
        <v>136</v>
      </c>
      <c r="B14" s="61" t="s">
        <v>136</v>
      </c>
      <c r="C14" s="64">
        <v>2</v>
      </c>
      <c r="D14" s="64">
        <v>0</v>
      </c>
      <c r="E14" s="64">
        <f t="shared" si="0"/>
        <v>2</v>
      </c>
    </row>
    <row r="15" spans="1:5" x14ac:dyDescent="0.2">
      <c r="A15" s="72" t="s">
        <v>98</v>
      </c>
      <c r="B15" s="61" t="s">
        <v>83</v>
      </c>
      <c r="C15" s="66">
        <v>1</v>
      </c>
      <c r="D15" s="66">
        <v>2</v>
      </c>
      <c r="E15" s="64">
        <f t="shared" si="0"/>
        <v>3</v>
      </c>
    </row>
    <row r="16" spans="1:5" x14ac:dyDescent="0.2">
      <c r="A16" s="74"/>
      <c r="B16" s="62" t="s">
        <v>136</v>
      </c>
      <c r="C16" s="34">
        <v>1</v>
      </c>
      <c r="D16" s="34">
        <v>0</v>
      </c>
      <c r="E16" s="65">
        <f t="shared" si="0"/>
        <v>1</v>
      </c>
    </row>
    <row r="17" spans="1:5" x14ac:dyDescent="0.2">
      <c r="A17" s="59"/>
      <c r="B17" s="58"/>
      <c r="C17" s="57"/>
      <c r="D17" s="57"/>
      <c r="E17" s="57"/>
    </row>
    <row r="18" spans="1:5" x14ac:dyDescent="0.2">
      <c r="A18" s="59"/>
      <c r="B18" s="58"/>
      <c r="C18" s="57"/>
      <c r="D18" s="57"/>
      <c r="E18" s="57"/>
    </row>
    <row r="19" spans="1:5" x14ac:dyDescent="0.2">
      <c r="A19" s="60"/>
      <c r="B19" s="58"/>
      <c r="C19" s="57"/>
      <c r="D19" s="57"/>
      <c r="E19" s="57"/>
    </row>
    <row r="20" spans="1:5" x14ac:dyDescent="0.2">
      <c r="A20" s="59"/>
      <c r="B20" s="58"/>
      <c r="C20" s="57"/>
      <c r="D20" s="57"/>
      <c r="E20" s="57"/>
    </row>
    <row r="21" spans="1:5" x14ac:dyDescent="0.2">
      <c r="A21" s="59"/>
      <c r="B21" s="58"/>
      <c r="C21" s="57"/>
      <c r="D21" s="57"/>
      <c r="E21" s="57"/>
    </row>
    <row r="22" spans="1:5" x14ac:dyDescent="0.2">
      <c r="A22" s="59"/>
      <c r="B22" s="58"/>
      <c r="C22" s="57"/>
      <c r="D22" s="57"/>
      <c r="E22" s="57"/>
    </row>
    <row r="23" spans="1:5" x14ac:dyDescent="0.2">
      <c r="A23" s="59"/>
      <c r="B23" s="58"/>
      <c r="C23" s="57"/>
      <c r="D23" s="57"/>
      <c r="E23" s="57"/>
    </row>
    <row r="24" spans="1:5" x14ac:dyDescent="0.2">
      <c r="A24" s="59"/>
      <c r="B24" s="58"/>
      <c r="C24" s="57"/>
      <c r="D24" s="57"/>
      <c r="E24" s="57"/>
    </row>
    <row r="25" spans="1:5" x14ac:dyDescent="0.2">
      <c r="A25" s="60"/>
      <c r="B25" s="58"/>
      <c r="C25" s="57"/>
      <c r="D25" s="57"/>
      <c r="E25" s="57"/>
    </row>
    <row r="26" spans="1:5" x14ac:dyDescent="0.2">
      <c r="A26" s="60"/>
      <c r="B26" s="58"/>
      <c r="C26" s="57"/>
      <c r="D26" s="57"/>
      <c r="E26" s="57"/>
    </row>
  </sheetData>
  <mergeCells count="4">
    <mergeCell ref="A3:A8"/>
    <mergeCell ref="A10:A11"/>
    <mergeCell ref="A12:A13"/>
    <mergeCell ref="A15:A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FD98C-1EC7-2E4D-8B54-11480EB17BAB}">
  <dimension ref="A1:E16"/>
  <sheetViews>
    <sheetView zoomScale="120" zoomScaleNormal="120" workbookViewId="0">
      <selection activeCell="G12" sqref="G12"/>
    </sheetView>
  </sheetViews>
  <sheetFormatPr baseColWidth="10" defaultRowHeight="16" x14ac:dyDescent="0.2"/>
  <cols>
    <col min="1" max="1" width="10.83203125" style="7"/>
    <col min="2" max="2" width="13.33203125" style="47" bestFit="1" customWidth="1"/>
    <col min="3" max="3" width="13.83203125" style="47" bestFit="1" customWidth="1"/>
    <col min="4" max="5" width="9.83203125" style="47" customWidth="1"/>
    <col min="6" max="16384" width="10.83203125" style="7"/>
  </cols>
  <sheetData>
    <row r="1" spans="1:5" x14ac:dyDescent="0.2">
      <c r="A1" s="25" t="s">
        <v>142</v>
      </c>
    </row>
    <row r="2" spans="1:5" x14ac:dyDescent="0.2">
      <c r="A2" s="38" t="s">
        <v>106</v>
      </c>
      <c r="B2" s="38" t="s">
        <v>107</v>
      </c>
      <c r="C2" s="38" t="s">
        <v>108</v>
      </c>
      <c r="D2" s="44" t="s">
        <v>110</v>
      </c>
      <c r="E2" s="43" t="s">
        <v>111</v>
      </c>
    </row>
    <row r="3" spans="1:5" x14ac:dyDescent="0.2">
      <c r="A3" s="39" t="s">
        <v>81</v>
      </c>
      <c r="B3" s="39">
        <v>554.12750000000005</v>
      </c>
      <c r="C3" s="39">
        <v>546.01160000000004</v>
      </c>
      <c r="D3" s="45">
        <v>0.82508250825082508</v>
      </c>
      <c r="E3" s="45">
        <v>0.64564007421150282</v>
      </c>
    </row>
    <row r="4" spans="1:5" x14ac:dyDescent="0.2">
      <c r="A4" s="39" t="s">
        <v>88</v>
      </c>
      <c r="B4" s="39">
        <v>7</v>
      </c>
      <c r="C4" s="39" t="s">
        <v>91</v>
      </c>
      <c r="D4" s="45">
        <v>0.17391304347826086</v>
      </c>
      <c r="E4" s="45" t="s">
        <v>91</v>
      </c>
    </row>
    <row r="5" spans="1:5" x14ac:dyDescent="0.2">
      <c r="A5" s="39" t="s">
        <v>82</v>
      </c>
      <c r="B5" s="39">
        <v>388.18369999999999</v>
      </c>
      <c r="C5" s="39">
        <v>260.88889999999998</v>
      </c>
      <c r="D5" s="45">
        <v>0.73498233215547704</v>
      </c>
      <c r="E5" s="45">
        <v>0.70026525198938994</v>
      </c>
    </row>
    <row r="6" spans="1:5" x14ac:dyDescent="0.2">
      <c r="A6" s="39" t="s">
        <v>86</v>
      </c>
      <c r="B6" s="39">
        <v>44.142859999999999</v>
      </c>
      <c r="C6" s="39">
        <v>20.16667</v>
      </c>
      <c r="D6" s="45">
        <v>0.6333333333333333</v>
      </c>
      <c r="E6" s="45">
        <v>0.54054054054054057</v>
      </c>
    </row>
    <row r="7" spans="1:5" x14ac:dyDescent="0.2">
      <c r="A7" s="39" t="s">
        <v>87</v>
      </c>
      <c r="B7" s="39">
        <v>113.05</v>
      </c>
      <c r="C7" s="39">
        <v>90.2</v>
      </c>
      <c r="D7" s="45">
        <v>0.76388888888888884</v>
      </c>
      <c r="E7" s="45">
        <v>0.78217821782178221</v>
      </c>
    </row>
    <row r="8" spans="1:5" x14ac:dyDescent="0.2">
      <c r="A8" s="39" t="s">
        <v>83</v>
      </c>
      <c r="B8" s="39">
        <v>390.71949999999998</v>
      </c>
      <c r="C8" s="39">
        <v>354.28379999999999</v>
      </c>
      <c r="D8" s="45">
        <v>0.90336134453781514</v>
      </c>
      <c r="E8" s="45">
        <v>0.60613810741687979</v>
      </c>
    </row>
    <row r="9" spans="1:5" x14ac:dyDescent="0.2">
      <c r="A9" s="39" t="s">
        <v>84</v>
      </c>
      <c r="B9" s="39">
        <v>170.0625</v>
      </c>
      <c r="C9" s="39">
        <v>155.32140000000001</v>
      </c>
      <c r="D9" s="45">
        <v>0.83132530120481929</v>
      </c>
      <c r="E9" s="45">
        <v>0.69536423841059603</v>
      </c>
    </row>
    <row r="10" spans="1:5" x14ac:dyDescent="0.2">
      <c r="A10" s="39" t="s">
        <v>85</v>
      </c>
      <c r="B10" s="39">
        <v>551.68060000000003</v>
      </c>
      <c r="C10" s="39">
        <v>429.27780000000001</v>
      </c>
      <c r="D10" s="45">
        <v>0.81627296587926512</v>
      </c>
      <c r="E10" s="45">
        <v>0.65139442231075695</v>
      </c>
    </row>
    <row r="11" spans="1:5" x14ac:dyDescent="0.2">
      <c r="A11" s="39" t="s">
        <v>89</v>
      </c>
      <c r="B11" s="39">
        <v>85</v>
      </c>
      <c r="C11" s="39">
        <v>73.653850000000006</v>
      </c>
      <c r="D11" s="45">
        <v>0.97619047619047616</v>
      </c>
      <c r="E11" s="45">
        <v>0.66666666666666663</v>
      </c>
    </row>
    <row r="12" spans="1:5" x14ac:dyDescent="0.2">
      <c r="A12" s="40" t="s">
        <v>98</v>
      </c>
      <c r="B12" s="40">
        <v>49.5</v>
      </c>
      <c r="C12" s="40">
        <v>49.6</v>
      </c>
      <c r="D12" s="46">
        <v>0.96296296296296291</v>
      </c>
      <c r="E12" s="46">
        <v>0.76</v>
      </c>
    </row>
    <row r="14" spans="1:5" x14ac:dyDescent="0.2">
      <c r="A14" s="49" t="s">
        <v>109</v>
      </c>
    </row>
    <row r="15" spans="1:5" x14ac:dyDescent="0.2">
      <c r="A15" s="25" t="s">
        <v>113</v>
      </c>
    </row>
    <row r="16" spans="1:5" x14ac:dyDescent="0.2">
      <c r="A16" s="50" t="s">
        <v>112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5B297-53BB-1547-B446-C5EAE53F3F3B}">
  <dimension ref="A1:M8"/>
  <sheetViews>
    <sheetView zoomScale="120" zoomScaleNormal="120" workbookViewId="0"/>
  </sheetViews>
  <sheetFormatPr baseColWidth="10" defaultRowHeight="16" x14ac:dyDescent="0.2"/>
  <cols>
    <col min="1" max="1" width="32.83203125" style="7" bestFit="1" customWidth="1"/>
    <col min="2" max="2" width="36.5" style="7" bestFit="1" customWidth="1"/>
    <col min="3" max="3" width="34.5" style="7" bestFit="1" customWidth="1"/>
    <col min="4" max="16384" width="10.83203125" style="7"/>
  </cols>
  <sheetData>
    <row r="1" spans="1:13" s="25" customFormat="1" x14ac:dyDescent="0.2">
      <c r="A1" s="25" t="s">
        <v>140</v>
      </c>
    </row>
    <row r="2" spans="1:13" s="29" customFormat="1" x14ac:dyDescent="0.2">
      <c r="A2" s="37" t="s">
        <v>80</v>
      </c>
      <c r="B2" s="37" t="s">
        <v>97</v>
      </c>
      <c r="C2" s="37" t="s">
        <v>104</v>
      </c>
      <c r="D2" s="41" t="s">
        <v>81</v>
      </c>
      <c r="E2" s="41" t="s">
        <v>82</v>
      </c>
      <c r="F2" s="41" t="s">
        <v>83</v>
      </c>
      <c r="G2" s="41" t="s">
        <v>84</v>
      </c>
      <c r="H2" s="41" t="s">
        <v>85</v>
      </c>
      <c r="I2" s="41" t="s">
        <v>86</v>
      </c>
      <c r="J2" s="41" t="s">
        <v>87</v>
      </c>
      <c r="K2" s="41" t="s">
        <v>88</v>
      </c>
      <c r="L2" s="41" t="s">
        <v>89</v>
      </c>
      <c r="M2" s="42" t="s">
        <v>98</v>
      </c>
    </row>
    <row r="3" spans="1:13" s="29" customFormat="1" x14ac:dyDescent="0.2">
      <c r="A3" s="30" t="s">
        <v>90</v>
      </c>
      <c r="B3" s="31">
        <v>63.1</v>
      </c>
      <c r="C3" s="30" t="s">
        <v>105</v>
      </c>
      <c r="D3" s="16" t="s">
        <v>91</v>
      </c>
      <c r="E3" s="16" t="s">
        <v>91</v>
      </c>
      <c r="F3" s="16">
        <v>1</v>
      </c>
      <c r="G3" s="16" t="s">
        <v>91</v>
      </c>
      <c r="H3" s="16">
        <v>1</v>
      </c>
      <c r="I3" s="32" t="s">
        <v>91</v>
      </c>
      <c r="J3" s="32" t="s">
        <v>91</v>
      </c>
      <c r="K3" s="32" t="s">
        <v>91</v>
      </c>
      <c r="L3" s="32" t="s">
        <v>91</v>
      </c>
      <c r="M3" s="32" t="s">
        <v>91</v>
      </c>
    </row>
    <row r="4" spans="1:13" s="29" customFormat="1" x14ac:dyDescent="0.2">
      <c r="A4" s="30" t="s">
        <v>92</v>
      </c>
      <c r="B4" s="31">
        <v>85.6</v>
      </c>
      <c r="C4" s="30" t="s">
        <v>99</v>
      </c>
      <c r="D4" s="16">
        <v>1</v>
      </c>
      <c r="E4" s="16" t="s">
        <v>91</v>
      </c>
      <c r="F4" s="16" t="s">
        <v>91</v>
      </c>
      <c r="G4" s="16" t="s">
        <v>91</v>
      </c>
      <c r="H4" s="16">
        <v>2</v>
      </c>
      <c r="I4" s="30" t="s">
        <v>91</v>
      </c>
      <c r="J4" s="30" t="s">
        <v>91</v>
      </c>
      <c r="K4" s="30" t="s">
        <v>91</v>
      </c>
      <c r="L4" s="30" t="s">
        <v>91</v>
      </c>
      <c r="M4" s="30" t="s">
        <v>91</v>
      </c>
    </row>
    <row r="5" spans="1:13" s="29" customFormat="1" x14ac:dyDescent="0.2">
      <c r="A5" s="30" t="s">
        <v>93</v>
      </c>
      <c r="B5" s="31">
        <v>91</v>
      </c>
      <c r="C5" s="30" t="s">
        <v>100</v>
      </c>
      <c r="D5" s="32">
        <v>1</v>
      </c>
      <c r="E5" s="32">
        <v>1</v>
      </c>
      <c r="F5" s="32">
        <v>2</v>
      </c>
      <c r="G5" s="32">
        <v>1</v>
      </c>
      <c r="H5" s="32">
        <v>2</v>
      </c>
      <c r="I5" s="30" t="s">
        <v>91</v>
      </c>
      <c r="J5" s="30" t="s">
        <v>91</v>
      </c>
      <c r="K5" s="30" t="s">
        <v>91</v>
      </c>
      <c r="L5" s="30" t="s">
        <v>91</v>
      </c>
      <c r="M5" s="30" t="s">
        <v>91</v>
      </c>
    </row>
    <row r="6" spans="1:13" s="29" customFormat="1" x14ac:dyDescent="0.2">
      <c r="A6" s="30" t="s">
        <v>94</v>
      </c>
      <c r="B6" s="31">
        <v>82.9</v>
      </c>
      <c r="C6" s="30" t="s">
        <v>101</v>
      </c>
      <c r="D6" s="32">
        <v>2</v>
      </c>
      <c r="E6" s="32">
        <v>3</v>
      </c>
      <c r="F6" s="32">
        <v>1</v>
      </c>
      <c r="G6" s="32" t="s">
        <v>91</v>
      </c>
      <c r="H6" s="32">
        <v>5</v>
      </c>
      <c r="I6" s="30" t="s">
        <v>91</v>
      </c>
      <c r="J6" s="30" t="s">
        <v>91</v>
      </c>
      <c r="K6" s="30" t="s">
        <v>91</v>
      </c>
      <c r="L6" s="30" t="s">
        <v>91</v>
      </c>
      <c r="M6" s="30" t="s">
        <v>91</v>
      </c>
    </row>
    <row r="7" spans="1:13" s="29" customFormat="1" x14ac:dyDescent="0.2">
      <c r="A7" s="30" t="s">
        <v>95</v>
      </c>
      <c r="B7" s="31">
        <v>61.3</v>
      </c>
      <c r="C7" s="30" t="s">
        <v>102</v>
      </c>
      <c r="D7" s="32" t="s">
        <v>91</v>
      </c>
      <c r="E7" s="32">
        <v>1</v>
      </c>
      <c r="F7" s="32">
        <v>1</v>
      </c>
      <c r="G7" s="32" t="s">
        <v>91</v>
      </c>
      <c r="H7" s="32">
        <v>2</v>
      </c>
      <c r="I7" s="30" t="s">
        <v>91</v>
      </c>
      <c r="J7" s="30" t="s">
        <v>91</v>
      </c>
      <c r="K7" s="32" t="s">
        <v>91</v>
      </c>
      <c r="L7" s="30" t="s">
        <v>91</v>
      </c>
      <c r="M7" s="30" t="s">
        <v>91</v>
      </c>
    </row>
    <row r="8" spans="1:13" s="29" customFormat="1" x14ac:dyDescent="0.2">
      <c r="A8" s="33" t="s">
        <v>96</v>
      </c>
      <c r="B8" s="34">
        <v>49.6</v>
      </c>
      <c r="C8" s="33" t="s">
        <v>103</v>
      </c>
      <c r="D8" s="35">
        <v>1</v>
      </c>
      <c r="E8" s="35">
        <v>1</v>
      </c>
      <c r="F8" s="35">
        <v>1</v>
      </c>
      <c r="G8" s="35" t="s">
        <v>91</v>
      </c>
      <c r="H8" s="35" t="s">
        <v>91</v>
      </c>
      <c r="I8" s="33" t="s">
        <v>91</v>
      </c>
      <c r="J8" s="33" t="s">
        <v>91</v>
      </c>
      <c r="K8" s="33" t="s">
        <v>91</v>
      </c>
      <c r="L8" s="33" t="s">
        <v>91</v>
      </c>
      <c r="M8" s="33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S1.Sample Information</vt:lpstr>
      <vt:lpstr>Table S2. Soil properties</vt:lpstr>
      <vt:lpstr>Table S3.MetaG Information</vt:lpstr>
      <vt:lpstr>Table S4.MetaT Information</vt:lpstr>
      <vt:lpstr>Table S5. Network Information</vt:lpstr>
      <vt:lpstr>Table S6. Statistics ReadsPlace</vt:lpstr>
      <vt:lpstr>Table S7.MAGs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Siyu</dc:creator>
  <cp:lastModifiedBy>Microsoft Office User</cp:lastModifiedBy>
  <dcterms:created xsi:type="dcterms:W3CDTF">2020-05-16T01:49:54Z</dcterms:created>
  <dcterms:modified xsi:type="dcterms:W3CDTF">2020-12-23T07:07:40Z</dcterms:modified>
</cp:coreProperties>
</file>