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bonnieg\Documents\PHRESHPlusW2\StreetAudit\Manuscript\Submission2\Resubmit\Draft\"/>
    </mc:Choice>
  </mc:AlternateContent>
  <xr:revisionPtr revIDLastSave="0" documentId="13_ncr:1_{73536E27-2DF1-4833-9518-C8D0299D7856}" xr6:coauthVersionLast="36" xr6:coauthVersionMax="36" xr10:uidLastSave="{00000000-0000-0000-0000-000000000000}"/>
  <bookViews>
    <workbookView xWindow="0" yWindow="0" windowWidth="28800" windowHeight="11925" xr2:uid="{BD633CE7-843E-4ACD-8142-66BC03468173}"/>
  </bookViews>
  <sheets>
    <sheet name="Supplemental Table" sheetId="3" r:id="rId1"/>
    <sheet name="Sheet1" sheetId="1" r:id="rId2"/>
    <sheet name="Prevalence" sheetId="6" r:id="rId3"/>
    <sheet name="rawtable" sheetId="4" r:id="rId4"/>
    <sheet name="SummaryTable" sheetId="7" r:id="rId5"/>
  </sheets>
  <externalReferences>
    <externalReference r:id="rId6"/>
  </externalReferences>
  <definedNames>
    <definedName name="_xlnm._FilterDatabase" localSheetId="0" hidden="1">'Supplemental Table'!$A$3:$L$381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E6" i="4" l="1"/>
  <c r="AF6" i="4"/>
  <c r="AG6" i="4"/>
  <c r="AE7" i="4"/>
  <c r="AF7" i="4"/>
  <c r="AG7" i="4"/>
  <c r="AE8" i="4"/>
  <c r="AF8" i="4"/>
  <c r="AG8" i="4"/>
  <c r="AE9" i="4"/>
  <c r="AF9" i="4"/>
  <c r="AG9" i="4"/>
  <c r="AE10" i="4"/>
  <c r="AF10" i="4"/>
  <c r="AG10" i="4"/>
  <c r="AE11" i="4"/>
  <c r="AF11" i="4"/>
  <c r="AG11" i="4"/>
  <c r="AE12" i="4"/>
  <c r="AF12" i="4"/>
  <c r="AG12" i="4"/>
  <c r="AE13" i="4"/>
  <c r="AF13" i="4"/>
  <c r="AG13" i="4"/>
  <c r="AE14" i="4"/>
  <c r="AF14" i="4"/>
  <c r="AG14" i="4"/>
  <c r="AE15" i="4"/>
  <c r="AF15" i="4"/>
  <c r="AG15" i="4"/>
  <c r="AE16" i="4"/>
  <c r="AF16" i="4"/>
  <c r="AG16" i="4"/>
  <c r="AE17" i="4"/>
  <c r="AF17" i="4"/>
  <c r="AG17" i="4"/>
  <c r="AE18" i="4"/>
  <c r="AF18" i="4"/>
  <c r="AG18" i="4"/>
  <c r="AE19" i="4"/>
  <c r="AF19" i="4"/>
  <c r="AG19" i="4"/>
  <c r="AE20" i="4"/>
  <c r="AF20" i="4"/>
  <c r="AG20" i="4"/>
  <c r="AE21" i="4"/>
  <c r="AF21" i="4"/>
  <c r="AG21" i="4"/>
  <c r="AE22" i="4"/>
  <c r="AF22" i="4"/>
  <c r="AG22" i="4"/>
  <c r="AE23" i="4"/>
  <c r="AF23" i="4"/>
  <c r="AG23" i="4"/>
  <c r="AE24" i="4"/>
  <c r="AF24" i="4"/>
  <c r="AG24" i="4"/>
  <c r="AE25" i="4"/>
  <c r="AF25" i="4"/>
  <c r="AG25" i="4"/>
  <c r="AE26" i="4"/>
  <c r="AF26" i="4"/>
  <c r="AG26" i="4"/>
  <c r="AE27" i="4"/>
  <c r="AF27" i="4"/>
  <c r="AG27" i="4"/>
  <c r="AE28" i="4"/>
  <c r="AF28" i="4"/>
  <c r="AG28" i="4"/>
  <c r="AE29" i="4"/>
  <c r="AF29" i="4"/>
  <c r="AG29" i="4"/>
  <c r="AE30" i="4"/>
  <c r="AF30" i="4"/>
  <c r="AG30" i="4"/>
  <c r="AE31" i="4"/>
  <c r="AF31" i="4"/>
  <c r="AG31" i="4"/>
  <c r="AE32" i="4"/>
  <c r="AF32" i="4"/>
  <c r="AG32" i="4"/>
  <c r="AE33" i="4"/>
  <c r="AF33" i="4"/>
  <c r="AG33" i="4"/>
  <c r="AE34" i="4"/>
  <c r="AF34" i="4"/>
  <c r="AG34" i="4"/>
  <c r="AE35" i="4"/>
  <c r="AF35" i="4"/>
  <c r="AG35" i="4"/>
  <c r="AE36" i="4"/>
  <c r="AF36" i="4"/>
  <c r="AG36" i="4"/>
  <c r="AE37" i="4"/>
  <c r="AF37" i="4"/>
  <c r="AG37" i="4"/>
  <c r="AE38" i="4"/>
  <c r="AF38" i="4"/>
  <c r="AG38" i="4"/>
  <c r="AE39" i="4"/>
  <c r="AF39" i="4"/>
  <c r="AG39" i="4"/>
  <c r="AE40" i="4"/>
  <c r="AF40" i="4"/>
  <c r="AG40" i="4"/>
  <c r="AE41" i="4"/>
  <c r="AF41" i="4"/>
  <c r="AG41" i="4"/>
  <c r="AE42" i="4"/>
  <c r="AF42" i="4"/>
  <c r="AG42" i="4"/>
  <c r="AE43" i="4"/>
  <c r="AF43" i="4"/>
  <c r="AG43" i="4"/>
  <c r="AE44" i="4"/>
  <c r="AF44" i="4"/>
  <c r="AG44" i="4"/>
  <c r="AE45" i="4"/>
  <c r="AF45" i="4"/>
  <c r="AG45" i="4"/>
  <c r="AE46" i="4"/>
  <c r="AF46" i="4"/>
  <c r="AG46" i="4"/>
  <c r="AE47" i="4"/>
  <c r="AF47" i="4"/>
  <c r="AG47" i="4"/>
  <c r="AE48" i="4"/>
  <c r="AF48" i="4"/>
  <c r="AG48" i="4"/>
  <c r="AE49" i="4"/>
  <c r="AF49" i="4"/>
  <c r="AG49" i="4"/>
  <c r="AE50" i="4"/>
  <c r="AF50" i="4"/>
  <c r="AG50" i="4"/>
  <c r="AE51" i="4"/>
  <c r="AF51" i="4"/>
  <c r="AG51" i="4"/>
  <c r="AE52" i="4"/>
  <c r="AF52" i="4"/>
  <c r="AG52" i="4"/>
  <c r="AE53" i="4"/>
  <c r="AF53" i="4"/>
  <c r="AG53" i="4"/>
  <c r="AE54" i="4"/>
  <c r="AF54" i="4"/>
  <c r="AG54" i="4"/>
  <c r="AE55" i="4"/>
  <c r="AF55" i="4"/>
  <c r="AG55" i="4"/>
  <c r="AE56" i="4"/>
  <c r="AF56" i="4"/>
  <c r="AG56" i="4"/>
  <c r="AE57" i="4"/>
  <c r="AF57" i="4"/>
  <c r="AG57" i="4"/>
  <c r="AE58" i="4"/>
  <c r="AF58" i="4"/>
  <c r="AG58" i="4"/>
  <c r="AE59" i="4"/>
  <c r="AF59" i="4"/>
  <c r="AG59" i="4"/>
  <c r="AE60" i="4"/>
  <c r="AF60" i="4"/>
  <c r="AG60" i="4"/>
  <c r="AE61" i="4"/>
  <c r="AF61" i="4"/>
  <c r="AG61" i="4"/>
  <c r="AE62" i="4"/>
  <c r="AF62" i="4"/>
  <c r="AG62" i="4"/>
  <c r="AE63" i="4"/>
  <c r="AF63" i="4"/>
  <c r="AG63" i="4"/>
  <c r="AE64" i="4"/>
  <c r="AF64" i="4"/>
  <c r="AG64" i="4"/>
  <c r="AE65" i="4"/>
  <c r="AF65" i="4"/>
  <c r="AG65" i="4"/>
  <c r="AE66" i="4"/>
  <c r="AF66" i="4"/>
  <c r="AG66" i="4"/>
  <c r="AE67" i="4"/>
  <c r="AF67" i="4"/>
  <c r="AG67" i="4"/>
  <c r="AE68" i="4"/>
  <c r="AF68" i="4"/>
  <c r="AG68" i="4"/>
  <c r="AE69" i="4"/>
  <c r="AF69" i="4"/>
  <c r="AG69" i="4"/>
  <c r="AE70" i="4"/>
  <c r="AF70" i="4"/>
  <c r="AG70" i="4"/>
  <c r="AE71" i="4"/>
  <c r="AF71" i="4"/>
  <c r="AG71" i="4"/>
  <c r="AE72" i="4"/>
  <c r="AF72" i="4"/>
  <c r="AG72" i="4"/>
  <c r="AE73" i="4"/>
  <c r="AF73" i="4"/>
  <c r="AG73" i="4"/>
  <c r="AE74" i="4"/>
  <c r="AF74" i="4"/>
  <c r="AG74" i="4"/>
  <c r="AE75" i="4"/>
  <c r="AF75" i="4"/>
  <c r="AG75" i="4"/>
  <c r="AE76" i="4"/>
  <c r="AF76" i="4"/>
  <c r="AG76" i="4"/>
  <c r="AE77" i="4"/>
  <c r="AF77" i="4"/>
  <c r="AG77" i="4"/>
  <c r="AE78" i="4"/>
  <c r="AF78" i="4"/>
  <c r="AG78" i="4"/>
  <c r="AE79" i="4"/>
  <c r="AF79" i="4"/>
  <c r="AG79" i="4"/>
  <c r="AE80" i="4"/>
  <c r="AF80" i="4"/>
  <c r="AG80" i="4"/>
  <c r="AE81" i="4"/>
  <c r="AF81" i="4"/>
  <c r="AG81" i="4"/>
  <c r="AE82" i="4"/>
  <c r="AF82" i="4"/>
  <c r="AG82" i="4"/>
  <c r="AE83" i="4"/>
  <c r="AF83" i="4"/>
  <c r="AG83" i="4"/>
  <c r="AE84" i="4"/>
  <c r="AF84" i="4"/>
  <c r="AG84" i="4"/>
  <c r="AE85" i="4"/>
  <c r="AF85" i="4"/>
  <c r="AG85" i="4"/>
  <c r="AE86" i="4"/>
  <c r="AF86" i="4"/>
  <c r="AG86" i="4"/>
  <c r="AE87" i="4"/>
  <c r="AF87" i="4"/>
  <c r="AG87" i="4"/>
  <c r="AE88" i="4"/>
  <c r="AF88" i="4"/>
  <c r="AG88" i="4"/>
  <c r="AE89" i="4"/>
  <c r="AF89" i="4"/>
  <c r="AG89" i="4"/>
  <c r="AE90" i="4"/>
  <c r="AF90" i="4"/>
  <c r="AG90" i="4"/>
  <c r="AE91" i="4"/>
  <c r="AF91" i="4"/>
  <c r="AG91" i="4"/>
  <c r="AE92" i="4"/>
  <c r="AF92" i="4"/>
  <c r="AG92" i="4"/>
  <c r="AE93" i="4"/>
  <c r="AF93" i="4"/>
  <c r="AG93" i="4"/>
  <c r="AE94" i="4"/>
  <c r="AF94" i="4"/>
  <c r="AG94" i="4"/>
  <c r="AE95" i="4"/>
  <c r="AF95" i="4"/>
  <c r="AG95" i="4"/>
  <c r="AE96" i="4"/>
  <c r="AF96" i="4"/>
  <c r="AG96" i="4"/>
  <c r="AE97" i="4"/>
  <c r="AF97" i="4"/>
  <c r="AG97" i="4"/>
  <c r="AE98" i="4"/>
  <c r="AF98" i="4"/>
  <c r="AG98" i="4"/>
  <c r="AE99" i="4"/>
  <c r="AF99" i="4"/>
  <c r="AG99" i="4"/>
  <c r="AE100" i="4"/>
  <c r="AF100" i="4"/>
  <c r="AG100" i="4"/>
  <c r="AE101" i="4"/>
  <c r="AF101" i="4"/>
  <c r="AG101" i="4"/>
  <c r="AE102" i="4"/>
  <c r="AF102" i="4"/>
  <c r="AG102" i="4"/>
  <c r="AE103" i="4"/>
  <c r="AF103" i="4"/>
  <c r="AG103" i="4"/>
  <c r="AE104" i="4"/>
  <c r="AF104" i="4"/>
  <c r="AG104" i="4"/>
  <c r="AE105" i="4"/>
  <c r="AF105" i="4"/>
  <c r="AG105" i="4"/>
  <c r="AE106" i="4"/>
  <c r="AF106" i="4"/>
  <c r="AG106" i="4"/>
  <c r="AE107" i="4"/>
  <c r="AF107" i="4"/>
  <c r="AG107" i="4"/>
  <c r="AE108" i="4"/>
  <c r="AF108" i="4"/>
  <c r="AG108" i="4"/>
  <c r="AE109" i="4"/>
  <c r="AF109" i="4"/>
  <c r="AG109" i="4"/>
  <c r="AE110" i="4"/>
  <c r="AF110" i="4"/>
  <c r="AG110" i="4"/>
  <c r="AE111" i="4"/>
  <c r="AF111" i="4"/>
  <c r="AG111" i="4"/>
  <c r="AE112" i="4"/>
  <c r="AF112" i="4"/>
  <c r="AG112" i="4"/>
  <c r="AE113" i="4"/>
  <c r="AF113" i="4"/>
  <c r="AG113" i="4"/>
  <c r="AE114" i="4"/>
  <c r="AF114" i="4"/>
  <c r="AG114" i="4"/>
  <c r="AE115" i="4"/>
  <c r="AF115" i="4"/>
  <c r="AG115" i="4"/>
  <c r="AE116" i="4"/>
  <c r="AF116" i="4"/>
  <c r="AG116" i="4"/>
  <c r="AE117" i="4"/>
  <c r="AF117" i="4"/>
  <c r="AG117" i="4"/>
  <c r="AE118" i="4"/>
  <c r="AF118" i="4"/>
  <c r="AG118" i="4"/>
  <c r="AE119" i="4"/>
  <c r="AF119" i="4"/>
  <c r="AG119" i="4"/>
  <c r="AE120" i="4"/>
  <c r="AF120" i="4"/>
  <c r="AG120" i="4"/>
  <c r="AE121" i="4"/>
  <c r="AF121" i="4"/>
  <c r="AG121" i="4"/>
  <c r="AE122" i="4"/>
  <c r="AF122" i="4"/>
  <c r="AG122" i="4"/>
  <c r="AE123" i="4"/>
  <c r="AF123" i="4"/>
  <c r="AG123" i="4"/>
  <c r="AE124" i="4"/>
  <c r="AF124" i="4"/>
  <c r="AG124" i="4"/>
  <c r="AE125" i="4"/>
  <c r="AF125" i="4"/>
  <c r="AG125" i="4"/>
  <c r="AE126" i="4"/>
  <c r="AF126" i="4"/>
  <c r="AG126" i="4"/>
  <c r="AE127" i="4"/>
  <c r="AF127" i="4"/>
  <c r="AG127" i="4"/>
  <c r="AE128" i="4"/>
  <c r="AF128" i="4"/>
  <c r="AG128" i="4"/>
  <c r="AE129" i="4"/>
  <c r="AF129" i="4"/>
  <c r="AG129" i="4"/>
  <c r="AE130" i="4"/>
  <c r="AF130" i="4"/>
  <c r="AG130" i="4"/>
  <c r="AE131" i="4"/>
  <c r="AF131" i="4"/>
  <c r="AG131" i="4"/>
  <c r="AE132" i="4"/>
  <c r="AF132" i="4"/>
  <c r="AG132" i="4"/>
  <c r="AE133" i="4"/>
  <c r="AF133" i="4"/>
  <c r="AG133" i="4"/>
  <c r="AE134" i="4"/>
  <c r="AF134" i="4"/>
  <c r="AG134" i="4"/>
  <c r="AE135" i="4"/>
  <c r="AF135" i="4"/>
  <c r="AG135" i="4"/>
  <c r="AE136" i="4"/>
  <c r="AF136" i="4"/>
  <c r="AG136" i="4"/>
  <c r="AE137" i="4"/>
  <c r="AF137" i="4"/>
  <c r="AG137" i="4"/>
  <c r="AE138" i="4"/>
  <c r="AF138" i="4"/>
  <c r="AG138" i="4"/>
  <c r="AE139" i="4"/>
  <c r="AF139" i="4"/>
  <c r="AG139" i="4"/>
  <c r="AE140" i="4"/>
  <c r="AF140" i="4"/>
  <c r="AG140" i="4"/>
  <c r="AE141" i="4"/>
  <c r="AF141" i="4"/>
  <c r="AG141" i="4"/>
  <c r="AE142" i="4"/>
  <c r="AF142" i="4"/>
  <c r="AG142" i="4"/>
  <c r="AE143" i="4"/>
  <c r="AF143" i="4"/>
  <c r="AG143" i="4"/>
  <c r="AE144" i="4"/>
  <c r="AF144" i="4"/>
  <c r="AG144" i="4"/>
  <c r="AE145" i="4"/>
  <c r="AF145" i="4"/>
  <c r="AG145" i="4"/>
  <c r="AE146" i="4"/>
  <c r="AF146" i="4"/>
  <c r="AG146" i="4"/>
  <c r="AE147" i="4"/>
  <c r="AF147" i="4"/>
  <c r="AG147" i="4"/>
  <c r="AE148" i="4"/>
  <c r="AF148" i="4"/>
  <c r="AG148" i="4"/>
  <c r="AE149" i="4"/>
  <c r="AF149" i="4"/>
  <c r="AG149" i="4"/>
  <c r="AE150" i="4"/>
  <c r="AF150" i="4"/>
  <c r="AG150" i="4"/>
  <c r="AE151" i="4"/>
  <c r="AF151" i="4"/>
  <c r="AG151" i="4"/>
  <c r="AE152" i="4"/>
  <c r="AF152" i="4"/>
  <c r="AG152" i="4"/>
  <c r="AE153" i="4"/>
  <c r="AF153" i="4"/>
  <c r="AG153" i="4"/>
  <c r="AE154" i="4"/>
  <c r="AF154" i="4"/>
  <c r="AG154" i="4"/>
  <c r="AE155" i="4"/>
  <c r="AF155" i="4"/>
  <c r="AG155" i="4"/>
  <c r="AE156" i="4"/>
  <c r="AF156" i="4"/>
  <c r="AG156" i="4"/>
  <c r="AE157" i="4"/>
  <c r="AF157" i="4"/>
  <c r="AG157" i="4"/>
  <c r="AE158" i="4"/>
  <c r="AF158" i="4"/>
  <c r="AG158" i="4"/>
  <c r="AE159" i="4"/>
  <c r="AF159" i="4"/>
  <c r="AG159" i="4"/>
  <c r="AE160" i="4"/>
  <c r="AF160" i="4"/>
  <c r="AG160" i="4"/>
  <c r="AE161" i="4"/>
  <c r="AF161" i="4"/>
  <c r="AG161" i="4"/>
  <c r="AE162" i="4"/>
  <c r="AF162" i="4"/>
  <c r="AG162" i="4"/>
  <c r="AE163" i="4"/>
  <c r="AF163" i="4"/>
  <c r="AG163" i="4"/>
  <c r="AE164" i="4"/>
  <c r="AF164" i="4"/>
  <c r="AG164" i="4"/>
  <c r="AE165" i="4"/>
  <c r="AF165" i="4"/>
  <c r="AG165" i="4"/>
  <c r="AE166" i="4"/>
  <c r="AF166" i="4"/>
  <c r="AG166" i="4"/>
  <c r="AE167" i="4"/>
  <c r="AF167" i="4"/>
  <c r="AG167" i="4"/>
  <c r="AE168" i="4"/>
  <c r="AF168" i="4"/>
  <c r="AG168" i="4"/>
  <c r="AE169" i="4"/>
  <c r="AF169" i="4"/>
  <c r="AG169" i="4"/>
  <c r="AE170" i="4"/>
  <c r="AF170" i="4"/>
  <c r="AG170" i="4"/>
  <c r="AE171" i="4"/>
  <c r="AF171" i="4"/>
  <c r="AG171" i="4"/>
  <c r="AE172" i="4"/>
  <c r="AF172" i="4"/>
  <c r="AG172" i="4"/>
  <c r="AE173" i="4"/>
  <c r="AF173" i="4"/>
  <c r="AG173" i="4"/>
  <c r="AE174" i="4"/>
  <c r="AF174" i="4"/>
  <c r="AG174" i="4"/>
  <c r="AE175" i="4"/>
  <c r="AF175" i="4"/>
  <c r="AG175" i="4"/>
  <c r="AE176" i="4"/>
  <c r="AF176" i="4"/>
  <c r="AG176" i="4"/>
  <c r="AE177" i="4"/>
  <c r="AF177" i="4"/>
  <c r="AG177" i="4"/>
  <c r="AE178" i="4"/>
  <c r="AF178" i="4"/>
  <c r="AG178" i="4"/>
  <c r="AE179" i="4"/>
  <c r="AF179" i="4"/>
  <c r="AG179" i="4"/>
  <c r="AE180" i="4"/>
  <c r="AF180" i="4"/>
  <c r="AG180" i="4"/>
  <c r="AE181" i="4"/>
  <c r="AF181" i="4"/>
  <c r="AG181" i="4"/>
  <c r="AE182" i="4"/>
  <c r="AF182" i="4"/>
  <c r="AG182" i="4"/>
  <c r="AE183" i="4"/>
  <c r="AF183" i="4"/>
  <c r="AG183" i="4"/>
  <c r="AE184" i="4"/>
  <c r="AF184" i="4"/>
  <c r="AG184" i="4"/>
  <c r="AE185" i="4"/>
  <c r="AF185" i="4"/>
  <c r="AG185" i="4"/>
  <c r="AE186" i="4"/>
  <c r="AF186" i="4"/>
  <c r="AG186" i="4"/>
  <c r="AE187" i="4"/>
  <c r="AF187" i="4"/>
  <c r="AG187" i="4"/>
  <c r="AE188" i="4"/>
  <c r="AF188" i="4"/>
  <c r="AG188" i="4"/>
  <c r="AE189" i="4"/>
  <c r="AF189" i="4"/>
  <c r="AG189" i="4"/>
  <c r="AE190" i="4"/>
  <c r="AF190" i="4"/>
  <c r="AG190" i="4"/>
  <c r="AE191" i="4"/>
  <c r="AF191" i="4"/>
  <c r="AG191" i="4"/>
  <c r="AE192" i="4"/>
  <c r="AF192" i="4"/>
  <c r="AG192" i="4"/>
  <c r="AE193" i="4"/>
  <c r="AF193" i="4"/>
  <c r="AG193" i="4"/>
  <c r="AE194" i="4"/>
  <c r="AF194" i="4"/>
  <c r="AG194" i="4"/>
  <c r="AE195" i="4"/>
  <c r="AF195" i="4"/>
  <c r="AG195" i="4"/>
  <c r="AE196" i="4"/>
  <c r="AF196" i="4"/>
  <c r="AG196" i="4"/>
  <c r="AE197" i="4"/>
  <c r="AF197" i="4"/>
  <c r="AG197" i="4"/>
  <c r="AE198" i="4"/>
  <c r="AF198" i="4"/>
  <c r="AG198" i="4"/>
  <c r="AE199" i="4"/>
  <c r="AF199" i="4"/>
  <c r="AG199" i="4"/>
  <c r="AE200" i="4"/>
  <c r="AF200" i="4"/>
  <c r="AG200" i="4"/>
  <c r="AE201" i="4"/>
  <c r="AF201" i="4"/>
  <c r="AG201" i="4"/>
  <c r="AE202" i="4"/>
  <c r="AF202" i="4"/>
  <c r="AG202" i="4"/>
  <c r="AE203" i="4"/>
  <c r="AF203" i="4"/>
  <c r="AG203" i="4"/>
  <c r="AE204" i="4"/>
  <c r="AF204" i="4"/>
  <c r="AG204" i="4"/>
  <c r="AE205" i="4"/>
  <c r="AF205" i="4"/>
  <c r="AG205" i="4"/>
  <c r="AE206" i="4"/>
  <c r="AF206" i="4"/>
  <c r="AG206" i="4"/>
  <c r="AE207" i="4"/>
  <c r="AF207" i="4"/>
  <c r="AG207" i="4"/>
  <c r="AE208" i="4"/>
  <c r="AF208" i="4"/>
  <c r="AG208" i="4"/>
  <c r="AE209" i="4"/>
  <c r="AF209" i="4"/>
  <c r="AG209" i="4"/>
  <c r="AE210" i="4"/>
  <c r="AF210" i="4"/>
  <c r="AG210" i="4"/>
  <c r="AE211" i="4"/>
  <c r="AF211" i="4"/>
  <c r="AG211" i="4"/>
  <c r="AE212" i="4"/>
  <c r="AF212" i="4"/>
  <c r="AG212" i="4"/>
  <c r="AE213" i="4"/>
  <c r="AF213" i="4"/>
  <c r="AG213" i="4"/>
  <c r="AE214" i="4"/>
  <c r="AF214" i="4"/>
  <c r="AG214" i="4"/>
  <c r="AE215" i="4"/>
  <c r="AF215" i="4"/>
  <c r="AG215" i="4"/>
  <c r="AE216" i="4"/>
  <c r="AF216" i="4"/>
  <c r="AG216" i="4"/>
  <c r="AE217" i="4"/>
  <c r="AF217" i="4"/>
  <c r="AG217" i="4"/>
  <c r="AE218" i="4"/>
  <c r="AF218" i="4"/>
  <c r="AG218" i="4"/>
  <c r="AE219" i="4"/>
  <c r="AF219" i="4"/>
  <c r="AG219" i="4"/>
  <c r="AE220" i="4"/>
  <c r="AF220" i="4"/>
  <c r="AG220" i="4"/>
  <c r="AE221" i="4"/>
  <c r="AF221" i="4"/>
  <c r="AG221" i="4"/>
  <c r="AE222" i="4"/>
  <c r="AF222" i="4"/>
  <c r="AG222" i="4"/>
  <c r="AE223" i="4"/>
  <c r="AF223" i="4"/>
  <c r="AG223" i="4"/>
  <c r="AE224" i="4"/>
  <c r="AF224" i="4"/>
  <c r="AG224" i="4"/>
  <c r="AE225" i="4"/>
  <c r="AF225" i="4"/>
  <c r="AG225" i="4"/>
  <c r="AE226" i="4"/>
  <c r="AF226" i="4"/>
  <c r="AG226" i="4"/>
  <c r="AE227" i="4"/>
  <c r="AF227" i="4"/>
  <c r="AG227" i="4"/>
  <c r="AE228" i="4"/>
  <c r="AF228" i="4"/>
  <c r="AG228" i="4"/>
  <c r="AE229" i="4"/>
  <c r="AF229" i="4"/>
  <c r="AG229" i="4"/>
  <c r="AE230" i="4"/>
  <c r="AF230" i="4"/>
  <c r="AG230" i="4"/>
  <c r="AE231" i="4"/>
  <c r="AF231" i="4"/>
  <c r="AG231" i="4"/>
  <c r="AE232" i="4"/>
  <c r="AF232" i="4"/>
  <c r="AG232" i="4"/>
  <c r="AE233" i="4"/>
  <c r="AF233" i="4"/>
  <c r="AG233" i="4"/>
  <c r="AE234" i="4"/>
  <c r="AF234" i="4"/>
  <c r="AG234" i="4"/>
  <c r="AE235" i="4"/>
  <c r="AF235" i="4"/>
  <c r="AG235" i="4"/>
  <c r="AE236" i="4"/>
  <c r="AF236" i="4"/>
  <c r="AG236" i="4"/>
  <c r="AE237" i="4"/>
  <c r="AF237" i="4"/>
  <c r="AG237" i="4"/>
  <c r="AE238" i="4"/>
  <c r="AF238" i="4"/>
  <c r="AG238" i="4"/>
  <c r="AE239" i="4"/>
  <c r="AF239" i="4"/>
  <c r="AG239" i="4"/>
  <c r="AE240" i="4"/>
  <c r="AF240" i="4"/>
  <c r="AG240" i="4"/>
  <c r="AE241" i="4"/>
  <c r="AF241" i="4"/>
  <c r="AG241" i="4"/>
  <c r="AE242" i="4"/>
  <c r="AF242" i="4"/>
  <c r="AG242" i="4"/>
  <c r="AE243" i="4"/>
  <c r="AF243" i="4"/>
  <c r="AG243" i="4"/>
  <c r="AE244" i="4"/>
  <c r="AF244" i="4"/>
  <c r="AG244" i="4"/>
  <c r="AE245" i="4"/>
  <c r="AF245" i="4"/>
  <c r="AG245" i="4"/>
  <c r="AE246" i="4"/>
  <c r="AF246" i="4"/>
  <c r="AG246" i="4"/>
  <c r="AE247" i="4"/>
  <c r="AF247" i="4"/>
  <c r="AG247" i="4"/>
  <c r="AE248" i="4"/>
  <c r="AF248" i="4"/>
  <c r="AG248" i="4"/>
  <c r="AE249" i="4"/>
  <c r="AF249" i="4"/>
  <c r="AG249" i="4"/>
  <c r="AE250" i="4"/>
  <c r="AF250" i="4"/>
  <c r="AG250" i="4"/>
  <c r="AE251" i="4"/>
  <c r="AF251" i="4"/>
  <c r="AG251" i="4"/>
  <c r="AE252" i="4"/>
  <c r="AF252" i="4"/>
  <c r="AG252" i="4"/>
  <c r="AE253" i="4"/>
  <c r="AF253" i="4"/>
  <c r="AG253" i="4"/>
  <c r="AE254" i="4"/>
  <c r="AF254" i="4"/>
  <c r="AG254" i="4"/>
  <c r="AE255" i="4"/>
  <c r="AF255" i="4"/>
  <c r="AG255" i="4"/>
  <c r="AE256" i="4"/>
  <c r="AF256" i="4"/>
  <c r="AG256" i="4"/>
  <c r="AE257" i="4"/>
  <c r="AF257" i="4"/>
  <c r="AG257" i="4"/>
  <c r="AE258" i="4"/>
  <c r="AF258" i="4"/>
  <c r="AG258" i="4"/>
  <c r="AE259" i="4"/>
  <c r="AF259" i="4"/>
  <c r="AG259" i="4"/>
  <c r="AE260" i="4"/>
  <c r="AF260" i="4"/>
  <c r="AG260" i="4"/>
  <c r="AE261" i="4"/>
  <c r="AF261" i="4"/>
  <c r="AG261" i="4"/>
  <c r="AE262" i="4"/>
  <c r="AF262" i="4"/>
  <c r="AG262" i="4"/>
  <c r="AE263" i="4"/>
  <c r="AF263" i="4"/>
  <c r="AG263" i="4"/>
  <c r="AE264" i="4"/>
  <c r="AF264" i="4"/>
  <c r="AG264" i="4"/>
  <c r="AE265" i="4"/>
  <c r="AF265" i="4"/>
  <c r="AG265" i="4"/>
  <c r="AE266" i="4"/>
  <c r="AF266" i="4"/>
  <c r="AG266" i="4"/>
  <c r="AE267" i="4"/>
  <c r="AF267" i="4"/>
  <c r="AG267" i="4"/>
  <c r="AE268" i="4"/>
  <c r="AF268" i="4"/>
  <c r="AG268" i="4"/>
  <c r="AE269" i="4"/>
  <c r="AF269" i="4"/>
  <c r="AG269" i="4"/>
  <c r="AE270" i="4"/>
  <c r="AF270" i="4"/>
  <c r="AG270" i="4"/>
  <c r="AE271" i="4"/>
  <c r="AF271" i="4"/>
  <c r="AG271" i="4"/>
  <c r="AE272" i="4"/>
  <c r="AF272" i="4"/>
  <c r="AG272" i="4"/>
  <c r="AE273" i="4"/>
  <c r="AF273" i="4"/>
  <c r="AG273" i="4"/>
  <c r="AE274" i="4"/>
  <c r="AF274" i="4"/>
  <c r="AG274" i="4"/>
  <c r="AE275" i="4"/>
  <c r="AF275" i="4"/>
  <c r="AG275" i="4"/>
  <c r="AE276" i="4"/>
  <c r="AF276" i="4"/>
  <c r="AG276" i="4"/>
  <c r="AE277" i="4"/>
  <c r="AF277" i="4"/>
  <c r="AG277" i="4"/>
  <c r="AE278" i="4"/>
  <c r="AF278" i="4"/>
  <c r="AG278" i="4"/>
  <c r="AE279" i="4"/>
  <c r="AF279" i="4"/>
  <c r="AG279" i="4"/>
  <c r="AE280" i="4"/>
  <c r="AF280" i="4"/>
  <c r="AG280" i="4"/>
  <c r="AE281" i="4"/>
  <c r="AF281" i="4"/>
  <c r="AG281" i="4"/>
  <c r="AE282" i="4"/>
  <c r="AF282" i="4"/>
  <c r="AG282" i="4"/>
  <c r="AE283" i="4"/>
  <c r="AF283" i="4"/>
  <c r="AG283" i="4"/>
  <c r="AE284" i="4"/>
  <c r="AF284" i="4"/>
  <c r="AG284" i="4"/>
  <c r="AE285" i="4"/>
  <c r="AF285" i="4"/>
  <c r="AG285" i="4"/>
  <c r="AE286" i="4"/>
  <c r="AF286" i="4"/>
  <c r="AG286" i="4"/>
  <c r="AE287" i="4"/>
  <c r="AF287" i="4"/>
  <c r="AG287" i="4"/>
  <c r="AE288" i="4"/>
  <c r="AF288" i="4"/>
  <c r="AG288" i="4"/>
  <c r="AE289" i="4"/>
  <c r="AF289" i="4"/>
  <c r="AG289" i="4"/>
  <c r="AE290" i="4"/>
  <c r="AF290" i="4"/>
  <c r="AG290" i="4"/>
  <c r="AE291" i="4"/>
  <c r="AF291" i="4"/>
  <c r="AG291" i="4"/>
  <c r="AE292" i="4"/>
  <c r="AF292" i="4"/>
  <c r="AG292" i="4"/>
  <c r="AE293" i="4"/>
  <c r="AF293" i="4"/>
  <c r="AG293" i="4"/>
  <c r="AE294" i="4"/>
  <c r="AF294" i="4"/>
  <c r="AG294" i="4"/>
  <c r="AE295" i="4"/>
  <c r="AF295" i="4"/>
  <c r="AG295" i="4"/>
  <c r="AE296" i="4"/>
  <c r="AF296" i="4"/>
  <c r="AG296" i="4"/>
  <c r="AE297" i="4"/>
  <c r="AF297" i="4"/>
  <c r="AG297" i="4"/>
  <c r="AE298" i="4"/>
  <c r="AF298" i="4"/>
  <c r="AG298" i="4"/>
  <c r="AE299" i="4"/>
  <c r="AF299" i="4"/>
  <c r="AG299" i="4"/>
  <c r="AE300" i="4"/>
  <c r="AF300" i="4"/>
  <c r="AG300" i="4"/>
  <c r="AE301" i="4"/>
  <c r="AF301" i="4"/>
  <c r="AG301" i="4"/>
  <c r="AE302" i="4"/>
  <c r="AF302" i="4"/>
  <c r="AG302" i="4"/>
  <c r="AE303" i="4"/>
  <c r="AF303" i="4"/>
  <c r="AG303" i="4"/>
  <c r="AE304" i="4"/>
  <c r="AF304" i="4"/>
  <c r="AG304" i="4"/>
  <c r="AE305" i="4"/>
  <c r="AF305" i="4"/>
  <c r="AG305" i="4"/>
  <c r="AE306" i="4"/>
  <c r="AF306" i="4"/>
  <c r="AG306" i="4"/>
  <c r="AE307" i="4"/>
  <c r="AF307" i="4"/>
  <c r="AG307" i="4"/>
  <c r="AE308" i="4"/>
  <c r="AF308" i="4"/>
  <c r="AG308" i="4"/>
  <c r="AE309" i="4"/>
  <c r="AF309" i="4"/>
  <c r="AG309" i="4"/>
  <c r="AE310" i="4"/>
  <c r="AF310" i="4"/>
  <c r="AG310" i="4"/>
  <c r="AE311" i="4"/>
  <c r="AF311" i="4"/>
  <c r="AG311" i="4"/>
  <c r="AE312" i="4"/>
  <c r="AF312" i="4"/>
  <c r="AG312" i="4"/>
  <c r="AE313" i="4"/>
  <c r="AF313" i="4"/>
  <c r="AG313" i="4"/>
  <c r="AE314" i="4"/>
  <c r="AF314" i="4"/>
  <c r="AG314" i="4"/>
  <c r="AE315" i="4"/>
  <c r="AF315" i="4"/>
  <c r="AG315" i="4"/>
  <c r="AE316" i="4"/>
  <c r="AF316" i="4"/>
  <c r="AG316" i="4"/>
  <c r="AE317" i="4"/>
  <c r="AF317" i="4"/>
  <c r="AG317" i="4"/>
  <c r="AE318" i="4"/>
  <c r="AF318" i="4"/>
  <c r="AG318" i="4"/>
  <c r="AE319" i="4"/>
  <c r="AF319" i="4"/>
  <c r="AG319" i="4"/>
  <c r="AE320" i="4"/>
  <c r="AF320" i="4"/>
  <c r="AG320" i="4"/>
  <c r="AE321" i="4"/>
  <c r="AF321" i="4"/>
  <c r="AG321" i="4"/>
  <c r="AE322" i="4"/>
  <c r="AF322" i="4"/>
  <c r="AG322" i="4"/>
  <c r="AE323" i="4"/>
  <c r="AF323" i="4"/>
  <c r="AG323" i="4"/>
  <c r="AE324" i="4"/>
  <c r="AF324" i="4"/>
  <c r="AG324" i="4"/>
  <c r="AE325" i="4"/>
  <c r="AF325" i="4"/>
  <c r="AG325" i="4"/>
  <c r="AE326" i="4"/>
  <c r="AF326" i="4"/>
  <c r="AG326" i="4"/>
  <c r="AE327" i="4"/>
  <c r="AF327" i="4"/>
  <c r="AG327" i="4"/>
  <c r="AE328" i="4"/>
  <c r="AF328" i="4"/>
  <c r="AG328" i="4"/>
  <c r="AE329" i="4"/>
  <c r="AF329" i="4"/>
  <c r="AG329" i="4"/>
  <c r="AE330" i="4"/>
  <c r="AF330" i="4"/>
  <c r="AG330" i="4"/>
  <c r="AE331" i="4"/>
  <c r="AF331" i="4"/>
  <c r="AG331" i="4"/>
  <c r="AE332" i="4"/>
  <c r="AF332" i="4"/>
  <c r="AG332" i="4"/>
  <c r="AE333" i="4"/>
  <c r="AF333" i="4"/>
  <c r="AG333" i="4"/>
  <c r="AE334" i="4"/>
  <c r="AF334" i="4"/>
  <c r="AG334" i="4"/>
  <c r="AE335" i="4"/>
  <c r="AF335" i="4"/>
  <c r="AG335" i="4"/>
  <c r="AE336" i="4"/>
  <c r="AF336" i="4"/>
  <c r="AG336" i="4"/>
  <c r="AE337" i="4"/>
  <c r="AF337" i="4"/>
  <c r="AG337" i="4"/>
  <c r="AE338" i="4"/>
  <c r="AF338" i="4"/>
  <c r="AG338" i="4"/>
  <c r="AE339" i="4"/>
  <c r="AF339" i="4"/>
  <c r="AG339" i="4"/>
  <c r="AE340" i="4"/>
  <c r="AF340" i="4"/>
  <c r="AG340" i="4"/>
  <c r="AE341" i="4"/>
  <c r="AF341" i="4"/>
  <c r="AG341" i="4"/>
  <c r="AE342" i="4"/>
  <c r="AF342" i="4"/>
  <c r="AG342" i="4"/>
  <c r="AE343" i="4"/>
  <c r="AF343" i="4"/>
  <c r="AG343" i="4"/>
  <c r="AE344" i="4"/>
  <c r="AF344" i="4"/>
  <c r="AG344" i="4"/>
  <c r="AE345" i="4"/>
  <c r="AF345" i="4"/>
  <c r="AG345" i="4"/>
  <c r="AE346" i="4"/>
  <c r="AF346" i="4"/>
  <c r="AG346" i="4"/>
  <c r="AE347" i="4"/>
  <c r="AF347" i="4"/>
  <c r="AG347" i="4"/>
  <c r="AE348" i="4"/>
  <c r="AF348" i="4"/>
  <c r="AG348" i="4"/>
  <c r="AE349" i="4"/>
  <c r="AF349" i="4"/>
  <c r="AG349" i="4"/>
  <c r="AE350" i="4"/>
  <c r="AF350" i="4"/>
  <c r="AG350" i="4"/>
  <c r="AE351" i="4"/>
  <c r="AF351" i="4"/>
  <c r="AG351" i="4"/>
  <c r="AE352" i="4"/>
  <c r="AF352" i="4"/>
  <c r="AG352" i="4"/>
  <c r="AE353" i="4"/>
  <c r="AF353" i="4"/>
  <c r="AG353" i="4"/>
  <c r="AE354" i="4"/>
  <c r="AF354" i="4"/>
  <c r="AG354" i="4"/>
  <c r="AE355" i="4"/>
  <c r="AF355" i="4"/>
  <c r="AG355" i="4"/>
  <c r="AE356" i="4"/>
  <c r="AF356" i="4"/>
  <c r="AG356" i="4"/>
  <c r="AE357" i="4"/>
  <c r="AF357" i="4"/>
  <c r="AG357" i="4"/>
  <c r="AE358" i="4"/>
  <c r="AF358" i="4"/>
  <c r="AG358" i="4"/>
  <c r="AE359" i="4"/>
  <c r="AF359" i="4"/>
  <c r="AG359" i="4"/>
  <c r="AE360" i="4"/>
  <c r="AF360" i="4"/>
  <c r="AG360" i="4"/>
  <c r="AE361" i="4"/>
  <c r="AF361" i="4"/>
  <c r="AG361" i="4"/>
  <c r="AE362" i="4"/>
  <c r="AF362" i="4"/>
  <c r="AG362" i="4"/>
  <c r="AE363" i="4"/>
  <c r="AF363" i="4"/>
  <c r="AG363" i="4"/>
  <c r="AE364" i="4"/>
  <c r="AF364" i="4"/>
  <c r="AG364" i="4"/>
  <c r="AE365" i="4"/>
  <c r="AF365" i="4"/>
  <c r="AG365" i="4"/>
  <c r="AE366" i="4"/>
  <c r="AF366" i="4"/>
  <c r="AG366" i="4"/>
  <c r="AE367" i="4"/>
  <c r="AF367" i="4"/>
  <c r="AG367" i="4"/>
  <c r="AE368" i="4"/>
  <c r="AF368" i="4"/>
  <c r="AG368" i="4"/>
  <c r="AE369" i="4"/>
  <c r="AF369" i="4"/>
  <c r="AG369" i="4"/>
  <c r="AE370" i="4"/>
  <c r="AF370" i="4"/>
  <c r="AG370" i="4"/>
  <c r="AE371" i="4"/>
  <c r="AF371" i="4"/>
  <c r="AG371" i="4"/>
  <c r="AE372" i="4"/>
  <c r="AF372" i="4"/>
  <c r="AG372" i="4"/>
  <c r="AE373" i="4"/>
  <c r="AF373" i="4"/>
  <c r="AG373" i="4"/>
  <c r="AE374" i="4"/>
  <c r="AF374" i="4"/>
  <c r="AG374" i="4"/>
  <c r="AE375" i="4"/>
  <c r="AF375" i="4"/>
  <c r="AG375" i="4"/>
  <c r="AE376" i="4"/>
  <c r="AF376" i="4"/>
  <c r="AG376" i="4"/>
  <c r="AE377" i="4"/>
  <c r="AF377" i="4"/>
  <c r="AG377" i="4"/>
  <c r="AE378" i="4"/>
  <c r="AF378" i="4"/>
  <c r="AG378" i="4"/>
  <c r="AE379" i="4"/>
  <c r="AF379" i="4"/>
  <c r="AG379" i="4"/>
  <c r="AE380" i="4"/>
  <c r="AF380" i="4"/>
  <c r="AG380" i="4"/>
  <c r="AE381" i="4"/>
  <c r="AF381" i="4"/>
  <c r="AG381" i="4"/>
  <c r="AE382" i="4"/>
  <c r="AF382" i="4"/>
  <c r="AG382" i="4"/>
  <c r="AE383" i="4"/>
  <c r="AF383" i="4"/>
  <c r="AG383" i="4"/>
  <c r="AG5" i="4"/>
  <c r="AF5" i="4"/>
  <c r="AE5" i="4"/>
  <c r="G5" i="1" l="1"/>
  <c r="H5" i="1" s="1"/>
  <c r="I5" i="1" s="1"/>
  <c r="J5" i="1" s="1"/>
  <c r="K5" i="1" s="1"/>
  <c r="L5" i="1" s="1"/>
  <c r="M5" i="1" s="1"/>
  <c r="N5" i="1" s="1"/>
  <c r="O5" i="1" s="1"/>
  <c r="P5" i="1" s="1"/>
  <c r="Q5" i="1" s="1"/>
  <c r="R5" i="1" s="1"/>
  <c r="G6" i="1"/>
  <c r="H6" i="1" s="1"/>
  <c r="I6" i="1" s="1"/>
  <c r="J6" i="1" s="1"/>
  <c r="K6" i="1" s="1"/>
  <c r="L6" i="1" s="1"/>
  <c r="M6" i="1" s="1"/>
  <c r="N6" i="1" s="1"/>
  <c r="O6" i="1" s="1"/>
  <c r="P6" i="1" s="1"/>
  <c r="Q6" i="1" s="1"/>
  <c r="R6" i="1" s="1"/>
  <c r="G7" i="1"/>
  <c r="H7" i="1" s="1"/>
  <c r="I7" i="1" s="1"/>
  <c r="J7" i="1" s="1"/>
  <c r="K7" i="1"/>
  <c r="L7" i="1" s="1"/>
  <c r="M7" i="1" s="1"/>
  <c r="N7" i="1" s="1"/>
  <c r="O7" i="1" s="1"/>
  <c r="P7" i="1" s="1"/>
  <c r="Q7" i="1" s="1"/>
  <c r="R7" i="1" s="1"/>
  <c r="G8" i="1"/>
  <c r="H8" i="1" s="1"/>
  <c r="I8" i="1" s="1"/>
  <c r="J8" i="1" s="1"/>
  <c r="K8" i="1" s="1"/>
  <c r="L8" i="1" s="1"/>
  <c r="M8" i="1" s="1"/>
  <c r="N8" i="1" s="1"/>
  <c r="O8" i="1" s="1"/>
  <c r="P8" i="1" s="1"/>
  <c r="Q8" i="1" s="1"/>
  <c r="R8" i="1" s="1"/>
  <c r="G9" i="1"/>
  <c r="H9" i="1" s="1"/>
  <c r="I9" i="1" s="1"/>
  <c r="J9" i="1" s="1"/>
  <c r="K9" i="1"/>
  <c r="L9" i="1" s="1"/>
  <c r="M9" i="1" s="1"/>
  <c r="N9" i="1" s="1"/>
  <c r="O9" i="1" s="1"/>
  <c r="P9" i="1" s="1"/>
  <c r="Q9" i="1" s="1"/>
  <c r="R9" i="1" s="1"/>
  <c r="G10" i="1"/>
  <c r="H10" i="1" s="1"/>
  <c r="I10" i="1" s="1"/>
  <c r="J10" i="1" s="1"/>
  <c r="K10" i="1" s="1"/>
  <c r="L10" i="1" s="1"/>
  <c r="M10" i="1" s="1"/>
  <c r="N10" i="1" s="1"/>
  <c r="O10" i="1" s="1"/>
  <c r="P10" i="1" s="1"/>
  <c r="Q10" i="1" s="1"/>
  <c r="R10" i="1" s="1"/>
  <c r="G11" i="1"/>
  <c r="H11" i="1" s="1"/>
  <c r="I11" i="1" s="1"/>
  <c r="J11" i="1" s="1"/>
  <c r="K11" i="1"/>
  <c r="L11" i="1" s="1"/>
  <c r="M11" i="1" s="1"/>
  <c r="N11" i="1" s="1"/>
  <c r="O11" i="1" s="1"/>
  <c r="P11" i="1" s="1"/>
  <c r="Q11" i="1" s="1"/>
  <c r="R11" i="1" s="1"/>
  <c r="G12" i="1"/>
  <c r="H12" i="1" s="1"/>
  <c r="I12" i="1" s="1"/>
  <c r="J12" i="1" s="1"/>
  <c r="K12" i="1" s="1"/>
  <c r="L12" i="1" s="1"/>
  <c r="M12" i="1" s="1"/>
  <c r="N12" i="1" s="1"/>
  <c r="O12" i="1" s="1"/>
  <c r="P12" i="1" s="1"/>
  <c r="Q12" i="1" s="1"/>
  <c r="R12" i="1" s="1"/>
  <c r="G13" i="1"/>
  <c r="H13" i="1" s="1"/>
  <c r="I13" i="1" s="1"/>
  <c r="J13" i="1" s="1"/>
  <c r="K13" i="1"/>
  <c r="L13" i="1" s="1"/>
  <c r="M13" i="1" s="1"/>
  <c r="N13" i="1" s="1"/>
  <c r="O13" i="1" s="1"/>
  <c r="P13" i="1" s="1"/>
  <c r="Q13" i="1" s="1"/>
  <c r="R13" i="1" s="1"/>
  <c r="G14" i="1"/>
  <c r="H14" i="1" s="1"/>
  <c r="I14" i="1" s="1"/>
  <c r="J14" i="1" s="1"/>
  <c r="K14" i="1" s="1"/>
  <c r="L14" i="1" s="1"/>
  <c r="M14" i="1" s="1"/>
  <c r="N14" i="1" s="1"/>
  <c r="O14" i="1" s="1"/>
  <c r="P14" i="1" s="1"/>
  <c r="Q14" i="1" s="1"/>
  <c r="R14" i="1" s="1"/>
  <c r="G15" i="1"/>
  <c r="H15" i="1" s="1"/>
  <c r="I15" i="1" s="1"/>
  <c r="J15" i="1" s="1"/>
  <c r="K15" i="1"/>
  <c r="L15" i="1" s="1"/>
  <c r="M15" i="1" s="1"/>
  <c r="N15" i="1" s="1"/>
  <c r="O15" i="1" s="1"/>
  <c r="P15" i="1" s="1"/>
  <c r="Q15" i="1" s="1"/>
  <c r="R15" i="1" s="1"/>
  <c r="G16" i="1"/>
  <c r="H16" i="1" s="1"/>
  <c r="I16" i="1" s="1"/>
  <c r="J16" i="1" s="1"/>
  <c r="K16" i="1" s="1"/>
  <c r="L16" i="1" s="1"/>
  <c r="M16" i="1" s="1"/>
  <c r="N16" i="1" s="1"/>
  <c r="O16" i="1" s="1"/>
  <c r="P16" i="1" s="1"/>
  <c r="Q16" i="1" s="1"/>
  <c r="R16" i="1" s="1"/>
  <c r="G17" i="1"/>
  <c r="H17" i="1" s="1"/>
  <c r="I17" i="1" s="1"/>
  <c r="J17" i="1" s="1"/>
  <c r="K17" i="1"/>
  <c r="L17" i="1" s="1"/>
  <c r="M17" i="1" s="1"/>
  <c r="N17" i="1" s="1"/>
  <c r="O17" i="1" s="1"/>
  <c r="P17" i="1" s="1"/>
  <c r="Q17" i="1" s="1"/>
  <c r="R17" i="1" s="1"/>
  <c r="G18" i="1"/>
  <c r="H18" i="1" s="1"/>
  <c r="I18" i="1" s="1"/>
  <c r="J18" i="1" s="1"/>
  <c r="K18" i="1" s="1"/>
  <c r="L18" i="1" s="1"/>
  <c r="M18" i="1" s="1"/>
  <c r="N18" i="1" s="1"/>
  <c r="O18" i="1" s="1"/>
  <c r="P18" i="1" s="1"/>
  <c r="Q18" i="1" s="1"/>
  <c r="R18" i="1" s="1"/>
  <c r="G19" i="1"/>
  <c r="H19" i="1" s="1"/>
  <c r="I19" i="1" s="1"/>
  <c r="J19" i="1" s="1"/>
  <c r="K19" i="1"/>
  <c r="L19" i="1" s="1"/>
  <c r="M19" i="1" s="1"/>
  <c r="N19" i="1" s="1"/>
  <c r="O19" i="1" s="1"/>
  <c r="P19" i="1" s="1"/>
  <c r="Q19" i="1" s="1"/>
  <c r="R19" i="1" s="1"/>
  <c r="G20" i="1"/>
  <c r="H20" i="1" s="1"/>
  <c r="I20" i="1" s="1"/>
  <c r="J20" i="1" s="1"/>
  <c r="K20" i="1" s="1"/>
  <c r="L20" i="1" s="1"/>
  <c r="M20" i="1" s="1"/>
  <c r="N20" i="1" s="1"/>
  <c r="O20" i="1" s="1"/>
  <c r="P20" i="1" s="1"/>
  <c r="Q20" i="1" s="1"/>
  <c r="R20" i="1" s="1"/>
  <c r="G21" i="1"/>
  <c r="H21" i="1" s="1"/>
  <c r="I21" i="1" s="1"/>
  <c r="J21" i="1" s="1"/>
  <c r="K21" i="1"/>
  <c r="L21" i="1" s="1"/>
  <c r="M21" i="1" s="1"/>
  <c r="N21" i="1" s="1"/>
  <c r="O21" i="1" s="1"/>
  <c r="P21" i="1" s="1"/>
  <c r="Q21" i="1" s="1"/>
  <c r="R21" i="1" s="1"/>
  <c r="G22" i="1"/>
  <c r="H22" i="1" s="1"/>
  <c r="I22" i="1" s="1"/>
  <c r="J22" i="1" s="1"/>
  <c r="K22" i="1" s="1"/>
  <c r="L22" i="1" s="1"/>
  <c r="M22" i="1" s="1"/>
  <c r="N22" i="1" s="1"/>
  <c r="O22" i="1" s="1"/>
  <c r="P22" i="1" s="1"/>
  <c r="Q22" i="1" s="1"/>
  <c r="R22" i="1" s="1"/>
  <c r="G23" i="1"/>
  <c r="H23" i="1" s="1"/>
  <c r="I23" i="1" s="1"/>
  <c r="J23" i="1" s="1"/>
  <c r="K23" i="1"/>
  <c r="L23" i="1" s="1"/>
  <c r="M23" i="1" s="1"/>
  <c r="N23" i="1" s="1"/>
  <c r="O23" i="1" s="1"/>
  <c r="P23" i="1" s="1"/>
  <c r="Q23" i="1" s="1"/>
  <c r="R23" i="1" s="1"/>
  <c r="G24" i="1"/>
  <c r="H24" i="1" s="1"/>
  <c r="I24" i="1" s="1"/>
  <c r="J24" i="1" s="1"/>
  <c r="K24" i="1" s="1"/>
  <c r="L24" i="1" s="1"/>
  <c r="M24" i="1" s="1"/>
  <c r="N24" i="1" s="1"/>
  <c r="O24" i="1"/>
  <c r="P24" i="1" s="1"/>
  <c r="Q24" i="1" s="1"/>
  <c r="R24" i="1" s="1"/>
  <c r="G25" i="1"/>
  <c r="H25" i="1" s="1"/>
  <c r="I25" i="1" s="1"/>
  <c r="J25" i="1" s="1"/>
  <c r="K25" i="1"/>
  <c r="L25" i="1" s="1"/>
  <c r="M25" i="1" s="1"/>
  <c r="N25" i="1" s="1"/>
  <c r="O25" i="1" s="1"/>
  <c r="P25" i="1" s="1"/>
  <c r="Q25" i="1" s="1"/>
  <c r="R25" i="1" s="1"/>
  <c r="G26" i="1"/>
  <c r="H26" i="1" s="1"/>
  <c r="I26" i="1" s="1"/>
  <c r="J26" i="1" s="1"/>
  <c r="K26" i="1" s="1"/>
  <c r="L26" i="1" s="1"/>
  <c r="M26" i="1" s="1"/>
  <c r="N26" i="1" s="1"/>
  <c r="O26" i="1" s="1"/>
  <c r="P26" i="1" s="1"/>
  <c r="Q26" i="1" s="1"/>
  <c r="R26" i="1" s="1"/>
  <c r="G27" i="1"/>
  <c r="H27" i="1" s="1"/>
  <c r="I27" i="1" s="1"/>
  <c r="J27" i="1" s="1"/>
  <c r="K27" i="1"/>
  <c r="L27" i="1" s="1"/>
  <c r="M27" i="1" s="1"/>
  <c r="N27" i="1" s="1"/>
  <c r="O27" i="1" s="1"/>
  <c r="P27" i="1" s="1"/>
  <c r="Q27" i="1" s="1"/>
  <c r="R27" i="1" s="1"/>
  <c r="G28" i="1"/>
  <c r="H28" i="1" s="1"/>
  <c r="I28" i="1" s="1"/>
  <c r="J28" i="1" s="1"/>
  <c r="K28" i="1" s="1"/>
  <c r="L28" i="1" s="1"/>
  <c r="M28" i="1" s="1"/>
  <c r="N28" i="1" s="1"/>
  <c r="O28" i="1"/>
  <c r="P28" i="1" s="1"/>
  <c r="Q28" i="1" s="1"/>
  <c r="R28" i="1" s="1"/>
  <c r="G29" i="1"/>
  <c r="H29" i="1" s="1"/>
  <c r="I29" i="1" s="1"/>
  <c r="J29" i="1" s="1"/>
  <c r="K29" i="1"/>
  <c r="L29" i="1" s="1"/>
  <c r="M29" i="1" s="1"/>
  <c r="N29" i="1" s="1"/>
  <c r="O29" i="1" s="1"/>
  <c r="P29" i="1" s="1"/>
  <c r="Q29" i="1" s="1"/>
  <c r="R29" i="1" s="1"/>
  <c r="G30" i="1"/>
  <c r="H30" i="1" s="1"/>
  <c r="I30" i="1" s="1"/>
  <c r="J30" i="1" s="1"/>
  <c r="K30" i="1" s="1"/>
  <c r="L30" i="1" s="1"/>
  <c r="M30" i="1" s="1"/>
  <c r="N30" i="1" s="1"/>
  <c r="O30" i="1" s="1"/>
  <c r="P30" i="1" s="1"/>
  <c r="Q30" i="1" s="1"/>
  <c r="R30" i="1" s="1"/>
  <c r="G31" i="1"/>
  <c r="H31" i="1" s="1"/>
  <c r="I31" i="1" s="1"/>
  <c r="J31" i="1" s="1"/>
  <c r="K31" i="1"/>
  <c r="L31" i="1" s="1"/>
  <c r="M31" i="1" s="1"/>
  <c r="N31" i="1" s="1"/>
  <c r="O31" i="1" s="1"/>
  <c r="P31" i="1" s="1"/>
  <c r="Q31" i="1" s="1"/>
  <c r="R31" i="1" s="1"/>
  <c r="G32" i="1"/>
  <c r="H32" i="1" s="1"/>
  <c r="I32" i="1" s="1"/>
  <c r="J32" i="1" s="1"/>
  <c r="K32" i="1"/>
  <c r="L32" i="1" s="1"/>
  <c r="M32" i="1" s="1"/>
  <c r="N32" i="1" s="1"/>
  <c r="O32" i="1" s="1"/>
  <c r="P32" i="1" s="1"/>
  <c r="Q32" i="1" s="1"/>
  <c r="R32" i="1" s="1"/>
  <c r="G33" i="1"/>
  <c r="H33" i="1" s="1"/>
  <c r="I33" i="1" s="1"/>
  <c r="J33" i="1"/>
  <c r="K33" i="1" s="1"/>
  <c r="L33" i="1" s="1"/>
  <c r="M33" i="1" s="1"/>
  <c r="N33" i="1" s="1"/>
  <c r="O33" i="1" s="1"/>
  <c r="P33" i="1" s="1"/>
  <c r="Q33" i="1" s="1"/>
  <c r="R33" i="1" s="1"/>
  <c r="G34" i="1"/>
  <c r="H34" i="1"/>
  <c r="I34" i="1" s="1"/>
  <c r="J34" i="1" s="1"/>
  <c r="K34" i="1" s="1"/>
  <c r="L34" i="1" s="1"/>
  <c r="M34" i="1" s="1"/>
  <c r="N34" i="1" s="1"/>
  <c r="O34" i="1" s="1"/>
  <c r="P34" i="1" s="1"/>
  <c r="Q34" i="1" s="1"/>
  <c r="R34" i="1" s="1"/>
  <c r="G35" i="1"/>
  <c r="H35" i="1"/>
  <c r="I35" i="1" s="1"/>
  <c r="J35" i="1" s="1"/>
  <c r="K35" i="1" s="1"/>
  <c r="L35" i="1" s="1"/>
  <c r="M35" i="1" s="1"/>
  <c r="N35" i="1" s="1"/>
  <c r="O35" i="1" s="1"/>
  <c r="P35" i="1" s="1"/>
  <c r="Q35" i="1" s="1"/>
  <c r="R35" i="1" s="1"/>
  <c r="G36" i="1"/>
  <c r="H36" i="1"/>
  <c r="I36" i="1" s="1"/>
  <c r="J36" i="1" s="1"/>
  <c r="K36" i="1" s="1"/>
  <c r="L36" i="1" s="1"/>
  <c r="M36" i="1" s="1"/>
  <c r="N36" i="1" s="1"/>
  <c r="O36" i="1" s="1"/>
  <c r="P36" i="1"/>
  <c r="Q36" i="1" s="1"/>
  <c r="R36" i="1" s="1"/>
  <c r="G37" i="1"/>
  <c r="H37" i="1"/>
  <c r="I37" i="1" s="1"/>
  <c r="J37" i="1"/>
  <c r="K37" i="1" s="1"/>
  <c r="L37" i="1" s="1"/>
  <c r="M37" i="1" s="1"/>
  <c r="N37" i="1" s="1"/>
  <c r="O37" i="1" s="1"/>
  <c r="P37" i="1" s="1"/>
  <c r="Q37" i="1" s="1"/>
  <c r="R37" i="1" s="1"/>
  <c r="G38" i="1"/>
  <c r="H38" i="1"/>
  <c r="I38" i="1" s="1"/>
  <c r="J38" i="1" s="1"/>
  <c r="K38" i="1"/>
  <c r="L38" i="1" s="1"/>
  <c r="M38" i="1" s="1"/>
  <c r="N38" i="1" s="1"/>
  <c r="O38" i="1" s="1"/>
  <c r="P38" i="1" s="1"/>
  <c r="Q38" i="1" s="1"/>
  <c r="R38" i="1" s="1"/>
  <c r="G39" i="1"/>
  <c r="H39" i="1" s="1"/>
  <c r="I39" i="1" s="1"/>
  <c r="J39" i="1"/>
  <c r="K39" i="1" s="1"/>
  <c r="L39" i="1" s="1"/>
  <c r="M39" i="1" s="1"/>
  <c r="N39" i="1" s="1"/>
  <c r="O39" i="1"/>
  <c r="P39" i="1" s="1"/>
  <c r="Q39" i="1" s="1"/>
  <c r="R39" i="1" s="1"/>
  <c r="G40" i="1"/>
  <c r="H40" i="1"/>
  <c r="I40" i="1" s="1"/>
  <c r="J40" i="1" s="1"/>
  <c r="K40" i="1" s="1"/>
  <c r="L40" i="1" s="1"/>
  <c r="M40" i="1" s="1"/>
  <c r="N40" i="1"/>
  <c r="O40" i="1" s="1"/>
  <c r="P40" i="1" s="1"/>
  <c r="Q40" i="1" s="1"/>
  <c r="R40" i="1" s="1"/>
  <c r="G41" i="1"/>
  <c r="H41" i="1" s="1"/>
  <c r="I41" i="1" s="1"/>
  <c r="J41" i="1" s="1"/>
  <c r="K41" i="1" s="1"/>
  <c r="L41" i="1" s="1"/>
  <c r="M41" i="1" s="1"/>
  <c r="N41" i="1" s="1"/>
  <c r="O41" i="1" s="1"/>
  <c r="P41" i="1" s="1"/>
  <c r="Q41" i="1" s="1"/>
  <c r="R41" i="1" s="1"/>
  <c r="G42" i="1"/>
  <c r="H42" i="1" s="1"/>
  <c r="I42" i="1" s="1"/>
  <c r="J42" i="1" s="1"/>
  <c r="K42" i="1"/>
  <c r="L42" i="1" s="1"/>
  <c r="M42" i="1" s="1"/>
  <c r="N42" i="1" s="1"/>
  <c r="O42" i="1" s="1"/>
  <c r="P42" i="1" s="1"/>
  <c r="Q42" i="1" s="1"/>
  <c r="R42" i="1" s="1"/>
  <c r="G43" i="1"/>
  <c r="H43" i="1" s="1"/>
  <c r="I43" i="1" s="1"/>
  <c r="J43" i="1"/>
  <c r="K43" i="1" s="1"/>
  <c r="L43" i="1" s="1"/>
  <c r="M43" i="1" s="1"/>
  <c r="N43" i="1" s="1"/>
  <c r="O43" i="1"/>
  <c r="P43" i="1" s="1"/>
  <c r="Q43" i="1" s="1"/>
  <c r="R43" i="1" s="1"/>
  <c r="G44" i="1"/>
  <c r="H44" i="1"/>
  <c r="I44" i="1" s="1"/>
  <c r="J44" i="1" s="1"/>
  <c r="K44" i="1" s="1"/>
  <c r="L44" i="1" s="1"/>
  <c r="M44" i="1" s="1"/>
  <c r="N44" i="1"/>
  <c r="O44" i="1" s="1"/>
  <c r="P44" i="1" s="1"/>
  <c r="Q44" i="1" s="1"/>
  <c r="R44" i="1" s="1"/>
  <c r="G45" i="1"/>
  <c r="H45" i="1" s="1"/>
  <c r="I45" i="1" s="1"/>
  <c r="J45" i="1" s="1"/>
  <c r="K45" i="1" s="1"/>
  <c r="L45" i="1" s="1"/>
  <c r="M45" i="1" s="1"/>
  <c r="N45" i="1" s="1"/>
  <c r="O45" i="1" s="1"/>
  <c r="P45" i="1" s="1"/>
  <c r="Q45" i="1" s="1"/>
  <c r="R45" i="1" s="1"/>
  <c r="G46" i="1"/>
  <c r="H46" i="1" s="1"/>
  <c r="I46" i="1" s="1"/>
  <c r="J46" i="1" s="1"/>
  <c r="K46" i="1"/>
  <c r="L46" i="1" s="1"/>
  <c r="M46" i="1" s="1"/>
  <c r="N46" i="1" s="1"/>
  <c r="O46" i="1" s="1"/>
  <c r="P46" i="1" s="1"/>
  <c r="Q46" i="1" s="1"/>
  <c r="R46" i="1" s="1"/>
  <c r="G47" i="1"/>
  <c r="H47" i="1" s="1"/>
  <c r="I47" i="1" s="1"/>
  <c r="J47" i="1"/>
  <c r="K47" i="1" s="1"/>
  <c r="L47" i="1" s="1"/>
  <c r="M47" i="1" s="1"/>
  <c r="N47" i="1" s="1"/>
  <c r="O47" i="1" s="1"/>
  <c r="P47" i="1" s="1"/>
  <c r="Q47" i="1" s="1"/>
  <c r="R47" i="1" s="1"/>
  <c r="G48" i="1"/>
  <c r="H48" i="1"/>
  <c r="I48" i="1" s="1"/>
  <c r="J48" i="1" s="1"/>
  <c r="K48" i="1" s="1"/>
  <c r="L48" i="1" s="1"/>
  <c r="M48" i="1" s="1"/>
  <c r="N48" i="1"/>
  <c r="O48" i="1" s="1"/>
  <c r="P48" i="1" s="1"/>
  <c r="Q48" i="1" s="1"/>
  <c r="R48" i="1" s="1"/>
  <c r="G49" i="1"/>
  <c r="H49" i="1" s="1"/>
  <c r="I49" i="1" s="1"/>
  <c r="J49" i="1" s="1"/>
  <c r="K49" i="1" s="1"/>
  <c r="L49" i="1" s="1"/>
  <c r="M49" i="1" s="1"/>
  <c r="N49" i="1" s="1"/>
  <c r="O49" i="1" s="1"/>
  <c r="P49" i="1" s="1"/>
  <c r="Q49" i="1" s="1"/>
  <c r="R49" i="1" s="1"/>
  <c r="G50" i="1"/>
  <c r="H50" i="1" s="1"/>
  <c r="I50" i="1" s="1"/>
  <c r="J50" i="1" s="1"/>
  <c r="K50" i="1" s="1"/>
  <c r="L50" i="1" s="1"/>
  <c r="M50" i="1" s="1"/>
  <c r="N50" i="1" s="1"/>
  <c r="O50" i="1" s="1"/>
  <c r="P50" i="1" s="1"/>
  <c r="Q50" i="1" s="1"/>
  <c r="R50" i="1" s="1"/>
  <c r="G51" i="1"/>
  <c r="H51" i="1" s="1"/>
  <c r="I51" i="1" s="1"/>
  <c r="J51" i="1"/>
  <c r="K51" i="1" s="1"/>
  <c r="L51" i="1" s="1"/>
  <c r="M51" i="1" s="1"/>
  <c r="N51" i="1" s="1"/>
  <c r="O51" i="1" s="1"/>
  <c r="P51" i="1" s="1"/>
  <c r="Q51" i="1" s="1"/>
  <c r="R51" i="1" s="1"/>
  <c r="G52" i="1"/>
  <c r="H52" i="1"/>
  <c r="I52" i="1" s="1"/>
  <c r="J52" i="1" s="1"/>
  <c r="K52" i="1" s="1"/>
  <c r="L52" i="1" s="1"/>
  <c r="M52" i="1" s="1"/>
  <c r="N52" i="1"/>
  <c r="O52" i="1" s="1"/>
  <c r="P52" i="1" s="1"/>
  <c r="Q52" i="1" s="1"/>
  <c r="R52" i="1" s="1"/>
  <c r="G53" i="1"/>
  <c r="H53" i="1" s="1"/>
  <c r="I53" i="1" s="1"/>
  <c r="J53" i="1" s="1"/>
  <c r="K53" i="1" s="1"/>
  <c r="L53" i="1" s="1"/>
  <c r="M53" i="1" s="1"/>
  <c r="N53" i="1" s="1"/>
  <c r="O53" i="1" s="1"/>
  <c r="P53" i="1" s="1"/>
  <c r="Q53" i="1" s="1"/>
  <c r="R53" i="1" s="1"/>
  <c r="G54" i="1"/>
  <c r="H54" i="1"/>
  <c r="I54" i="1" s="1"/>
  <c r="J54" i="1" s="1"/>
  <c r="K54" i="1" s="1"/>
  <c r="L54" i="1" s="1"/>
  <c r="M54" i="1" s="1"/>
  <c r="N54" i="1" s="1"/>
  <c r="O54" i="1" s="1"/>
  <c r="P54" i="1" s="1"/>
  <c r="Q54" i="1" s="1"/>
  <c r="R54" i="1" s="1"/>
  <c r="G55" i="1"/>
  <c r="H55" i="1" s="1"/>
  <c r="I55" i="1" s="1"/>
  <c r="J55" i="1" s="1"/>
  <c r="K55" i="1" s="1"/>
  <c r="L55" i="1" s="1"/>
  <c r="M55" i="1" s="1"/>
  <c r="N55" i="1" s="1"/>
  <c r="O55" i="1" s="1"/>
  <c r="P55" i="1" s="1"/>
  <c r="Q55" i="1" s="1"/>
  <c r="R55" i="1" s="1"/>
  <c r="G56" i="1"/>
  <c r="H56" i="1"/>
  <c r="I56" i="1" s="1"/>
  <c r="J56" i="1" s="1"/>
  <c r="K56" i="1"/>
  <c r="L56" i="1" s="1"/>
  <c r="M56" i="1"/>
  <c r="N56" i="1" s="1"/>
  <c r="O56" i="1" s="1"/>
  <c r="P56" i="1" s="1"/>
  <c r="Q56" i="1" s="1"/>
  <c r="R56" i="1" s="1"/>
  <c r="G57" i="1"/>
  <c r="H57" i="1" s="1"/>
  <c r="I57" i="1" s="1"/>
  <c r="J57" i="1" s="1"/>
  <c r="K57" i="1" s="1"/>
  <c r="L57" i="1" s="1"/>
  <c r="M57" i="1" s="1"/>
  <c r="N57" i="1" s="1"/>
  <c r="O57" i="1" s="1"/>
  <c r="P57" i="1" s="1"/>
  <c r="Q57" i="1" s="1"/>
  <c r="R57" i="1" s="1"/>
  <c r="G58" i="1"/>
  <c r="H58" i="1" s="1"/>
  <c r="I58" i="1" s="1"/>
  <c r="J58" i="1" s="1"/>
  <c r="K58" i="1" s="1"/>
  <c r="L58" i="1" s="1"/>
  <c r="M58" i="1" s="1"/>
  <c r="N58" i="1" s="1"/>
  <c r="O58" i="1" s="1"/>
  <c r="P58" i="1" s="1"/>
  <c r="Q58" i="1" s="1"/>
  <c r="R58" i="1" s="1"/>
  <c r="G59" i="1"/>
  <c r="H59" i="1" s="1"/>
  <c r="I59" i="1" s="1"/>
  <c r="J59" i="1" s="1"/>
  <c r="K59" i="1" s="1"/>
  <c r="L59" i="1" s="1"/>
  <c r="M59" i="1" s="1"/>
  <c r="N59" i="1" s="1"/>
  <c r="O59" i="1" s="1"/>
  <c r="P59" i="1" s="1"/>
  <c r="Q59" i="1" s="1"/>
  <c r="R59" i="1" s="1"/>
  <c r="G60" i="1"/>
  <c r="H60" i="1" s="1"/>
  <c r="I60" i="1"/>
  <c r="J60" i="1"/>
  <c r="K60" i="1" s="1"/>
  <c r="L60" i="1" s="1"/>
  <c r="M60" i="1" s="1"/>
  <c r="N60" i="1" s="1"/>
  <c r="O60" i="1" s="1"/>
  <c r="P60" i="1" s="1"/>
  <c r="Q60" i="1" s="1"/>
  <c r="R60" i="1" s="1"/>
  <c r="G61" i="1"/>
  <c r="H61" i="1" s="1"/>
  <c r="I61" i="1"/>
  <c r="J61" i="1" s="1"/>
  <c r="K61" i="1" s="1"/>
  <c r="L61" i="1" s="1"/>
  <c r="M61" i="1" s="1"/>
  <c r="N61" i="1" s="1"/>
  <c r="O61" i="1" s="1"/>
  <c r="P61" i="1" s="1"/>
  <c r="Q61" i="1" s="1"/>
  <c r="R61" i="1" s="1"/>
  <c r="G62" i="1"/>
  <c r="H62" i="1" s="1"/>
  <c r="I62" i="1" s="1"/>
  <c r="J62" i="1" s="1"/>
  <c r="K62" i="1" s="1"/>
  <c r="L62" i="1" s="1"/>
  <c r="M62" i="1" s="1"/>
  <c r="N62" i="1" s="1"/>
  <c r="O62" i="1" s="1"/>
  <c r="P62" i="1" s="1"/>
  <c r="Q62" i="1" s="1"/>
  <c r="R62" i="1" s="1"/>
  <c r="G63" i="1"/>
  <c r="H63" i="1" s="1"/>
  <c r="I63" i="1" s="1"/>
  <c r="J63" i="1" s="1"/>
  <c r="K63" i="1" s="1"/>
  <c r="L63" i="1" s="1"/>
  <c r="M63" i="1" s="1"/>
  <c r="N63" i="1" s="1"/>
  <c r="O63" i="1" s="1"/>
  <c r="P63" i="1" s="1"/>
  <c r="Q63" i="1" s="1"/>
  <c r="R63" i="1" s="1"/>
  <c r="G64" i="1"/>
  <c r="H64" i="1" s="1"/>
  <c r="I64" i="1"/>
  <c r="J64" i="1" s="1"/>
  <c r="K64" i="1" s="1"/>
  <c r="L64" i="1" s="1"/>
  <c r="M64" i="1" s="1"/>
  <c r="N64" i="1" s="1"/>
  <c r="O64" i="1" s="1"/>
  <c r="P64" i="1" s="1"/>
  <c r="Q64" i="1" s="1"/>
  <c r="R64" i="1" s="1"/>
  <c r="G65" i="1"/>
  <c r="H65" i="1" s="1"/>
  <c r="I65" i="1"/>
  <c r="J65" i="1" s="1"/>
  <c r="K65" i="1" s="1"/>
  <c r="L65" i="1" s="1"/>
  <c r="M65" i="1" s="1"/>
  <c r="N65" i="1" s="1"/>
  <c r="O65" i="1" s="1"/>
  <c r="P65" i="1" s="1"/>
  <c r="Q65" i="1" s="1"/>
  <c r="R65" i="1" s="1"/>
  <c r="G66" i="1"/>
  <c r="H66" i="1" s="1"/>
  <c r="I66" i="1" s="1"/>
  <c r="J66" i="1" s="1"/>
  <c r="K66" i="1" s="1"/>
  <c r="L66" i="1" s="1"/>
  <c r="M66" i="1" s="1"/>
  <c r="N66" i="1" s="1"/>
  <c r="O66" i="1" s="1"/>
  <c r="P66" i="1" s="1"/>
  <c r="Q66" i="1" s="1"/>
  <c r="R66" i="1" s="1"/>
  <c r="G67" i="1"/>
  <c r="H67" i="1" s="1"/>
  <c r="I67" i="1" s="1"/>
  <c r="J67" i="1" s="1"/>
  <c r="K67" i="1" s="1"/>
  <c r="L67" i="1" s="1"/>
  <c r="M67" i="1" s="1"/>
  <c r="N67" i="1" s="1"/>
  <c r="O67" i="1" s="1"/>
  <c r="P67" i="1" s="1"/>
  <c r="Q67" i="1" s="1"/>
  <c r="R67" i="1" s="1"/>
  <c r="G68" i="1"/>
  <c r="H68" i="1" s="1"/>
  <c r="I68" i="1"/>
  <c r="J68" i="1" s="1"/>
  <c r="K68" i="1" s="1"/>
  <c r="L68" i="1" s="1"/>
  <c r="M68" i="1" s="1"/>
  <c r="N68" i="1" s="1"/>
  <c r="O68" i="1" s="1"/>
  <c r="P68" i="1" s="1"/>
  <c r="Q68" i="1" s="1"/>
  <c r="R68" i="1" s="1"/>
  <c r="G69" i="1"/>
  <c r="H69" i="1" s="1"/>
  <c r="I69" i="1"/>
  <c r="J69" i="1"/>
  <c r="K69" i="1" s="1"/>
  <c r="L69" i="1" s="1"/>
  <c r="M69" i="1" s="1"/>
  <c r="N69" i="1" s="1"/>
  <c r="O69" i="1" s="1"/>
  <c r="P69" i="1" s="1"/>
  <c r="Q69" i="1" s="1"/>
  <c r="R69" i="1" s="1"/>
  <c r="G70" i="1"/>
  <c r="H70" i="1" s="1"/>
  <c r="I70" i="1" s="1"/>
  <c r="J70" i="1" s="1"/>
  <c r="K70" i="1" s="1"/>
  <c r="L70" i="1" s="1"/>
  <c r="M70" i="1" s="1"/>
  <c r="N70" i="1" s="1"/>
  <c r="O70" i="1" s="1"/>
  <c r="P70" i="1" s="1"/>
  <c r="Q70" i="1" s="1"/>
  <c r="R70" i="1" s="1"/>
  <c r="G71" i="1"/>
  <c r="H71" i="1" s="1"/>
  <c r="I71" i="1" s="1"/>
  <c r="J71" i="1" s="1"/>
  <c r="K71" i="1" s="1"/>
  <c r="L71" i="1" s="1"/>
  <c r="M71" i="1" s="1"/>
  <c r="N71" i="1" s="1"/>
  <c r="O71" i="1" s="1"/>
  <c r="P71" i="1" s="1"/>
  <c r="Q71" i="1" s="1"/>
  <c r="R71" i="1" s="1"/>
  <c r="G72" i="1"/>
  <c r="H72" i="1"/>
  <c r="I72" i="1"/>
  <c r="J72" i="1" s="1"/>
  <c r="K72" i="1" s="1"/>
  <c r="L72" i="1" s="1"/>
  <c r="M72" i="1" s="1"/>
  <c r="N72" i="1" s="1"/>
  <c r="O72" i="1" s="1"/>
  <c r="P72" i="1" s="1"/>
  <c r="Q72" i="1" s="1"/>
  <c r="R72" i="1" s="1"/>
  <c r="G73" i="1"/>
  <c r="H73" i="1"/>
  <c r="I73" i="1" s="1"/>
  <c r="J73" i="1" s="1"/>
  <c r="K73" i="1" s="1"/>
  <c r="L73" i="1" s="1"/>
  <c r="M73" i="1" s="1"/>
  <c r="N73" i="1" s="1"/>
  <c r="O73" i="1" s="1"/>
  <c r="P73" i="1" s="1"/>
  <c r="Q73" i="1" s="1"/>
  <c r="R73" i="1" s="1"/>
  <c r="G74" i="1"/>
  <c r="H74" i="1" s="1"/>
  <c r="I74" i="1" s="1"/>
  <c r="J74" i="1" s="1"/>
  <c r="K74" i="1" s="1"/>
  <c r="L74" i="1" s="1"/>
  <c r="M74" i="1" s="1"/>
  <c r="N74" i="1" s="1"/>
  <c r="O74" i="1" s="1"/>
  <c r="P74" i="1" s="1"/>
  <c r="Q74" i="1" s="1"/>
  <c r="R74" i="1" s="1"/>
  <c r="G75" i="1"/>
  <c r="H75" i="1" s="1"/>
  <c r="I75" i="1" s="1"/>
  <c r="J75" i="1" s="1"/>
  <c r="K75" i="1" s="1"/>
  <c r="L75" i="1" s="1"/>
  <c r="M75" i="1" s="1"/>
  <c r="N75" i="1" s="1"/>
  <c r="O75" i="1" s="1"/>
  <c r="P75" i="1" s="1"/>
  <c r="Q75" i="1" s="1"/>
  <c r="R75" i="1" s="1"/>
  <c r="G76" i="1"/>
  <c r="H76" i="1"/>
  <c r="I76" i="1"/>
  <c r="J76" i="1" s="1"/>
  <c r="K76" i="1" s="1"/>
  <c r="L76" i="1" s="1"/>
  <c r="M76" i="1" s="1"/>
  <c r="N76" i="1" s="1"/>
  <c r="O76" i="1" s="1"/>
  <c r="P76" i="1" s="1"/>
  <c r="Q76" i="1" s="1"/>
  <c r="R76" i="1" s="1"/>
  <c r="G77" i="1"/>
  <c r="H77" i="1"/>
  <c r="I77" i="1" s="1"/>
  <c r="J77" i="1" s="1"/>
  <c r="K77" i="1" s="1"/>
  <c r="L77" i="1" s="1"/>
  <c r="M77" i="1" s="1"/>
  <c r="N77" i="1" s="1"/>
  <c r="O77" i="1" s="1"/>
  <c r="P77" i="1" s="1"/>
  <c r="Q77" i="1" s="1"/>
  <c r="R77" i="1" s="1"/>
  <c r="G78" i="1"/>
  <c r="H78" i="1" s="1"/>
  <c r="I78" i="1" s="1"/>
  <c r="J78" i="1" s="1"/>
  <c r="K78" i="1" s="1"/>
  <c r="L78" i="1"/>
  <c r="M78" i="1" s="1"/>
  <c r="N78" i="1" s="1"/>
  <c r="O78" i="1" s="1"/>
  <c r="P78" i="1" s="1"/>
  <c r="Q78" i="1"/>
  <c r="R78" i="1" s="1"/>
  <c r="G79" i="1"/>
  <c r="H79" i="1" s="1"/>
  <c r="I79" i="1" s="1"/>
  <c r="J79" i="1" s="1"/>
  <c r="K79" i="1" s="1"/>
  <c r="L79" i="1" s="1"/>
  <c r="M79" i="1" s="1"/>
  <c r="N79" i="1" s="1"/>
  <c r="O79" i="1" s="1"/>
  <c r="P79" i="1" s="1"/>
  <c r="Q79" i="1" s="1"/>
  <c r="R79" i="1" s="1"/>
  <c r="G80" i="1"/>
  <c r="H80" i="1"/>
  <c r="I80" i="1"/>
  <c r="J80" i="1" s="1"/>
  <c r="K80" i="1" s="1"/>
  <c r="L80" i="1" s="1"/>
  <c r="M80" i="1" s="1"/>
  <c r="N80" i="1" s="1"/>
  <c r="O80" i="1"/>
  <c r="P80" i="1" s="1"/>
  <c r="Q80" i="1" s="1"/>
  <c r="R80" i="1" s="1"/>
  <c r="G81" i="1"/>
  <c r="H81" i="1"/>
  <c r="I81" i="1" s="1"/>
  <c r="J81" i="1" s="1"/>
  <c r="K81" i="1" s="1"/>
  <c r="L81" i="1" s="1"/>
  <c r="M81" i="1" s="1"/>
  <c r="N81" i="1" s="1"/>
  <c r="O81" i="1" s="1"/>
  <c r="P81" i="1" s="1"/>
  <c r="Q81" i="1" s="1"/>
  <c r="R81" i="1" s="1"/>
  <c r="G82" i="1"/>
  <c r="H82" i="1" s="1"/>
  <c r="I82" i="1" s="1"/>
  <c r="J82" i="1" s="1"/>
  <c r="K82" i="1" s="1"/>
  <c r="L82" i="1"/>
  <c r="M82" i="1" s="1"/>
  <c r="N82" i="1" s="1"/>
  <c r="O82" i="1" s="1"/>
  <c r="P82" i="1" s="1"/>
  <c r="Q82" i="1" s="1"/>
  <c r="R82" i="1" s="1"/>
  <c r="G83" i="1"/>
  <c r="H83" i="1" s="1"/>
  <c r="I83" i="1" s="1"/>
  <c r="J83" i="1" s="1"/>
  <c r="K83" i="1"/>
  <c r="L83" i="1" s="1"/>
  <c r="M83" i="1" s="1"/>
  <c r="N83" i="1" s="1"/>
  <c r="O83" i="1" s="1"/>
  <c r="P83" i="1"/>
  <c r="Q83" i="1" s="1"/>
  <c r="R83" i="1" s="1"/>
  <c r="G84" i="1"/>
  <c r="H84" i="1"/>
  <c r="I84" i="1"/>
  <c r="J84" i="1" s="1"/>
  <c r="K84" i="1" s="1"/>
  <c r="L84" i="1" s="1"/>
  <c r="M84" i="1" s="1"/>
  <c r="N84" i="1" s="1"/>
  <c r="O84" i="1"/>
  <c r="P84" i="1" s="1"/>
  <c r="Q84" i="1" s="1"/>
  <c r="R84" i="1" s="1"/>
  <c r="G85" i="1"/>
  <c r="H85" i="1"/>
  <c r="I85" i="1" s="1"/>
  <c r="J85" i="1" s="1"/>
  <c r="K85" i="1" s="1"/>
  <c r="L85" i="1" s="1"/>
  <c r="M85" i="1"/>
  <c r="N85" i="1" s="1"/>
  <c r="O85" i="1" s="1"/>
  <c r="P85" i="1" s="1"/>
  <c r="Q85" i="1" s="1"/>
  <c r="R85" i="1" s="1"/>
  <c r="G86" i="1"/>
  <c r="H86" i="1" s="1"/>
  <c r="I86" i="1" s="1"/>
  <c r="J86" i="1" s="1"/>
  <c r="K86" i="1" s="1"/>
  <c r="L86" i="1" s="1"/>
  <c r="M86" i="1" s="1"/>
  <c r="N86" i="1" s="1"/>
  <c r="O86" i="1" s="1"/>
  <c r="P86" i="1" s="1"/>
  <c r="Q86" i="1" s="1"/>
  <c r="R86" i="1" s="1"/>
  <c r="G87" i="1"/>
  <c r="H87" i="1" s="1"/>
  <c r="I87" i="1" s="1"/>
  <c r="J87" i="1" s="1"/>
  <c r="K87" i="1"/>
  <c r="L87" i="1" s="1"/>
  <c r="M87" i="1" s="1"/>
  <c r="N87" i="1" s="1"/>
  <c r="O87" i="1" s="1"/>
  <c r="P87" i="1" s="1"/>
  <c r="Q87" i="1" s="1"/>
  <c r="R87" i="1" s="1"/>
  <c r="G88" i="1"/>
  <c r="H88" i="1"/>
  <c r="I88" i="1"/>
  <c r="J88" i="1" s="1"/>
  <c r="K88" i="1" s="1"/>
  <c r="L88" i="1" s="1"/>
  <c r="M88" i="1" s="1"/>
  <c r="N88" i="1" s="1"/>
  <c r="O88" i="1" s="1"/>
  <c r="P88" i="1" s="1"/>
  <c r="Q88" i="1" s="1"/>
  <c r="R88" i="1" s="1"/>
  <c r="G89" i="1"/>
  <c r="H89" i="1"/>
  <c r="I89" i="1" s="1"/>
  <c r="J89" i="1" s="1"/>
  <c r="K89" i="1" s="1"/>
  <c r="L89" i="1" s="1"/>
  <c r="M89" i="1"/>
  <c r="N89" i="1" s="1"/>
  <c r="O89" i="1" s="1"/>
  <c r="P89" i="1" s="1"/>
  <c r="Q89" i="1" s="1"/>
  <c r="R89" i="1" s="1"/>
  <c r="G90" i="1"/>
  <c r="H90" i="1" s="1"/>
  <c r="I90" i="1" s="1"/>
  <c r="J90" i="1" s="1"/>
  <c r="K90" i="1" s="1"/>
  <c r="L90" i="1" s="1"/>
  <c r="M90" i="1" s="1"/>
  <c r="N90" i="1" s="1"/>
  <c r="O90" i="1" s="1"/>
  <c r="P90" i="1" s="1"/>
  <c r="Q90" i="1" s="1"/>
  <c r="R90" i="1" s="1"/>
  <c r="G91" i="1"/>
  <c r="H91" i="1" s="1"/>
  <c r="I91" i="1" s="1"/>
  <c r="J91" i="1" s="1"/>
  <c r="K91" i="1" s="1"/>
  <c r="L91" i="1" s="1"/>
  <c r="M91" i="1" s="1"/>
  <c r="N91" i="1" s="1"/>
  <c r="O91" i="1" s="1"/>
  <c r="P91" i="1" s="1"/>
  <c r="Q91" i="1" s="1"/>
  <c r="R91" i="1" s="1"/>
  <c r="G92" i="1"/>
  <c r="H92" i="1"/>
  <c r="I92" i="1"/>
  <c r="J92" i="1" s="1"/>
  <c r="K92" i="1" s="1"/>
  <c r="L92" i="1" s="1"/>
  <c r="M92" i="1" s="1"/>
  <c r="N92" i="1" s="1"/>
  <c r="O92" i="1" s="1"/>
  <c r="P92" i="1" s="1"/>
  <c r="Q92" i="1" s="1"/>
  <c r="R92" i="1" s="1"/>
  <c r="G93" i="1"/>
  <c r="H93" i="1"/>
  <c r="I93" i="1" s="1"/>
  <c r="J93" i="1" s="1"/>
  <c r="K93" i="1" s="1"/>
  <c r="L93" i="1" s="1"/>
  <c r="M93" i="1" s="1"/>
  <c r="N93" i="1" s="1"/>
  <c r="O93" i="1" s="1"/>
  <c r="P93" i="1" s="1"/>
  <c r="Q93" i="1" s="1"/>
  <c r="R93" i="1" s="1"/>
  <c r="G94" i="1"/>
  <c r="H94" i="1" s="1"/>
  <c r="I94" i="1" s="1"/>
  <c r="J94" i="1" s="1"/>
  <c r="K94" i="1" s="1"/>
  <c r="L94" i="1"/>
  <c r="M94" i="1" s="1"/>
  <c r="N94" i="1" s="1"/>
  <c r="O94" i="1" s="1"/>
  <c r="P94" i="1" s="1"/>
  <c r="Q94" i="1"/>
  <c r="R94" i="1" s="1"/>
  <c r="G95" i="1"/>
  <c r="H95" i="1" s="1"/>
  <c r="I95" i="1" s="1"/>
  <c r="J95" i="1" s="1"/>
  <c r="K95" i="1" s="1"/>
  <c r="L95" i="1" s="1"/>
  <c r="M95" i="1" s="1"/>
  <c r="N95" i="1" s="1"/>
  <c r="O95" i="1" s="1"/>
  <c r="P95" i="1" s="1"/>
  <c r="Q95" i="1" s="1"/>
  <c r="R95" i="1" s="1"/>
  <c r="G96" i="1"/>
  <c r="H96" i="1"/>
  <c r="I96" i="1"/>
  <c r="J96" i="1" s="1"/>
  <c r="K96" i="1" s="1"/>
  <c r="L96" i="1" s="1"/>
  <c r="M96" i="1" s="1"/>
  <c r="N96" i="1" s="1"/>
  <c r="O96" i="1"/>
  <c r="P96" i="1" s="1"/>
  <c r="Q96" i="1" s="1"/>
  <c r="R96" i="1" s="1"/>
  <c r="G97" i="1"/>
  <c r="H97" i="1"/>
  <c r="I97" i="1" s="1"/>
  <c r="J97" i="1" s="1"/>
  <c r="K97" i="1" s="1"/>
  <c r="L97" i="1" s="1"/>
  <c r="M97" i="1" s="1"/>
  <c r="N97" i="1" s="1"/>
  <c r="O97" i="1" s="1"/>
  <c r="P97" i="1" s="1"/>
  <c r="Q97" i="1" s="1"/>
  <c r="R97" i="1" s="1"/>
  <c r="G98" i="1"/>
  <c r="H98" i="1" s="1"/>
  <c r="I98" i="1" s="1"/>
  <c r="J98" i="1" s="1"/>
  <c r="K98" i="1" s="1"/>
  <c r="L98" i="1"/>
  <c r="M98" i="1" s="1"/>
  <c r="N98" i="1" s="1"/>
  <c r="O98" i="1" s="1"/>
  <c r="P98" i="1" s="1"/>
  <c r="Q98" i="1" s="1"/>
  <c r="R98" i="1" s="1"/>
  <c r="G99" i="1"/>
  <c r="H99" i="1" s="1"/>
  <c r="I99" i="1" s="1"/>
  <c r="J99" i="1" s="1"/>
  <c r="K99" i="1"/>
  <c r="L99" i="1" s="1"/>
  <c r="M99" i="1" s="1"/>
  <c r="N99" i="1" s="1"/>
  <c r="O99" i="1" s="1"/>
  <c r="P99" i="1"/>
  <c r="Q99" i="1" s="1"/>
  <c r="R99" i="1" s="1"/>
  <c r="G100" i="1"/>
  <c r="H100" i="1"/>
  <c r="I100" i="1"/>
  <c r="J100" i="1" s="1"/>
  <c r="K100" i="1" s="1"/>
  <c r="L100" i="1" s="1"/>
  <c r="M100" i="1" s="1"/>
  <c r="N100" i="1" s="1"/>
  <c r="O100" i="1"/>
  <c r="P100" i="1" s="1"/>
  <c r="Q100" i="1" s="1"/>
  <c r="R100" i="1" s="1"/>
  <c r="G101" i="1"/>
  <c r="H101" i="1"/>
  <c r="I101" i="1" s="1"/>
  <c r="J101" i="1" s="1"/>
  <c r="K101" i="1" s="1"/>
  <c r="L101" i="1" s="1"/>
  <c r="M101" i="1"/>
  <c r="N101" i="1" s="1"/>
  <c r="O101" i="1" s="1"/>
  <c r="P101" i="1" s="1"/>
  <c r="Q101" i="1" s="1"/>
  <c r="R101" i="1" s="1"/>
  <c r="G102" i="1"/>
  <c r="H102" i="1" s="1"/>
  <c r="I102" i="1" s="1"/>
  <c r="J102" i="1" s="1"/>
  <c r="K102" i="1" s="1"/>
  <c r="L102" i="1" s="1"/>
  <c r="M102" i="1" s="1"/>
  <c r="N102" i="1" s="1"/>
  <c r="O102" i="1" s="1"/>
  <c r="P102" i="1" s="1"/>
  <c r="Q102" i="1" s="1"/>
  <c r="R102" i="1" s="1"/>
  <c r="G103" i="1"/>
  <c r="H103" i="1" s="1"/>
  <c r="I103" i="1" s="1"/>
  <c r="J103" i="1" s="1"/>
  <c r="K103" i="1"/>
  <c r="L103" i="1" s="1"/>
  <c r="M103" i="1" s="1"/>
  <c r="N103" i="1" s="1"/>
  <c r="O103" i="1" s="1"/>
  <c r="P103" i="1" s="1"/>
  <c r="Q103" i="1" s="1"/>
  <c r="R103" i="1" s="1"/>
  <c r="G104" i="1"/>
  <c r="H104" i="1"/>
  <c r="I104" i="1"/>
  <c r="J104" i="1" s="1"/>
  <c r="K104" i="1" s="1"/>
  <c r="L104" i="1" s="1"/>
  <c r="M104" i="1" s="1"/>
  <c r="N104" i="1" s="1"/>
  <c r="O104" i="1" s="1"/>
  <c r="P104" i="1" s="1"/>
  <c r="Q104" i="1" s="1"/>
  <c r="R104" i="1" s="1"/>
  <c r="G105" i="1"/>
  <c r="H105" i="1"/>
  <c r="I105" i="1" s="1"/>
  <c r="J105" i="1" s="1"/>
  <c r="K105" i="1" s="1"/>
  <c r="L105" i="1" s="1"/>
  <c r="M105" i="1" s="1"/>
  <c r="N105" i="1" s="1"/>
  <c r="O105" i="1" s="1"/>
  <c r="P105" i="1" s="1"/>
  <c r="Q105" i="1" s="1"/>
  <c r="R105" i="1" s="1"/>
  <c r="G106" i="1"/>
  <c r="H106" i="1" s="1"/>
  <c r="I106" i="1" s="1"/>
  <c r="J106" i="1" s="1"/>
  <c r="K106" i="1" s="1"/>
  <c r="L106" i="1" s="1"/>
  <c r="M106" i="1" s="1"/>
  <c r="N106" i="1" s="1"/>
  <c r="O106" i="1" s="1"/>
  <c r="P106" i="1" s="1"/>
  <c r="Q106" i="1" s="1"/>
  <c r="R106" i="1" s="1"/>
  <c r="G107" i="1"/>
  <c r="H107" i="1" s="1"/>
  <c r="I107" i="1" s="1"/>
  <c r="J107" i="1" s="1"/>
  <c r="K107" i="1" s="1"/>
  <c r="L107" i="1" s="1"/>
  <c r="M107" i="1" s="1"/>
  <c r="N107" i="1" s="1"/>
  <c r="O107" i="1" s="1"/>
  <c r="P107" i="1" s="1"/>
  <c r="Q107" i="1" s="1"/>
  <c r="R107" i="1" s="1"/>
  <c r="G108" i="1"/>
  <c r="H108" i="1"/>
  <c r="I108" i="1"/>
  <c r="J108" i="1" s="1"/>
  <c r="K108" i="1" s="1"/>
  <c r="L108" i="1" s="1"/>
  <c r="M108" i="1" s="1"/>
  <c r="N108" i="1" s="1"/>
  <c r="O108" i="1" s="1"/>
  <c r="P108" i="1" s="1"/>
  <c r="Q108" i="1" s="1"/>
  <c r="R108" i="1" s="1"/>
  <c r="G109" i="1"/>
  <c r="H109" i="1" s="1"/>
  <c r="I109" i="1" s="1"/>
  <c r="J109" i="1" s="1"/>
  <c r="K109" i="1" s="1"/>
  <c r="L109" i="1" s="1"/>
  <c r="M109" i="1" s="1"/>
  <c r="N109" i="1" s="1"/>
  <c r="O109" i="1" s="1"/>
  <c r="P109" i="1" s="1"/>
  <c r="Q109" i="1" s="1"/>
  <c r="R109" i="1" s="1"/>
  <c r="G110" i="1"/>
  <c r="H110" i="1" s="1"/>
  <c r="I110" i="1" s="1"/>
  <c r="J110" i="1" s="1"/>
  <c r="K110" i="1" s="1"/>
  <c r="L110" i="1" s="1"/>
  <c r="M110" i="1" s="1"/>
  <c r="N110" i="1" s="1"/>
  <c r="O110" i="1" s="1"/>
  <c r="P110" i="1" s="1"/>
  <c r="Q110" i="1" s="1"/>
  <c r="R110" i="1" s="1"/>
  <c r="H4" i="1"/>
  <c r="I4" i="1" s="1"/>
  <c r="J4" i="1" s="1"/>
  <c r="K4" i="1" s="1"/>
  <c r="L4" i="1" s="1"/>
  <c r="M4" i="1" s="1"/>
  <c r="N4" i="1" s="1"/>
  <c r="O4" i="1" s="1"/>
  <c r="P4" i="1" s="1"/>
  <c r="Q4" i="1" s="1"/>
  <c r="R4" i="1" s="1"/>
  <c r="G4" i="1"/>
  <c r="B7" i="3" l="1"/>
  <c r="C7" i="3"/>
  <c r="D7" i="3"/>
  <c r="E7" i="3"/>
  <c r="F7" i="3"/>
  <c r="G7" i="3"/>
  <c r="H7" i="3"/>
  <c r="I7" i="3"/>
  <c r="J7" i="3"/>
  <c r="K7" i="3"/>
  <c r="L7" i="3"/>
  <c r="B8" i="3"/>
  <c r="C8" i="3"/>
  <c r="D8" i="3"/>
  <c r="E8" i="3"/>
  <c r="F8" i="3"/>
  <c r="G8" i="3"/>
  <c r="H8" i="3"/>
  <c r="I8" i="3"/>
  <c r="J8" i="3"/>
  <c r="K8" i="3"/>
  <c r="L8" i="3"/>
  <c r="B9" i="3"/>
  <c r="D9" i="3"/>
  <c r="E9" i="3"/>
  <c r="F9" i="3"/>
  <c r="G9" i="3"/>
  <c r="H9" i="3"/>
  <c r="I9" i="3"/>
  <c r="J9" i="3"/>
  <c r="K9" i="3"/>
  <c r="L9" i="3"/>
  <c r="B10" i="3"/>
  <c r="C10" i="3"/>
  <c r="D10" i="3"/>
  <c r="E10" i="3"/>
  <c r="F10" i="3"/>
  <c r="G10" i="3"/>
  <c r="H10" i="3"/>
  <c r="I10" i="3"/>
  <c r="J10" i="3"/>
  <c r="K10" i="3"/>
  <c r="L10" i="3"/>
  <c r="B11" i="3"/>
  <c r="C11" i="3"/>
  <c r="D11" i="3"/>
  <c r="E11" i="3"/>
  <c r="F11" i="3"/>
  <c r="G11" i="3"/>
  <c r="H11" i="3"/>
  <c r="I11" i="3"/>
  <c r="J11" i="3"/>
  <c r="K11" i="3"/>
  <c r="L11" i="3"/>
  <c r="B12" i="3"/>
  <c r="D12" i="3"/>
  <c r="E12" i="3"/>
  <c r="F12" i="3"/>
  <c r="G12" i="3"/>
  <c r="H12" i="3"/>
  <c r="I12" i="3"/>
  <c r="J12" i="3"/>
  <c r="K12" i="3"/>
  <c r="L12" i="3"/>
  <c r="B13" i="3"/>
  <c r="C13" i="3"/>
  <c r="D13" i="3"/>
  <c r="E13" i="3"/>
  <c r="F13" i="3"/>
  <c r="G13" i="3"/>
  <c r="H13" i="3"/>
  <c r="I13" i="3"/>
  <c r="J13" i="3"/>
  <c r="K13" i="3"/>
  <c r="L13" i="3"/>
  <c r="B14" i="3"/>
  <c r="C14" i="3"/>
  <c r="D14" i="3"/>
  <c r="E14" i="3"/>
  <c r="F14" i="3"/>
  <c r="G14" i="3"/>
  <c r="H14" i="3"/>
  <c r="I14" i="3"/>
  <c r="J14" i="3"/>
  <c r="K14" i="3"/>
  <c r="L14" i="3"/>
  <c r="B15" i="3"/>
  <c r="C15" i="3"/>
  <c r="D15" i="3"/>
  <c r="E15" i="3"/>
  <c r="F15" i="3"/>
  <c r="G15" i="3"/>
  <c r="H15" i="3"/>
  <c r="I15" i="3"/>
  <c r="J15" i="3"/>
  <c r="K15" i="3"/>
  <c r="L15" i="3"/>
  <c r="B16" i="3"/>
  <c r="D16" i="3"/>
  <c r="E16" i="3"/>
  <c r="F16" i="3"/>
  <c r="G16" i="3"/>
  <c r="H16" i="3"/>
  <c r="I16" i="3"/>
  <c r="J16" i="3"/>
  <c r="K16" i="3"/>
  <c r="L16" i="3"/>
  <c r="B17" i="3"/>
  <c r="C17" i="3"/>
  <c r="D17" i="3"/>
  <c r="E17" i="3"/>
  <c r="F17" i="3"/>
  <c r="G17" i="3"/>
  <c r="H17" i="3"/>
  <c r="I17" i="3"/>
  <c r="J17" i="3"/>
  <c r="K17" i="3"/>
  <c r="L17" i="3"/>
  <c r="B18" i="3"/>
  <c r="C18" i="3"/>
  <c r="D18" i="3"/>
  <c r="E18" i="3"/>
  <c r="F18" i="3"/>
  <c r="G18" i="3"/>
  <c r="H18" i="3"/>
  <c r="I18" i="3"/>
  <c r="J18" i="3"/>
  <c r="K18" i="3"/>
  <c r="L18" i="3"/>
  <c r="B19" i="3"/>
  <c r="C19" i="3"/>
  <c r="D19" i="3"/>
  <c r="E19" i="3"/>
  <c r="F19" i="3"/>
  <c r="G19" i="3"/>
  <c r="H19" i="3"/>
  <c r="I19" i="3"/>
  <c r="J19" i="3"/>
  <c r="K19" i="3"/>
  <c r="L19" i="3"/>
  <c r="B20" i="3"/>
  <c r="D20" i="3"/>
  <c r="E20" i="3"/>
  <c r="F20" i="3"/>
  <c r="G20" i="3"/>
  <c r="H20" i="3"/>
  <c r="I20" i="3"/>
  <c r="J20" i="3"/>
  <c r="K20" i="3"/>
  <c r="L20" i="3"/>
  <c r="B21" i="3"/>
  <c r="C21" i="3"/>
  <c r="D21" i="3"/>
  <c r="E21" i="3"/>
  <c r="F21" i="3"/>
  <c r="G21" i="3"/>
  <c r="H21" i="3"/>
  <c r="I21" i="3"/>
  <c r="J21" i="3"/>
  <c r="K21" i="3"/>
  <c r="L21" i="3"/>
  <c r="B22" i="3"/>
  <c r="C22" i="3"/>
  <c r="D22" i="3"/>
  <c r="E22" i="3"/>
  <c r="F22" i="3"/>
  <c r="G22" i="3"/>
  <c r="H22" i="3"/>
  <c r="I22" i="3"/>
  <c r="J22" i="3"/>
  <c r="K22" i="3"/>
  <c r="L22" i="3"/>
  <c r="B23" i="3"/>
  <c r="C23" i="3"/>
  <c r="D23" i="3"/>
  <c r="E23" i="3"/>
  <c r="F23" i="3"/>
  <c r="G23" i="3"/>
  <c r="H23" i="3"/>
  <c r="I23" i="3"/>
  <c r="J23" i="3"/>
  <c r="K23" i="3"/>
  <c r="L23" i="3"/>
  <c r="B24" i="3"/>
  <c r="D24" i="3"/>
  <c r="E24" i="3"/>
  <c r="F24" i="3"/>
  <c r="G24" i="3"/>
  <c r="H24" i="3"/>
  <c r="I24" i="3"/>
  <c r="J24" i="3"/>
  <c r="K24" i="3"/>
  <c r="L24" i="3"/>
  <c r="B25" i="3"/>
  <c r="C25" i="3"/>
  <c r="D25" i="3"/>
  <c r="E25" i="3"/>
  <c r="F25" i="3"/>
  <c r="G25" i="3"/>
  <c r="H25" i="3"/>
  <c r="I25" i="3"/>
  <c r="J25" i="3"/>
  <c r="K25" i="3"/>
  <c r="L25" i="3"/>
  <c r="B26" i="3"/>
  <c r="C26" i="3"/>
  <c r="D26" i="3"/>
  <c r="E26" i="3"/>
  <c r="F26" i="3"/>
  <c r="G26" i="3"/>
  <c r="H26" i="3"/>
  <c r="I26" i="3"/>
  <c r="J26" i="3"/>
  <c r="K26" i="3"/>
  <c r="L26" i="3"/>
  <c r="B27" i="3"/>
  <c r="C27" i="3"/>
  <c r="D27" i="3"/>
  <c r="E27" i="3"/>
  <c r="F27" i="3"/>
  <c r="G27" i="3"/>
  <c r="H27" i="3"/>
  <c r="I27" i="3"/>
  <c r="J27" i="3"/>
  <c r="K27" i="3"/>
  <c r="L27" i="3"/>
  <c r="B28" i="3"/>
  <c r="D28" i="3"/>
  <c r="E28" i="3"/>
  <c r="F28" i="3"/>
  <c r="G28" i="3"/>
  <c r="H28" i="3"/>
  <c r="I28" i="3"/>
  <c r="J28" i="3"/>
  <c r="K28" i="3"/>
  <c r="L28" i="3"/>
  <c r="B29" i="3"/>
  <c r="C29" i="3"/>
  <c r="D29" i="3"/>
  <c r="E29" i="3"/>
  <c r="F29" i="3"/>
  <c r="G29" i="3"/>
  <c r="H29" i="3"/>
  <c r="I29" i="3"/>
  <c r="J29" i="3"/>
  <c r="K29" i="3"/>
  <c r="L29" i="3"/>
  <c r="B30" i="3"/>
  <c r="C30" i="3"/>
  <c r="D30" i="3"/>
  <c r="E30" i="3"/>
  <c r="F30" i="3"/>
  <c r="G30" i="3"/>
  <c r="H30" i="3"/>
  <c r="I30" i="3"/>
  <c r="J30" i="3"/>
  <c r="K30" i="3"/>
  <c r="L30" i="3"/>
  <c r="B31" i="3"/>
  <c r="C31" i="3"/>
  <c r="D31" i="3"/>
  <c r="E31" i="3"/>
  <c r="F31" i="3"/>
  <c r="G31" i="3"/>
  <c r="H31" i="3"/>
  <c r="I31" i="3"/>
  <c r="J31" i="3"/>
  <c r="K31" i="3"/>
  <c r="L31" i="3"/>
  <c r="B32" i="3"/>
  <c r="D32" i="3"/>
  <c r="E32" i="3"/>
  <c r="F32" i="3"/>
  <c r="G32" i="3"/>
  <c r="H32" i="3"/>
  <c r="I32" i="3"/>
  <c r="J32" i="3"/>
  <c r="K32" i="3"/>
  <c r="L32" i="3"/>
  <c r="B33" i="3"/>
  <c r="C33" i="3"/>
  <c r="D33" i="3"/>
  <c r="E33" i="3"/>
  <c r="F33" i="3"/>
  <c r="G33" i="3"/>
  <c r="H33" i="3"/>
  <c r="I33" i="3"/>
  <c r="J33" i="3"/>
  <c r="K33" i="3"/>
  <c r="L33" i="3"/>
  <c r="B34" i="3"/>
  <c r="C34" i="3"/>
  <c r="D34" i="3"/>
  <c r="E34" i="3"/>
  <c r="F34" i="3"/>
  <c r="G34" i="3"/>
  <c r="H34" i="3"/>
  <c r="I34" i="3"/>
  <c r="J34" i="3"/>
  <c r="K34" i="3"/>
  <c r="L34" i="3"/>
  <c r="B35" i="3"/>
  <c r="C35" i="3"/>
  <c r="D35" i="3"/>
  <c r="E35" i="3"/>
  <c r="F35" i="3"/>
  <c r="G35" i="3"/>
  <c r="H35" i="3"/>
  <c r="I35" i="3"/>
  <c r="J35" i="3"/>
  <c r="K35" i="3"/>
  <c r="L35" i="3"/>
  <c r="B36" i="3"/>
  <c r="D36" i="3"/>
  <c r="E36" i="3"/>
  <c r="F36" i="3"/>
  <c r="G36" i="3"/>
  <c r="H36" i="3"/>
  <c r="I36" i="3"/>
  <c r="J36" i="3"/>
  <c r="K36" i="3"/>
  <c r="L36" i="3"/>
  <c r="B37" i="3"/>
  <c r="C37" i="3"/>
  <c r="D37" i="3"/>
  <c r="E37" i="3"/>
  <c r="F37" i="3"/>
  <c r="G37" i="3"/>
  <c r="H37" i="3"/>
  <c r="I37" i="3"/>
  <c r="J37" i="3"/>
  <c r="K37" i="3"/>
  <c r="L37" i="3"/>
  <c r="B38" i="3"/>
  <c r="C38" i="3"/>
  <c r="D38" i="3"/>
  <c r="E38" i="3"/>
  <c r="F38" i="3"/>
  <c r="G38" i="3"/>
  <c r="H38" i="3"/>
  <c r="I38" i="3"/>
  <c r="J38" i="3"/>
  <c r="K38" i="3"/>
  <c r="L38" i="3"/>
  <c r="B39" i="3"/>
  <c r="C39" i="3"/>
  <c r="D39" i="3"/>
  <c r="E39" i="3"/>
  <c r="F39" i="3"/>
  <c r="G39" i="3"/>
  <c r="H39" i="3"/>
  <c r="I39" i="3"/>
  <c r="J39" i="3"/>
  <c r="K39" i="3"/>
  <c r="L39" i="3"/>
  <c r="B40" i="3"/>
  <c r="D40" i="3"/>
  <c r="E40" i="3"/>
  <c r="F40" i="3"/>
  <c r="G40" i="3"/>
  <c r="H40" i="3"/>
  <c r="I40" i="3"/>
  <c r="J40" i="3"/>
  <c r="K40" i="3"/>
  <c r="L40" i="3"/>
  <c r="B41" i="3"/>
  <c r="C41" i="3"/>
  <c r="D41" i="3"/>
  <c r="E41" i="3"/>
  <c r="F41" i="3"/>
  <c r="G41" i="3"/>
  <c r="H41" i="3"/>
  <c r="I41" i="3"/>
  <c r="J41" i="3"/>
  <c r="K41" i="3"/>
  <c r="L41" i="3"/>
  <c r="B42" i="3"/>
  <c r="C42" i="3"/>
  <c r="D42" i="3"/>
  <c r="E42" i="3"/>
  <c r="F42" i="3"/>
  <c r="G42" i="3"/>
  <c r="H42" i="3"/>
  <c r="I42" i="3"/>
  <c r="J42" i="3"/>
  <c r="K42" i="3"/>
  <c r="L42" i="3"/>
  <c r="B43" i="3"/>
  <c r="C43" i="3"/>
  <c r="D43" i="3"/>
  <c r="E43" i="3"/>
  <c r="F43" i="3"/>
  <c r="G43" i="3"/>
  <c r="H43" i="3"/>
  <c r="I43" i="3"/>
  <c r="J43" i="3"/>
  <c r="K43" i="3"/>
  <c r="L43" i="3"/>
  <c r="B44" i="3"/>
  <c r="D44" i="3"/>
  <c r="E44" i="3"/>
  <c r="F44" i="3"/>
  <c r="G44" i="3"/>
  <c r="H44" i="3"/>
  <c r="I44" i="3"/>
  <c r="J44" i="3"/>
  <c r="K44" i="3"/>
  <c r="L44" i="3"/>
  <c r="B45" i="3"/>
  <c r="C45" i="3"/>
  <c r="D45" i="3"/>
  <c r="E45" i="3"/>
  <c r="F45" i="3"/>
  <c r="G45" i="3"/>
  <c r="H45" i="3"/>
  <c r="I45" i="3"/>
  <c r="J45" i="3"/>
  <c r="K45" i="3"/>
  <c r="L45" i="3"/>
  <c r="B46" i="3"/>
  <c r="C46" i="3"/>
  <c r="D46" i="3"/>
  <c r="E46" i="3"/>
  <c r="F46" i="3"/>
  <c r="G46" i="3"/>
  <c r="H46" i="3"/>
  <c r="I46" i="3"/>
  <c r="J46" i="3"/>
  <c r="K46" i="3"/>
  <c r="L46" i="3"/>
  <c r="B47" i="3"/>
  <c r="C47" i="3"/>
  <c r="D47" i="3"/>
  <c r="E47" i="3"/>
  <c r="F47" i="3"/>
  <c r="G47" i="3"/>
  <c r="H47" i="3"/>
  <c r="I47" i="3"/>
  <c r="J47" i="3"/>
  <c r="K47" i="3"/>
  <c r="L47" i="3"/>
  <c r="B48" i="3"/>
  <c r="D48" i="3"/>
  <c r="E48" i="3"/>
  <c r="F48" i="3"/>
  <c r="G48" i="3"/>
  <c r="H48" i="3"/>
  <c r="I48" i="3"/>
  <c r="J48" i="3"/>
  <c r="K48" i="3"/>
  <c r="L48" i="3"/>
  <c r="B49" i="3"/>
  <c r="C49" i="3"/>
  <c r="D49" i="3"/>
  <c r="E49" i="3"/>
  <c r="F49" i="3"/>
  <c r="G49" i="3"/>
  <c r="H49" i="3"/>
  <c r="I49" i="3"/>
  <c r="J49" i="3"/>
  <c r="K49" i="3"/>
  <c r="L49" i="3"/>
  <c r="B50" i="3"/>
  <c r="C50" i="3"/>
  <c r="D50" i="3"/>
  <c r="E50" i="3"/>
  <c r="F50" i="3"/>
  <c r="G50" i="3"/>
  <c r="H50" i="3"/>
  <c r="I50" i="3"/>
  <c r="J50" i="3"/>
  <c r="K50" i="3"/>
  <c r="L50" i="3"/>
  <c r="B51" i="3"/>
  <c r="C51" i="3"/>
  <c r="D51" i="3"/>
  <c r="E51" i="3"/>
  <c r="F51" i="3"/>
  <c r="G51" i="3"/>
  <c r="H51" i="3"/>
  <c r="I51" i="3"/>
  <c r="J51" i="3"/>
  <c r="K51" i="3"/>
  <c r="L51" i="3"/>
  <c r="B52" i="3"/>
  <c r="D52" i="3"/>
  <c r="E52" i="3"/>
  <c r="F52" i="3"/>
  <c r="G52" i="3"/>
  <c r="H52" i="3"/>
  <c r="I52" i="3"/>
  <c r="J52" i="3"/>
  <c r="K52" i="3"/>
  <c r="L52" i="3"/>
  <c r="B53" i="3"/>
  <c r="C53" i="3"/>
  <c r="D53" i="3"/>
  <c r="E53" i="3"/>
  <c r="F53" i="3"/>
  <c r="G53" i="3"/>
  <c r="H53" i="3"/>
  <c r="I53" i="3"/>
  <c r="J53" i="3"/>
  <c r="K53" i="3"/>
  <c r="L53" i="3"/>
  <c r="B54" i="3"/>
  <c r="C54" i="3"/>
  <c r="D54" i="3"/>
  <c r="E54" i="3"/>
  <c r="F54" i="3"/>
  <c r="G54" i="3"/>
  <c r="H54" i="3"/>
  <c r="I54" i="3"/>
  <c r="J54" i="3"/>
  <c r="K54" i="3"/>
  <c r="L54" i="3"/>
  <c r="B55" i="3"/>
  <c r="C55" i="3"/>
  <c r="D55" i="3"/>
  <c r="E55" i="3"/>
  <c r="F55" i="3"/>
  <c r="G55" i="3"/>
  <c r="H55" i="3"/>
  <c r="I55" i="3"/>
  <c r="J55" i="3"/>
  <c r="K55" i="3"/>
  <c r="L55" i="3"/>
  <c r="B56" i="3"/>
  <c r="D56" i="3"/>
  <c r="E56" i="3"/>
  <c r="F56" i="3"/>
  <c r="G56" i="3"/>
  <c r="H56" i="3"/>
  <c r="I56" i="3"/>
  <c r="J56" i="3"/>
  <c r="K56" i="3"/>
  <c r="L56" i="3"/>
  <c r="B57" i="3"/>
  <c r="C57" i="3"/>
  <c r="D57" i="3"/>
  <c r="E57" i="3"/>
  <c r="F57" i="3"/>
  <c r="G57" i="3"/>
  <c r="H57" i="3"/>
  <c r="I57" i="3"/>
  <c r="J57" i="3"/>
  <c r="K57" i="3"/>
  <c r="L57" i="3"/>
  <c r="B58" i="3"/>
  <c r="C58" i="3"/>
  <c r="D58" i="3"/>
  <c r="E58" i="3"/>
  <c r="F58" i="3"/>
  <c r="G58" i="3"/>
  <c r="H58" i="3"/>
  <c r="I58" i="3"/>
  <c r="J58" i="3"/>
  <c r="K58" i="3"/>
  <c r="L58" i="3"/>
  <c r="B59" i="3"/>
  <c r="C59" i="3"/>
  <c r="D59" i="3"/>
  <c r="E59" i="3"/>
  <c r="F59" i="3"/>
  <c r="G59" i="3"/>
  <c r="H59" i="3"/>
  <c r="I59" i="3"/>
  <c r="J59" i="3"/>
  <c r="K59" i="3"/>
  <c r="L59" i="3"/>
  <c r="B60" i="3"/>
  <c r="D60" i="3"/>
  <c r="E60" i="3"/>
  <c r="F60" i="3"/>
  <c r="G60" i="3"/>
  <c r="H60" i="3"/>
  <c r="I60" i="3"/>
  <c r="J60" i="3"/>
  <c r="K60" i="3"/>
  <c r="L60" i="3"/>
  <c r="B61" i="3"/>
  <c r="C61" i="3"/>
  <c r="D61" i="3"/>
  <c r="E61" i="3"/>
  <c r="F61" i="3"/>
  <c r="G61" i="3"/>
  <c r="H61" i="3"/>
  <c r="I61" i="3"/>
  <c r="J61" i="3"/>
  <c r="K61" i="3"/>
  <c r="L61" i="3"/>
  <c r="B62" i="3"/>
  <c r="C62" i="3"/>
  <c r="D62" i="3"/>
  <c r="E62" i="3"/>
  <c r="F62" i="3"/>
  <c r="G62" i="3"/>
  <c r="H62" i="3"/>
  <c r="I62" i="3"/>
  <c r="J62" i="3"/>
  <c r="K62" i="3"/>
  <c r="L62" i="3"/>
  <c r="B63" i="3"/>
  <c r="D63" i="3"/>
  <c r="E63" i="3"/>
  <c r="F63" i="3"/>
  <c r="G63" i="3"/>
  <c r="H63" i="3"/>
  <c r="I63" i="3"/>
  <c r="J63" i="3"/>
  <c r="K63" i="3"/>
  <c r="L63" i="3"/>
  <c r="B64" i="3"/>
  <c r="C64" i="3"/>
  <c r="D64" i="3"/>
  <c r="E64" i="3"/>
  <c r="F64" i="3"/>
  <c r="G64" i="3"/>
  <c r="H64" i="3"/>
  <c r="I64" i="3"/>
  <c r="J64" i="3"/>
  <c r="K64" i="3"/>
  <c r="L64" i="3"/>
  <c r="B65" i="3"/>
  <c r="C65" i="3"/>
  <c r="D65" i="3"/>
  <c r="E65" i="3"/>
  <c r="F65" i="3"/>
  <c r="G65" i="3"/>
  <c r="H65" i="3"/>
  <c r="I65" i="3"/>
  <c r="J65" i="3"/>
  <c r="K65" i="3"/>
  <c r="L65" i="3"/>
  <c r="B66" i="3"/>
  <c r="C66" i="3"/>
  <c r="D66" i="3"/>
  <c r="E66" i="3"/>
  <c r="F66" i="3"/>
  <c r="G66" i="3"/>
  <c r="H66" i="3"/>
  <c r="I66" i="3"/>
  <c r="J66" i="3"/>
  <c r="K66" i="3"/>
  <c r="L66" i="3"/>
  <c r="B67" i="3"/>
  <c r="D67" i="3"/>
  <c r="E67" i="3"/>
  <c r="F67" i="3"/>
  <c r="G67" i="3"/>
  <c r="H67" i="3"/>
  <c r="I67" i="3"/>
  <c r="J67" i="3"/>
  <c r="K67" i="3"/>
  <c r="L67" i="3"/>
  <c r="B68" i="3"/>
  <c r="C68" i="3"/>
  <c r="D68" i="3"/>
  <c r="E68" i="3"/>
  <c r="F68" i="3"/>
  <c r="G68" i="3"/>
  <c r="H68" i="3"/>
  <c r="I68" i="3"/>
  <c r="J68" i="3"/>
  <c r="K68" i="3"/>
  <c r="L68" i="3"/>
  <c r="B69" i="3"/>
  <c r="C69" i="3"/>
  <c r="D69" i="3"/>
  <c r="E69" i="3"/>
  <c r="F69" i="3"/>
  <c r="G69" i="3"/>
  <c r="H69" i="3"/>
  <c r="I69" i="3"/>
  <c r="J69" i="3"/>
  <c r="K69" i="3"/>
  <c r="L69" i="3"/>
  <c r="B70" i="3"/>
  <c r="C70" i="3"/>
  <c r="D70" i="3"/>
  <c r="E70" i="3"/>
  <c r="F70" i="3"/>
  <c r="G70" i="3"/>
  <c r="H70" i="3"/>
  <c r="I70" i="3"/>
  <c r="J70" i="3"/>
  <c r="K70" i="3"/>
  <c r="L70" i="3"/>
  <c r="B71" i="3"/>
  <c r="D71" i="3"/>
  <c r="E71" i="3"/>
  <c r="F71" i="3"/>
  <c r="G71" i="3"/>
  <c r="H71" i="3"/>
  <c r="I71" i="3"/>
  <c r="J71" i="3"/>
  <c r="K71" i="3"/>
  <c r="L71" i="3"/>
  <c r="B72" i="3"/>
  <c r="C72" i="3"/>
  <c r="D72" i="3"/>
  <c r="E72" i="3"/>
  <c r="F72" i="3"/>
  <c r="G72" i="3"/>
  <c r="H72" i="3"/>
  <c r="I72" i="3"/>
  <c r="J72" i="3"/>
  <c r="K72" i="3"/>
  <c r="L72" i="3"/>
  <c r="B73" i="3"/>
  <c r="C73" i="3"/>
  <c r="D73" i="3"/>
  <c r="E73" i="3"/>
  <c r="F73" i="3"/>
  <c r="G73" i="3"/>
  <c r="H73" i="3"/>
  <c r="I73" i="3"/>
  <c r="J73" i="3"/>
  <c r="K73" i="3"/>
  <c r="L73" i="3"/>
  <c r="B74" i="3"/>
  <c r="C74" i="3"/>
  <c r="D74" i="3"/>
  <c r="E74" i="3"/>
  <c r="F74" i="3"/>
  <c r="G74" i="3"/>
  <c r="H74" i="3"/>
  <c r="I74" i="3"/>
  <c r="J74" i="3"/>
  <c r="K74" i="3"/>
  <c r="L74" i="3"/>
  <c r="B75" i="3"/>
  <c r="D75" i="3"/>
  <c r="E75" i="3"/>
  <c r="F75" i="3"/>
  <c r="G75" i="3"/>
  <c r="H75" i="3"/>
  <c r="I75" i="3"/>
  <c r="J75" i="3"/>
  <c r="K75" i="3"/>
  <c r="L75" i="3"/>
  <c r="B76" i="3"/>
  <c r="C76" i="3"/>
  <c r="D76" i="3"/>
  <c r="E76" i="3"/>
  <c r="F76" i="3"/>
  <c r="G76" i="3"/>
  <c r="H76" i="3"/>
  <c r="I76" i="3"/>
  <c r="J76" i="3"/>
  <c r="K76" i="3"/>
  <c r="L76" i="3"/>
  <c r="B77" i="3"/>
  <c r="C77" i="3"/>
  <c r="D77" i="3"/>
  <c r="E77" i="3"/>
  <c r="F77" i="3"/>
  <c r="G77" i="3"/>
  <c r="H77" i="3"/>
  <c r="I77" i="3"/>
  <c r="J77" i="3"/>
  <c r="K77" i="3"/>
  <c r="L77" i="3"/>
  <c r="B78" i="3"/>
  <c r="D78" i="3"/>
  <c r="E78" i="3"/>
  <c r="F78" i="3"/>
  <c r="G78" i="3"/>
  <c r="H78" i="3"/>
  <c r="I78" i="3"/>
  <c r="J78" i="3"/>
  <c r="K78" i="3"/>
  <c r="L78" i="3"/>
  <c r="B79" i="3"/>
  <c r="C79" i="3"/>
  <c r="D79" i="3"/>
  <c r="E79" i="3"/>
  <c r="F79" i="3"/>
  <c r="G79" i="3"/>
  <c r="H79" i="3"/>
  <c r="I79" i="3"/>
  <c r="J79" i="3"/>
  <c r="K79" i="3"/>
  <c r="L79" i="3"/>
  <c r="B80" i="3"/>
  <c r="C80" i="3"/>
  <c r="D80" i="3"/>
  <c r="E80" i="3"/>
  <c r="F80" i="3"/>
  <c r="G80" i="3"/>
  <c r="H80" i="3"/>
  <c r="I80" i="3"/>
  <c r="J80" i="3"/>
  <c r="K80" i="3"/>
  <c r="L80" i="3"/>
  <c r="B81" i="3"/>
  <c r="D81" i="3"/>
  <c r="E81" i="3"/>
  <c r="F81" i="3"/>
  <c r="G81" i="3"/>
  <c r="H81" i="3"/>
  <c r="I81" i="3"/>
  <c r="J81" i="3"/>
  <c r="K81" i="3"/>
  <c r="L81" i="3"/>
  <c r="B82" i="3"/>
  <c r="C82" i="3"/>
  <c r="D82" i="3"/>
  <c r="E82" i="3"/>
  <c r="F82" i="3"/>
  <c r="G82" i="3"/>
  <c r="H82" i="3"/>
  <c r="I82" i="3"/>
  <c r="J82" i="3"/>
  <c r="K82" i="3"/>
  <c r="L82" i="3"/>
  <c r="B83" i="3"/>
  <c r="C83" i="3"/>
  <c r="D83" i="3"/>
  <c r="E83" i="3"/>
  <c r="F83" i="3"/>
  <c r="G83" i="3"/>
  <c r="H83" i="3"/>
  <c r="I83" i="3"/>
  <c r="J83" i="3"/>
  <c r="K83" i="3"/>
  <c r="L83" i="3"/>
  <c r="B84" i="3"/>
  <c r="D84" i="3"/>
  <c r="E84" i="3"/>
  <c r="F84" i="3"/>
  <c r="G84" i="3"/>
  <c r="H84" i="3"/>
  <c r="I84" i="3"/>
  <c r="J84" i="3"/>
  <c r="K84" i="3"/>
  <c r="L84" i="3"/>
  <c r="B85" i="3"/>
  <c r="C85" i="3"/>
  <c r="D85" i="3"/>
  <c r="E85" i="3"/>
  <c r="F85" i="3"/>
  <c r="G85" i="3"/>
  <c r="H85" i="3"/>
  <c r="I85" i="3"/>
  <c r="J85" i="3"/>
  <c r="K85" i="3"/>
  <c r="L85" i="3"/>
  <c r="B86" i="3"/>
  <c r="C86" i="3"/>
  <c r="D86" i="3"/>
  <c r="E86" i="3"/>
  <c r="F86" i="3"/>
  <c r="G86" i="3"/>
  <c r="H86" i="3"/>
  <c r="I86" i="3"/>
  <c r="J86" i="3"/>
  <c r="K86" i="3"/>
  <c r="L86" i="3"/>
  <c r="B87" i="3"/>
  <c r="D87" i="3"/>
  <c r="E87" i="3"/>
  <c r="F87" i="3"/>
  <c r="G87" i="3"/>
  <c r="H87" i="3"/>
  <c r="I87" i="3"/>
  <c r="J87" i="3"/>
  <c r="K87" i="3"/>
  <c r="L87" i="3"/>
  <c r="B88" i="3"/>
  <c r="C88" i="3"/>
  <c r="D88" i="3"/>
  <c r="E88" i="3"/>
  <c r="F88" i="3"/>
  <c r="G88" i="3"/>
  <c r="H88" i="3"/>
  <c r="I88" i="3"/>
  <c r="J88" i="3"/>
  <c r="K88" i="3"/>
  <c r="L88" i="3"/>
  <c r="B89" i="3"/>
  <c r="C89" i="3"/>
  <c r="D89" i="3"/>
  <c r="E89" i="3"/>
  <c r="F89" i="3"/>
  <c r="G89" i="3"/>
  <c r="H89" i="3"/>
  <c r="I89" i="3"/>
  <c r="J89" i="3"/>
  <c r="K89" i="3"/>
  <c r="L89" i="3"/>
  <c r="B90" i="3"/>
  <c r="D90" i="3"/>
  <c r="E90" i="3"/>
  <c r="F90" i="3"/>
  <c r="G90" i="3"/>
  <c r="H90" i="3"/>
  <c r="I90" i="3"/>
  <c r="J90" i="3"/>
  <c r="K90" i="3"/>
  <c r="L90" i="3"/>
  <c r="B91" i="3"/>
  <c r="C91" i="3"/>
  <c r="D91" i="3"/>
  <c r="E91" i="3"/>
  <c r="F91" i="3"/>
  <c r="G91" i="3"/>
  <c r="H91" i="3"/>
  <c r="I91" i="3"/>
  <c r="J91" i="3"/>
  <c r="K91" i="3"/>
  <c r="L91" i="3"/>
  <c r="B92" i="3"/>
  <c r="C92" i="3"/>
  <c r="D92" i="3"/>
  <c r="E92" i="3"/>
  <c r="F92" i="3"/>
  <c r="G92" i="3"/>
  <c r="H92" i="3"/>
  <c r="I92" i="3"/>
  <c r="J92" i="3"/>
  <c r="K92" i="3"/>
  <c r="L92" i="3"/>
  <c r="B93" i="3"/>
  <c r="D93" i="3"/>
  <c r="E93" i="3"/>
  <c r="F93" i="3"/>
  <c r="G93" i="3"/>
  <c r="H93" i="3"/>
  <c r="I93" i="3"/>
  <c r="J93" i="3"/>
  <c r="K93" i="3"/>
  <c r="L93" i="3"/>
  <c r="B94" i="3"/>
  <c r="C94" i="3"/>
  <c r="D94" i="3"/>
  <c r="E94" i="3"/>
  <c r="F94" i="3"/>
  <c r="G94" i="3"/>
  <c r="H94" i="3"/>
  <c r="I94" i="3"/>
  <c r="J94" i="3"/>
  <c r="K94" i="3"/>
  <c r="L94" i="3"/>
  <c r="B95" i="3"/>
  <c r="C95" i="3"/>
  <c r="D95" i="3"/>
  <c r="E95" i="3"/>
  <c r="F95" i="3"/>
  <c r="G95" i="3"/>
  <c r="H95" i="3"/>
  <c r="I95" i="3"/>
  <c r="J95" i="3"/>
  <c r="K95" i="3"/>
  <c r="L95" i="3"/>
  <c r="B96" i="3"/>
  <c r="D96" i="3"/>
  <c r="E96" i="3"/>
  <c r="F96" i="3"/>
  <c r="G96" i="3"/>
  <c r="H96" i="3"/>
  <c r="I96" i="3"/>
  <c r="J96" i="3"/>
  <c r="K96" i="3"/>
  <c r="L96" i="3"/>
  <c r="B97" i="3"/>
  <c r="C97" i="3"/>
  <c r="D97" i="3"/>
  <c r="E97" i="3"/>
  <c r="F97" i="3"/>
  <c r="G97" i="3"/>
  <c r="H97" i="3"/>
  <c r="I97" i="3"/>
  <c r="J97" i="3"/>
  <c r="K97" i="3"/>
  <c r="L97" i="3"/>
  <c r="B98" i="3"/>
  <c r="C98" i="3"/>
  <c r="D98" i="3"/>
  <c r="E98" i="3"/>
  <c r="F98" i="3"/>
  <c r="G98" i="3"/>
  <c r="H98" i="3"/>
  <c r="I98" i="3"/>
  <c r="J98" i="3"/>
  <c r="K98" i="3"/>
  <c r="L98" i="3"/>
  <c r="B99" i="3"/>
  <c r="D99" i="3"/>
  <c r="E99" i="3"/>
  <c r="F99" i="3"/>
  <c r="G99" i="3"/>
  <c r="H99" i="3"/>
  <c r="I99" i="3"/>
  <c r="J99" i="3"/>
  <c r="K99" i="3"/>
  <c r="L99" i="3"/>
  <c r="B100" i="3"/>
  <c r="C100" i="3"/>
  <c r="D100" i="3"/>
  <c r="E100" i="3"/>
  <c r="F100" i="3"/>
  <c r="G100" i="3"/>
  <c r="H100" i="3"/>
  <c r="I100" i="3"/>
  <c r="J100" i="3"/>
  <c r="K100" i="3"/>
  <c r="L100" i="3"/>
  <c r="B101" i="3"/>
  <c r="C101" i="3"/>
  <c r="D101" i="3"/>
  <c r="E101" i="3"/>
  <c r="F101" i="3"/>
  <c r="G101" i="3"/>
  <c r="H101" i="3"/>
  <c r="I101" i="3"/>
  <c r="J101" i="3"/>
  <c r="K101" i="3"/>
  <c r="L101" i="3"/>
  <c r="B102" i="3"/>
  <c r="D102" i="3"/>
  <c r="E102" i="3"/>
  <c r="F102" i="3"/>
  <c r="G102" i="3"/>
  <c r="H102" i="3"/>
  <c r="I102" i="3"/>
  <c r="J102" i="3"/>
  <c r="K102" i="3"/>
  <c r="L102" i="3"/>
  <c r="B103" i="3"/>
  <c r="C103" i="3"/>
  <c r="D103" i="3"/>
  <c r="E103" i="3"/>
  <c r="F103" i="3"/>
  <c r="G103" i="3"/>
  <c r="H103" i="3"/>
  <c r="I103" i="3"/>
  <c r="J103" i="3"/>
  <c r="K103" i="3"/>
  <c r="L103" i="3"/>
  <c r="B104" i="3"/>
  <c r="C104" i="3"/>
  <c r="D104" i="3"/>
  <c r="E104" i="3"/>
  <c r="F104" i="3"/>
  <c r="G104" i="3"/>
  <c r="H104" i="3"/>
  <c r="I104" i="3"/>
  <c r="J104" i="3"/>
  <c r="K104" i="3"/>
  <c r="L104" i="3"/>
  <c r="B105" i="3"/>
  <c r="D105" i="3"/>
  <c r="E105" i="3"/>
  <c r="F105" i="3"/>
  <c r="G105" i="3"/>
  <c r="H105" i="3"/>
  <c r="I105" i="3"/>
  <c r="J105" i="3"/>
  <c r="K105" i="3"/>
  <c r="L105" i="3"/>
  <c r="B106" i="3"/>
  <c r="C106" i="3"/>
  <c r="D106" i="3"/>
  <c r="E106" i="3"/>
  <c r="F106" i="3"/>
  <c r="G106" i="3"/>
  <c r="H106" i="3"/>
  <c r="I106" i="3"/>
  <c r="J106" i="3"/>
  <c r="K106" i="3"/>
  <c r="L106" i="3"/>
  <c r="B107" i="3"/>
  <c r="C107" i="3"/>
  <c r="D107" i="3"/>
  <c r="E107" i="3"/>
  <c r="F107" i="3"/>
  <c r="G107" i="3"/>
  <c r="H107" i="3"/>
  <c r="I107" i="3"/>
  <c r="J107" i="3"/>
  <c r="K107" i="3"/>
  <c r="L107" i="3"/>
  <c r="B108" i="3"/>
  <c r="D108" i="3"/>
  <c r="E108" i="3"/>
  <c r="F108" i="3"/>
  <c r="G108" i="3"/>
  <c r="H108" i="3"/>
  <c r="I108" i="3"/>
  <c r="J108" i="3"/>
  <c r="K108" i="3"/>
  <c r="L108" i="3"/>
  <c r="B109" i="3"/>
  <c r="C109" i="3"/>
  <c r="D109" i="3"/>
  <c r="E109" i="3"/>
  <c r="F109" i="3"/>
  <c r="G109" i="3"/>
  <c r="H109" i="3"/>
  <c r="I109" i="3"/>
  <c r="J109" i="3"/>
  <c r="K109" i="3"/>
  <c r="L109" i="3"/>
  <c r="B110" i="3"/>
  <c r="C110" i="3"/>
  <c r="D110" i="3"/>
  <c r="E110" i="3"/>
  <c r="F110" i="3"/>
  <c r="G110" i="3"/>
  <c r="H110" i="3"/>
  <c r="I110" i="3"/>
  <c r="J110" i="3"/>
  <c r="K110" i="3"/>
  <c r="L110" i="3"/>
  <c r="B111" i="3"/>
  <c r="D111" i="3"/>
  <c r="E111" i="3"/>
  <c r="F111" i="3"/>
  <c r="G111" i="3"/>
  <c r="H111" i="3"/>
  <c r="I111" i="3"/>
  <c r="J111" i="3"/>
  <c r="K111" i="3"/>
  <c r="L111" i="3"/>
  <c r="B112" i="3"/>
  <c r="C112" i="3"/>
  <c r="D112" i="3"/>
  <c r="E112" i="3"/>
  <c r="F112" i="3"/>
  <c r="G112" i="3"/>
  <c r="H112" i="3"/>
  <c r="I112" i="3"/>
  <c r="J112" i="3"/>
  <c r="K112" i="3"/>
  <c r="L112" i="3"/>
  <c r="B113" i="3"/>
  <c r="C113" i="3"/>
  <c r="D113" i="3"/>
  <c r="E113" i="3"/>
  <c r="F113" i="3"/>
  <c r="G113" i="3"/>
  <c r="H113" i="3"/>
  <c r="I113" i="3"/>
  <c r="J113" i="3"/>
  <c r="K113" i="3"/>
  <c r="L113" i="3"/>
  <c r="B114" i="3"/>
  <c r="C114" i="3"/>
  <c r="D114" i="3"/>
  <c r="E114" i="3"/>
  <c r="F114" i="3"/>
  <c r="G114" i="3"/>
  <c r="H114" i="3"/>
  <c r="I114" i="3"/>
  <c r="J114" i="3"/>
  <c r="K114" i="3"/>
  <c r="L114" i="3"/>
  <c r="B115" i="3"/>
  <c r="D115" i="3"/>
  <c r="E115" i="3"/>
  <c r="F115" i="3"/>
  <c r="G115" i="3"/>
  <c r="H115" i="3"/>
  <c r="I115" i="3"/>
  <c r="J115" i="3"/>
  <c r="K115" i="3"/>
  <c r="L115" i="3"/>
  <c r="B116" i="3"/>
  <c r="C116" i="3"/>
  <c r="D116" i="3"/>
  <c r="E116" i="3"/>
  <c r="F116" i="3"/>
  <c r="G116" i="3"/>
  <c r="H116" i="3"/>
  <c r="I116" i="3"/>
  <c r="J116" i="3"/>
  <c r="K116" i="3"/>
  <c r="L116" i="3"/>
  <c r="B117" i="3"/>
  <c r="C117" i="3"/>
  <c r="D117" i="3"/>
  <c r="E117" i="3"/>
  <c r="F117" i="3"/>
  <c r="G117" i="3"/>
  <c r="H117" i="3"/>
  <c r="I117" i="3"/>
  <c r="J117" i="3"/>
  <c r="K117" i="3"/>
  <c r="L117" i="3"/>
  <c r="B118" i="3"/>
  <c r="C118" i="3"/>
  <c r="D118" i="3"/>
  <c r="E118" i="3"/>
  <c r="F118" i="3"/>
  <c r="G118" i="3"/>
  <c r="H118" i="3"/>
  <c r="I118" i="3"/>
  <c r="J118" i="3"/>
  <c r="K118" i="3"/>
  <c r="L118" i="3"/>
  <c r="B119" i="3"/>
  <c r="C119" i="3"/>
  <c r="D119" i="3"/>
  <c r="E119" i="3"/>
  <c r="F119" i="3"/>
  <c r="G119" i="3"/>
  <c r="H119" i="3"/>
  <c r="I119" i="3"/>
  <c r="J119" i="3"/>
  <c r="K119" i="3"/>
  <c r="L119" i="3"/>
  <c r="B120" i="3"/>
  <c r="C120" i="3"/>
  <c r="D120" i="3"/>
  <c r="E120" i="3"/>
  <c r="F120" i="3"/>
  <c r="G120" i="3"/>
  <c r="H120" i="3"/>
  <c r="I120" i="3"/>
  <c r="J120" i="3"/>
  <c r="K120" i="3"/>
  <c r="L120" i="3"/>
  <c r="B121" i="3"/>
  <c r="C121" i="3"/>
  <c r="D121" i="3"/>
  <c r="E121" i="3"/>
  <c r="F121" i="3"/>
  <c r="G121" i="3"/>
  <c r="H121" i="3"/>
  <c r="I121" i="3"/>
  <c r="J121" i="3"/>
  <c r="K121" i="3"/>
  <c r="L121" i="3"/>
  <c r="B122" i="3"/>
  <c r="D122" i="3"/>
  <c r="E122" i="3"/>
  <c r="F122" i="3"/>
  <c r="G122" i="3"/>
  <c r="H122" i="3"/>
  <c r="I122" i="3"/>
  <c r="J122" i="3"/>
  <c r="K122" i="3"/>
  <c r="L122" i="3"/>
  <c r="B123" i="3"/>
  <c r="C123" i="3"/>
  <c r="D123" i="3"/>
  <c r="E123" i="3"/>
  <c r="F123" i="3"/>
  <c r="G123" i="3"/>
  <c r="H123" i="3"/>
  <c r="I123" i="3"/>
  <c r="J123" i="3"/>
  <c r="K123" i="3"/>
  <c r="L123" i="3"/>
  <c r="B124" i="3"/>
  <c r="C124" i="3"/>
  <c r="D124" i="3"/>
  <c r="E124" i="3"/>
  <c r="F124" i="3"/>
  <c r="G124" i="3"/>
  <c r="H124" i="3"/>
  <c r="I124" i="3"/>
  <c r="J124" i="3"/>
  <c r="K124" i="3"/>
  <c r="L124" i="3"/>
  <c r="B125" i="3"/>
  <c r="D125" i="3"/>
  <c r="E125" i="3"/>
  <c r="F125" i="3"/>
  <c r="G125" i="3"/>
  <c r="H125" i="3"/>
  <c r="I125" i="3"/>
  <c r="J125" i="3"/>
  <c r="K125" i="3"/>
  <c r="L125" i="3"/>
  <c r="B126" i="3"/>
  <c r="C126" i="3"/>
  <c r="D126" i="3"/>
  <c r="E126" i="3"/>
  <c r="F126" i="3"/>
  <c r="G126" i="3"/>
  <c r="H126" i="3"/>
  <c r="I126" i="3"/>
  <c r="J126" i="3"/>
  <c r="K126" i="3"/>
  <c r="L126" i="3"/>
  <c r="B127" i="3"/>
  <c r="C127" i="3"/>
  <c r="D127" i="3"/>
  <c r="E127" i="3"/>
  <c r="F127" i="3"/>
  <c r="G127" i="3"/>
  <c r="H127" i="3"/>
  <c r="I127" i="3"/>
  <c r="J127" i="3"/>
  <c r="K127" i="3"/>
  <c r="L127" i="3"/>
  <c r="B128" i="3"/>
  <c r="D128" i="3"/>
  <c r="E128" i="3"/>
  <c r="F128" i="3"/>
  <c r="G128" i="3"/>
  <c r="H128" i="3"/>
  <c r="I128" i="3"/>
  <c r="J128" i="3"/>
  <c r="K128" i="3"/>
  <c r="L128" i="3"/>
  <c r="B129" i="3"/>
  <c r="C129" i="3"/>
  <c r="D129" i="3"/>
  <c r="E129" i="3"/>
  <c r="F129" i="3"/>
  <c r="G129" i="3"/>
  <c r="H129" i="3"/>
  <c r="I129" i="3"/>
  <c r="J129" i="3"/>
  <c r="K129" i="3"/>
  <c r="L129" i="3"/>
  <c r="B130" i="3"/>
  <c r="C130" i="3"/>
  <c r="D130" i="3"/>
  <c r="E130" i="3"/>
  <c r="F130" i="3"/>
  <c r="G130" i="3"/>
  <c r="H130" i="3"/>
  <c r="I130" i="3"/>
  <c r="J130" i="3"/>
  <c r="K130" i="3"/>
  <c r="L130" i="3"/>
  <c r="B131" i="3"/>
  <c r="D131" i="3"/>
  <c r="E131" i="3"/>
  <c r="F131" i="3"/>
  <c r="G131" i="3"/>
  <c r="H131" i="3"/>
  <c r="I131" i="3"/>
  <c r="J131" i="3"/>
  <c r="K131" i="3"/>
  <c r="L131" i="3"/>
  <c r="B132" i="3"/>
  <c r="C132" i="3"/>
  <c r="D132" i="3"/>
  <c r="E132" i="3"/>
  <c r="F132" i="3"/>
  <c r="G132" i="3"/>
  <c r="H132" i="3"/>
  <c r="I132" i="3"/>
  <c r="J132" i="3"/>
  <c r="K132" i="3"/>
  <c r="L132" i="3"/>
  <c r="B133" i="3"/>
  <c r="C133" i="3"/>
  <c r="D133" i="3"/>
  <c r="E133" i="3"/>
  <c r="F133" i="3"/>
  <c r="G133" i="3"/>
  <c r="H133" i="3"/>
  <c r="I133" i="3"/>
  <c r="J133" i="3"/>
  <c r="K133" i="3"/>
  <c r="L133" i="3"/>
  <c r="B134" i="3"/>
  <c r="D134" i="3"/>
  <c r="E134" i="3"/>
  <c r="F134" i="3"/>
  <c r="G134" i="3"/>
  <c r="H134" i="3"/>
  <c r="I134" i="3"/>
  <c r="J134" i="3"/>
  <c r="K134" i="3"/>
  <c r="L134" i="3"/>
  <c r="B135" i="3"/>
  <c r="C135" i="3"/>
  <c r="D135" i="3"/>
  <c r="E135" i="3"/>
  <c r="F135" i="3"/>
  <c r="G135" i="3"/>
  <c r="H135" i="3"/>
  <c r="I135" i="3"/>
  <c r="J135" i="3"/>
  <c r="K135" i="3"/>
  <c r="L135" i="3"/>
  <c r="B136" i="3"/>
  <c r="C136" i="3"/>
  <c r="D136" i="3"/>
  <c r="E136" i="3"/>
  <c r="F136" i="3"/>
  <c r="G136" i="3"/>
  <c r="H136" i="3"/>
  <c r="I136" i="3"/>
  <c r="J136" i="3"/>
  <c r="K136" i="3"/>
  <c r="L136" i="3"/>
  <c r="B137" i="3"/>
  <c r="C137" i="3"/>
  <c r="D137" i="3"/>
  <c r="E137" i="3"/>
  <c r="F137" i="3"/>
  <c r="G137" i="3"/>
  <c r="H137" i="3"/>
  <c r="I137" i="3"/>
  <c r="J137" i="3"/>
  <c r="K137" i="3"/>
  <c r="L137" i="3"/>
  <c r="B138" i="3"/>
  <c r="D138" i="3"/>
  <c r="E138" i="3"/>
  <c r="F138" i="3"/>
  <c r="G138" i="3"/>
  <c r="H138" i="3"/>
  <c r="I138" i="3"/>
  <c r="J138" i="3"/>
  <c r="K138" i="3"/>
  <c r="L138" i="3"/>
  <c r="B139" i="3"/>
  <c r="C139" i="3"/>
  <c r="D139" i="3"/>
  <c r="E139" i="3"/>
  <c r="F139" i="3"/>
  <c r="G139" i="3"/>
  <c r="H139" i="3"/>
  <c r="I139" i="3"/>
  <c r="J139" i="3"/>
  <c r="K139" i="3"/>
  <c r="L139" i="3"/>
  <c r="B140" i="3"/>
  <c r="C140" i="3"/>
  <c r="D140" i="3"/>
  <c r="E140" i="3"/>
  <c r="F140" i="3"/>
  <c r="G140" i="3"/>
  <c r="H140" i="3"/>
  <c r="I140" i="3"/>
  <c r="J140" i="3"/>
  <c r="K140" i="3"/>
  <c r="L140" i="3"/>
  <c r="B141" i="3"/>
  <c r="C141" i="3"/>
  <c r="D141" i="3"/>
  <c r="E141" i="3"/>
  <c r="F141" i="3"/>
  <c r="G141" i="3"/>
  <c r="H141" i="3"/>
  <c r="I141" i="3"/>
  <c r="J141" i="3"/>
  <c r="K141" i="3"/>
  <c r="L141" i="3"/>
  <c r="B142" i="3"/>
  <c r="D142" i="3"/>
  <c r="E142" i="3"/>
  <c r="F142" i="3"/>
  <c r="G142" i="3"/>
  <c r="H142" i="3"/>
  <c r="I142" i="3"/>
  <c r="J142" i="3"/>
  <c r="K142" i="3"/>
  <c r="L142" i="3"/>
  <c r="B143" i="3"/>
  <c r="C143" i="3"/>
  <c r="D143" i="3"/>
  <c r="E143" i="3"/>
  <c r="F143" i="3"/>
  <c r="G143" i="3"/>
  <c r="H143" i="3"/>
  <c r="I143" i="3"/>
  <c r="J143" i="3"/>
  <c r="K143" i="3"/>
  <c r="L143" i="3"/>
  <c r="B144" i="3"/>
  <c r="C144" i="3"/>
  <c r="D144" i="3"/>
  <c r="E144" i="3"/>
  <c r="F144" i="3"/>
  <c r="G144" i="3"/>
  <c r="H144" i="3"/>
  <c r="I144" i="3"/>
  <c r="J144" i="3"/>
  <c r="K144" i="3"/>
  <c r="L144" i="3"/>
  <c r="B145" i="3"/>
  <c r="C145" i="3"/>
  <c r="D145" i="3"/>
  <c r="E145" i="3"/>
  <c r="F145" i="3"/>
  <c r="G145" i="3"/>
  <c r="H145" i="3"/>
  <c r="I145" i="3"/>
  <c r="J145" i="3"/>
  <c r="K145" i="3"/>
  <c r="L145" i="3"/>
  <c r="B146" i="3"/>
  <c r="D146" i="3"/>
  <c r="E146" i="3"/>
  <c r="F146" i="3"/>
  <c r="G146" i="3"/>
  <c r="H146" i="3"/>
  <c r="I146" i="3"/>
  <c r="J146" i="3"/>
  <c r="K146" i="3"/>
  <c r="L146" i="3"/>
  <c r="B147" i="3"/>
  <c r="C147" i="3"/>
  <c r="D147" i="3"/>
  <c r="E147" i="3"/>
  <c r="F147" i="3"/>
  <c r="G147" i="3"/>
  <c r="H147" i="3"/>
  <c r="I147" i="3"/>
  <c r="J147" i="3"/>
  <c r="K147" i="3"/>
  <c r="L147" i="3"/>
  <c r="B148" i="3"/>
  <c r="C148" i="3"/>
  <c r="D148" i="3"/>
  <c r="E148" i="3"/>
  <c r="F148" i="3"/>
  <c r="G148" i="3"/>
  <c r="H148" i="3"/>
  <c r="I148" i="3"/>
  <c r="J148" i="3"/>
  <c r="K148" i="3"/>
  <c r="L148" i="3"/>
  <c r="B149" i="3"/>
  <c r="C149" i="3"/>
  <c r="D149" i="3"/>
  <c r="E149" i="3"/>
  <c r="F149" i="3"/>
  <c r="G149" i="3"/>
  <c r="H149" i="3"/>
  <c r="I149" i="3"/>
  <c r="J149" i="3"/>
  <c r="K149" i="3"/>
  <c r="L149" i="3"/>
  <c r="B150" i="3"/>
  <c r="D150" i="3"/>
  <c r="E150" i="3"/>
  <c r="F150" i="3"/>
  <c r="G150" i="3"/>
  <c r="H150" i="3"/>
  <c r="I150" i="3"/>
  <c r="J150" i="3"/>
  <c r="K150" i="3"/>
  <c r="L150" i="3"/>
  <c r="B151" i="3"/>
  <c r="C151" i="3"/>
  <c r="D151" i="3"/>
  <c r="E151" i="3"/>
  <c r="F151" i="3"/>
  <c r="G151" i="3"/>
  <c r="H151" i="3"/>
  <c r="I151" i="3"/>
  <c r="J151" i="3"/>
  <c r="K151" i="3"/>
  <c r="L151" i="3"/>
  <c r="B152" i="3"/>
  <c r="C152" i="3"/>
  <c r="D152" i="3"/>
  <c r="E152" i="3"/>
  <c r="F152" i="3"/>
  <c r="G152" i="3"/>
  <c r="H152" i="3"/>
  <c r="I152" i="3"/>
  <c r="J152" i="3"/>
  <c r="K152" i="3"/>
  <c r="L152" i="3"/>
  <c r="B153" i="3"/>
  <c r="C153" i="3"/>
  <c r="D153" i="3"/>
  <c r="E153" i="3"/>
  <c r="F153" i="3"/>
  <c r="G153" i="3"/>
  <c r="H153" i="3"/>
  <c r="I153" i="3"/>
  <c r="J153" i="3"/>
  <c r="K153" i="3"/>
  <c r="L153" i="3"/>
  <c r="B154" i="3"/>
  <c r="D154" i="3"/>
  <c r="E154" i="3"/>
  <c r="F154" i="3"/>
  <c r="G154" i="3"/>
  <c r="H154" i="3"/>
  <c r="I154" i="3"/>
  <c r="J154" i="3"/>
  <c r="K154" i="3"/>
  <c r="L154" i="3"/>
  <c r="B155" i="3"/>
  <c r="C155" i="3"/>
  <c r="D155" i="3"/>
  <c r="E155" i="3"/>
  <c r="F155" i="3"/>
  <c r="G155" i="3"/>
  <c r="H155" i="3"/>
  <c r="I155" i="3"/>
  <c r="J155" i="3"/>
  <c r="K155" i="3"/>
  <c r="L155" i="3"/>
  <c r="B156" i="3"/>
  <c r="C156" i="3"/>
  <c r="D156" i="3"/>
  <c r="E156" i="3"/>
  <c r="F156" i="3"/>
  <c r="G156" i="3"/>
  <c r="H156" i="3"/>
  <c r="I156" i="3"/>
  <c r="J156" i="3"/>
  <c r="K156" i="3"/>
  <c r="L156" i="3"/>
  <c r="B157" i="3"/>
  <c r="C157" i="3"/>
  <c r="D157" i="3"/>
  <c r="E157" i="3"/>
  <c r="F157" i="3"/>
  <c r="G157" i="3"/>
  <c r="H157" i="3"/>
  <c r="I157" i="3"/>
  <c r="J157" i="3"/>
  <c r="K157" i="3"/>
  <c r="L157" i="3"/>
  <c r="B158" i="3"/>
  <c r="D158" i="3"/>
  <c r="E158" i="3"/>
  <c r="F158" i="3"/>
  <c r="G158" i="3"/>
  <c r="H158" i="3"/>
  <c r="I158" i="3"/>
  <c r="J158" i="3"/>
  <c r="K158" i="3"/>
  <c r="L158" i="3"/>
  <c r="B159" i="3"/>
  <c r="C159" i="3"/>
  <c r="D159" i="3"/>
  <c r="E159" i="3"/>
  <c r="F159" i="3"/>
  <c r="G159" i="3"/>
  <c r="H159" i="3"/>
  <c r="I159" i="3"/>
  <c r="J159" i="3"/>
  <c r="K159" i="3"/>
  <c r="L159" i="3"/>
  <c r="B160" i="3"/>
  <c r="C160" i="3"/>
  <c r="D160" i="3"/>
  <c r="E160" i="3"/>
  <c r="F160" i="3"/>
  <c r="G160" i="3"/>
  <c r="H160" i="3"/>
  <c r="I160" i="3"/>
  <c r="J160" i="3"/>
  <c r="K160" i="3"/>
  <c r="L160" i="3"/>
  <c r="B161" i="3"/>
  <c r="C161" i="3"/>
  <c r="D161" i="3"/>
  <c r="E161" i="3"/>
  <c r="F161" i="3"/>
  <c r="G161" i="3"/>
  <c r="H161" i="3"/>
  <c r="I161" i="3"/>
  <c r="J161" i="3"/>
  <c r="K161" i="3"/>
  <c r="L161" i="3"/>
  <c r="B162" i="3"/>
  <c r="D162" i="3"/>
  <c r="E162" i="3"/>
  <c r="F162" i="3"/>
  <c r="G162" i="3"/>
  <c r="H162" i="3"/>
  <c r="I162" i="3"/>
  <c r="J162" i="3"/>
  <c r="K162" i="3"/>
  <c r="L162" i="3"/>
  <c r="B163" i="3"/>
  <c r="C163" i="3"/>
  <c r="D163" i="3"/>
  <c r="E163" i="3"/>
  <c r="F163" i="3"/>
  <c r="G163" i="3"/>
  <c r="H163" i="3"/>
  <c r="I163" i="3"/>
  <c r="J163" i="3"/>
  <c r="K163" i="3"/>
  <c r="L163" i="3"/>
  <c r="B164" i="3"/>
  <c r="C164" i="3"/>
  <c r="D164" i="3"/>
  <c r="E164" i="3"/>
  <c r="F164" i="3"/>
  <c r="G164" i="3"/>
  <c r="H164" i="3"/>
  <c r="I164" i="3"/>
  <c r="J164" i="3"/>
  <c r="K164" i="3"/>
  <c r="L164" i="3"/>
  <c r="B165" i="3"/>
  <c r="C165" i="3"/>
  <c r="D165" i="3"/>
  <c r="E165" i="3"/>
  <c r="F165" i="3"/>
  <c r="G165" i="3"/>
  <c r="H165" i="3"/>
  <c r="I165" i="3"/>
  <c r="J165" i="3"/>
  <c r="K165" i="3"/>
  <c r="L165" i="3"/>
  <c r="B166" i="3"/>
  <c r="D166" i="3"/>
  <c r="E166" i="3"/>
  <c r="F166" i="3"/>
  <c r="G166" i="3"/>
  <c r="H166" i="3"/>
  <c r="I166" i="3"/>
  <c r="J166" i="3"/>
  <c r="K166" i="3"/>
  <c r="L166" i="3"/>
  <c r="B167" i="3"/>
  <c r="C167" i="3"/>
  <c r="D167" i="3"/>
  <c r="E167" i="3"/>
  <c r="F167" i="3"/>
  <c r="G167" i="3"/>
  <c r="H167" i="3"/>
  <c r="I167" i="3"/>
  <c r="J167" i="3"/>
  <c r="K167" i="3"/>
  <c r="L167" i="3"/>
  <c r="B168" i="3"/>
  <c r="C168" i="3"/>
  <c r="D168" i="3"/>
  <c r="E168" i="3"/>
  <c r="F168" i="3"/>
  <c r="G168" i="3"/>
  <c r="H168" i="3"/>
  <c r="I168" i="3"/>
  <c r="J168" i="3"/>
  <c r="K168" i="3"/>
  <c r="L168" i="3"/>
  <c r="B169" i="3"/>
  <c r="C169" i="3"/>
  <c r="D169" i="3"/>
  <c r="E169" i="3"/>
  <c r="F169" i="3"/>
  <c r="G169" i="3"/>
  <c r="H169" i="3"/>
  <c r="I169" i="3"/>
  <c r="J169" i="3"/>
  <c r="K169" i="3"/>
  <c r="L169" i="3"/>
  <c r="B170" i="3"/>
  <c r="D170" i="3"/>
  <c r="E170" i="3"/>
  <c r="F170" i="3"/>
  <c r="G170" i="3"/>
  <c r="H170" i="3"/>
  <c r="I170" i="3"/>
  <c r="J170" i="3"/>
  <c r="K170" i="3"/>
  <c r="L170" i="3"/>
  <c r="B171" i="3"/>
  <c r="C171" i="3"/>
  <c r="D171" i="3"/>
  <c r="E171" i="3"/>
  <c r="F171" i="3"/>
  <c r="G171" i="3"/>
  <c r="H171" i="3"/>
  <c r="I171" i="3"/>
  <c r="J171" i="3"/>
  <c r="K171" i="3"/>
  <c r="L171" i="3"/>
  <c r="B172" i="3"/>
  <c r="C172" i="3"/>
  <c r="D172" i="3"/>
  <c r="E172" i="3"/>
  <c r="F172" i="3"/>
  <c r="G172" i="3"/>
  <c r="H172" i="3"/>
  <c r="I172" i="3"/>
  <c r="J172" i="3"/>
  <c r="K172" i="3"/>
  <c r="L172" i="3"/>
  <c r="B173" i="3"/>
  <c r="C173" i="3"/>
  <c r="D173" i="3"/>
  <c r="E173" i="3"/>
  <c r="F173" i="3"/>
  <c r="G173" i="3"/>
  <c r="H173" i="3"/>
  <c r="I173" i="3"/>
  <c r="J173" i="3"/>
  <c r="K173" i="3"/>
  <c r="L173" i="3"/>
  <c r="B174" i="3"/>
  <c r="D174" i="3"/>
  <c r="E174" i="3"/>
  <c r="F174" i="3"/>
  <c r="G174" i="3"/>
  <c r="H174" i="3"/>
  <c r="I174" i="3"/>
  <c r="J174" i="3"/>
  <c r="K174" i="3"/>
  <c r="L174" i="3"/>
  <c r="B175" i="3"/>
  <c r="C175" i="3"/>
  <c r="D175" i="3"/>
  <c r="E175" i="3"/>
  <c r="F175" i="3"/>
  <c r="G175" i="3"/>
  <c r="H175" i="3"/>
  <c r="I175" i="3"/>
  <c r="J175" i="3"/>
  <c r="K175" i="3"/>
  <c r="L175" i="3"/>
  <c r="B176" i="3"/>
  <c r="C176" i="3"/>
  <c r="D176" i="3"/>
  <c r="E176" i="3"/>
  <c r="F176" i="3"/>
  <c r="G176" i="3"/>
  <c r="H176" i="3"/>
  <c r="I176" i="3"/>
  <c r="J176" i="3"/>
  <c r="K176" i="3"/>
  <c r="L176" i="3"/>
  <c r="B177" i="3"/>
  <c r="D177" i="3"/>
  <c r="E177" i="3"/>
  <c r="F177" i="3"/>
  <c r="G177" i="3"/>
  <c r="H177" i="3"/>
  <c r="I177" i="3"/>
  <c r="J177" i="3"/>
  <c r="K177" i="3"/>
  <c r="L177" i="3"/>
  <c r="B178" i="3"/>
  <c r="C178" i="3"/>
  <c r="D178" i="3"/>
  <c r="E178" i="3"/>
  <c r="F178" i="3"/>
  <c r="G178" i="3"/>
  <c r="H178" i="3"/>
  <c r="I178" i="3"/>
  <c r="J178" i="3"/>
  <c r="K178" i="3"/>
  <c r="L178" i="3"/>
  <c r="B179" i="3"/>
  <c r="C179" i="3"/>
  <c r="D179" i="3"/>
  <c r="E179" i="3"/>
  <c r="F179" i="3"/>
  <c r="G179" i="3"/>
  <c r="H179" i="3"/>
  <c r="I179" i="3"/>
  <c r="J179" i="3"/>
  <c r="K179" i="3"/>
  <c r="L179" i="3"/>
  <c r="B180" i="3"/>
  <c r="D180" i="3"/>
  <c r="E180" i="3"/>
  <c r="F180" i="3"/>
  <c r="G180" i="3"/>
  <c r="H180" i="3"/>
  <c r="I180" i="3"/>
  <c r="J180" i="3"/>
  <c r="K180" i="3"/>
  <c r="L180" i="3"/>
  <c r="B181" i="3"/>
  <c r="C181" i="3"/>
  <c r="D181" i="3"/>
  <c r="E181" i="3"/>
  <c r="F181" i="3"/>
  <c r="G181" i="3"/>
  <c r="H181" i="3"/>
  <c r="I181" i="3"/>
  <c r="J181" i="3"/>
  <c r="K181" i="3"/>
  <c r="L181" i="3"/>
  <c r="B182" i="3"/>
  <c r="C182" i="3"/>
  <c r="D182" i="3"/>
  <c r="E182" i="3"/>
  <c r="F182" i="3"/>
  <c r="G182" i="3"/>
  <c r="H182" i="3"/>
  <c r="I182" i="3"/>
  <c r="J182" i="3"/>
  <c r="K182" i="3"/>
  <c r="L182" i="3"/>
  <c r="B183" i="3"/>
  <c r="D183" i="3"/>
  <c r="E183" i="3"/>
  <c r="F183" i="3"/>
  <c r="G183" i="3"/>
  <c r="H183" i="3"/>
  <c r="I183" i="3"/>
  <c r="J183" i="3"/>
  <c r="K183" i="3"/>
  <c r="L183" i="3"/>
  <c r="B184" i="3"/>
  <c r="C184" i="3"/>
  <c r="D184" i="3"/>
  <c r="E184" i="3"/>
  <c r="F184" i="3"/>
  <c r="G184" i="3"/>
  <c r="H184" i="3"/>
  <c r="I184" i="3"/>
  <c r="J184" i="3"/>
  <c r="K184" i="3"/>
  <c r="L184" i="3"/>
  <c r="B185" i="3"/>
  <c r="C185" i="3"/>
  <c r="D185" i="3"/>
  <c r="E185" i="3"/>
  <c r="F185" i="3"/>
  <c r="G185" i="3"/>
  <c r="H185" i="3"/>
  <c r="I185" i="3"/>
  <c r="J185" i="3"/>
  <c r="K185" i="3"/>
  <c r="L185" i="3"/>
  <c r="B186" i="3"/>
  <c r="D186" i="3"/>
  <c r="E186" i="3"/>
  <c r="F186" i="3"/>
  <c r="G186" i="3"/>
  <c r="H186" i="3"/>
  <c r="I186" i="3"/>
  <c r="J186" i="3"/>
  <c r="K186" i="3"/>
  <c r="L186" i="3"/>
  <c r="B187" i="3"/>
  <c r="C187" i="3"/>
  <c r="D187" i="3"/>
  <c r="E187" i="3"/>
  <c r="F187" i="3"/>
  <c r="G187" i="3"/>
  <c r="H187" i="3"/>
  <c r="I187" i="3"/>
  <c r="J187" i="3"/>
  <c r="K187" i="3"/>
  <c r="L187" i="3"/>
  <c r="B188" i="3"/>
  <c r="C188" i="3"/>
  <c r="D188" i="3"/>
  <c r="E188" i="3"/>
  <c r="F188" i="3"/>
  <c r="G188" i="3"/>
  <c r="H188" i="3"/>
  <c r="I188" i="3"/>
  <c r="J188" i="3"/>
  <c r="K188" i="3"/>
  <c r="L188" i="3"/>
  <c r="B189" i="3"/>
  <c r="D189" i="3"/>
  <c r="E189" i="3"/>
  <c r="F189" i="3"/>
  <c r="G189" i="3"/>
  <c r="H189" i="3"/>
  <c r="I189" i="3"/>
  <c r="J189" i="3"/>
  <c r="K189" i="3"/>
  <c r="L189" i="3"/>
  <c r="B190" i="3"/>
  <c r="C190" i="3"/>
  <c r="D190" i="3"/>
  <c r="E190" i="3"/>
  <c r="F190" i="3"/>
  <c r="G190" i="3"/>
  <c r="H190" i="3"/>
  <c r="I190" i="3"/>
  <c r="J190" i="3"/>
  <c r="K190" i="3"/>
  <c r="L190" i="3"/>
  <c r="B191" i="3"/>
  <c r="C191" i="3"/>
  <c r="D191" i="3"/>
  <c r="E191" i="3"/>
  <c r="F191" i="3"/>
  <c r="G191" i="3"/>
  <c r="H191" i="3"/>
  <c r="I191" i="3"/>
  <c r="J191" i="3"/>
  <c r="K191" i="3"/>
  <c r="L191" i="3"/>
  <c r="B192" i="3"/>
  <c r="D192" i="3"/>
  <c r="E192" i="3"/>
  <c r="F192" i="3"/>
  <c r="G192" i="3"/>
  <c r="H192" i="3"/>
  <c r="I192" i="3"/>
  <c r="J192" i="3"/>
  <c r="K192" i="3"/>
  <c r="L192" i="3"/>
  <c r="B193" i="3"/>
  <c r="C193" i="3"/>
  <c r="D193" i="3"/>
  <c r="E193" i="3"/>
  <c r="F193" i="3"/>
  <c r="G193" i="3"/>
  <c r="H193" i="3"/>
  <c r="I193" i="3"/>
  <c r="J193" i="3"/>
  <c r="K193" i="3"/>
  <c r="L193" i="3"/>
  <c r="B194" i="3"/>
  <c r="C194" i="3"/>
  <c r="D194" i="3"/>
  <c r="E194" i="3"/>
  <c r="F194" i="3"/>
  <c r="G194" i="3"/>
  <c r="H194" i="3"/>
  <c r="I194" i="3"/>
  <c r="J194" i="3"/>
  <c r="K194" i="3"/>
  <c r="L194" i="3"/>
  <c r="B195" i="3"/>
  <c r="D195" i="3"/>
  <c r="E195" i="3"/>
  <c r="F195" i="3"/>
  <c r="G195" i="3"/>
  <c r="H195" i="3"/>
  <c r="I195" i="3"/>
  <c r="J195" i="3"/>
  <c r="K195" i="3"/>
  <c r="L195" i="3"/>
  <c r="B196" i="3"/>
  <c r="C196" i="3"/>
  <c r="D196" i="3"/>
  <c r="E196" i="3"/>
  <c r="F196" i="3"/>
  <c r="G196" i="3"/>
  <c r="H196" i="3"/>
  <c r="I196" i="3"/>
  <c r="J196" i="3"/>
  <c r="K196" i="3"/>
  <c r="L196" i="3"/>
  <c r="B197" i="3"/>
  <c r="C197" i="3"/>
  <c r="D197" i="3"/>
  <c r="E197" i="3"/>
  <c r="F197" i="3"/>
  <c r="G197" i="3"/>
  <c r="H197" i="3"/>
  <c r="I197" i="3"/>
  <c r="J197" i="3"/>
  <c r="K197" i="3"/>
  <c r="L197" i="3"/>
  <c r="B198" i="3"/>
  <c r="D198" i="3"/>
  <c r="E198" i="3"/>
  <c r="F198" i="3"/>
  <c r="G198" i="3"/>
  <c r="H198" i="3"/>
  <c r="I198" i="3"/>
  <c r="J198" i="3"/>
  <c r="K198" i="3"/>
  <c r="L198" i="3"/>
  <c r="B199" i="3"/>
  <c r="C199" i="3"/>
  <c r="D199" i="3"/>
  <c r="E199" i="3"/>
  <c r="F199" i="3"/>
  <c r="G199" i="3"/>
  <c r="H199" i="3"/>
  <c r="I199" i="3"/>
  <c r="J199" i="3"/>
  <c r="K199" i="3"/>
  <c r="L199" i="3"/>
  <c r="B200" i="3"/>
  <c r="C200" i="3"/>
  <c r="D200" i="3"/>
  <c r="E200" i="3"/>
  <c r="F200" i="3"/>
  <c r="G200" i="3"/>
  <c r="H200" i="3"/>
  <c r="I200" i="3"/>
  <c r="J200" i="3"/>
  <c r="K200" i="3"/>
  <c r="L200" i="3"/>
  <c r="B201" i="3"/>
  <c r="D201" i="3"/>
  <c r="E201" i="3"/>
  <c r="F201" i="3"/>
  <c r="G201" i="3"/>
  <c r="H201" i="3"/>
  <c r="I201" i="3"/>
  <c r="J201" i="3"/>
  <c r="K201" i="3"/>
  <c r="L201" i="3"/>
  <c r="B202" i="3"/>
  <c r="C202" i="3"/>
  <c r="D202" i="3"/>
  <c r="E202" i="3"/>
  <c r="F202" i="3"/>
  <c r="G202" i="3"/>
  <c r="H202" i="3"/>
  <c r="I202" i="3"/>
  <c r="J202" i="3"/>
  <c r="K202" i="3"/>
  <c r="L202" i="3"/>
  <c r="B203" i="3"/>
  <c r="C203" i="3"/>
  <c r="D203" i="3"/>
  <c r="E203" i="3"/>
  <c r="F203" i="3"/>
  <c r="G203" i="3"/>
  <c r="H203" i="3"/>
  <c r="I203" i="3"/>
  <c r="J203" i="3"/>
  <c r="K203" i="3"/>
  <c r="L203" i="3"/>
  <c r="B204" i="3"/>
  <c r="D204" i="3"/>
  <c r="E204" i="3"/>
  <c r="F204" i="3"/>
  <c r="G204" i="3"/>
  <c r="H204" i="3"/>
  <c r="I204" i="3"/>
  <c r="J204" i="3"/>
  <c r="K204" i="3"/>
  <c r="L204" i="3"/>
  <c r="B205" i="3"/>
  <c r="C205" i="3"/>
  <c r="D205" i="3"/>
  <c r="E205" i="3"/>
  <c r="F205" i="3"/>
  <c r="G205" i="3"/>
  <c r="H205" i="3"/>
  <c r="I205" i="3"/>
  <c r="J205" i="3"/>
  <c r="K205" i="3"/>
  <c r="L205" i="3"/>
  <c r="B206" i="3"/>
  <c r="C206" i="3"/>
  <c r="D206" i="3"/>
  <c r="E206" i="3"/>
  <c r="F206" i="3"/>
  <c r="G206" i="3"/>
  <c r="H206" i="3"/>
  <c r="I206" i="3"/>
  <c r="J206" i="3"/>
  <c r="K206" i="3"/>
  <c r="L206" i="3"/>
  <c r="B207" i="3"/>
  <c r="D207" i="3"/>
  <c r="E207" i="3"/>
  <c r="F207" i="3"/>
  <c r="G207" i="3"/>
  <c r="H207" i="3"/>
  <c r="I207" i="3"/>
  <c r="J207" i="3"/>
  <c r="K207" i="3"/>
  <c r="L207" i="3"/>
  <c r="B208" i="3"/>
  <c r="C208" i="3"/>
  <c r="D208" i="3"/>
  <c r="E208" i="3"/>
  <c r="F208" i="3"/>
  <c r="G208" i="3"/>
  <c r="H208" i="3"/>
  <c r="I208" i="3"/>
  <c r="J208" i="3"/>
  <c r="K208" i="3"/>
  <c r="L208" i="3"/>
  <c r="B209" i="3"/>
  <c r="C209" i="3"/>
  <c r="D209" i="3"/>
  <c r="E209" i="3"/>
  <c r="F209" i="3"/>
  <c r="G209" i="3"/>
  <c r="H209" i="3"/>
  <c r="I209" i="3"/>
  <c r="J209" i="3"/>
  <c r="K209" i="3"/>
  <c r="L209" i="3"/>
  <c r="B210" i="3"/>
  <c r="D210" i="3"/>
  <c r="E210" i="3"/>
  <c r="F210" i="3"/>
  <c r="G210" i="3"/>
  <c r="H210" i="3"/>
  <c r="I210" i="3"/>
  <c r="J210" i="3"/>
  <c r="K210" i="3"/>
  <c r="L210" i="3"/>
  <c r="B211" i="3"/>
  <c r="C211" i="3"/>
  <c r="D211" i="3"/>
  <c r="E211" i="3"/>
  <c r="F211" i="3"/>
  <c r="G211" i="3"/>
  <c r="H211" i="3"/>
  <c r="I211" i="3"/>
  <c r="J211" i="3"/>
  <c r="K211" i="3"/>
  <c r="L211" i="3"/>
  <c r="B212" i="3"/>
  <c r="C212" i="3"/>
  <c r="D212" i="3"/>
  <c r="E212" i="3"/>
  <c r="F212" i="3"/>
  <c r="G212" i="3"/>
  <c r="H212" i="3"/>
  <c r="I212" i="3"/>
  <c r="J212" i="3"/>
  <c r="K212" i="3"/>
  <c r="L212" i="3"/>
  <c r="B213" i="3"/>
  <c r="D213" i="3"/>
  <c r="E213" i="3"/>
  <c r="F213" i="3"/>
  <c r="G213" i="3"/>
  <c r="H213" i="3"/>
  <c r="I213" i="3"/>
  <c r="J213" i="3"/>
  <c r="K213" i="3"/>
  <c r="L213" i="3"/>
  <c r="B214" i="3"/>
  <c r="C214" i="3"/>
  <c r="D214" i="3"/>
  <c r="E214" i="3"/>
  <c r="F214" i="3"/>
  <c r="G214" i="3"/>
  <c r="H214" i="3"/>
  <c r="I214" i="3"/>
  <c r="J214" i="3"/>
  <c r="K214" i="3"/>
  <c r="L214" i="3"/>
  <c r="B215" i="3"/>
  <c r="C215" i="3"/>
  <c r="D215" i="3"/>
  <c r="E215" i="3"/>
  <c r="F215" i="3"/>
  <c r="G215" i="3"/>
  <c r="H215" i="3"/>
  <c r="I215" i="3"/>
  <c r="J215" i="3"/>
  <c r="K215" i="3"/>
  <c r="L215" i="3"/>
  <c r="B216" i="3"/>
  <c r="D216" i="3"/>
  <c r="E216" i="3"/>
  <c r="F216" i="3"/>
  <c r="G216" i="3"/>
  <c r="H216" i="3"/>
  <c r="I216" i="3"/>
  <c r="J216" i="3"/>
  <c r="K216" i="3"/>
  <c r="L216" i="3"/>
  <c r="B217" i="3"/>
  <c r="C217" i="3"/>
  <c r="D217" i="3"/>
  <c r="E217" i="3"/>
  <c r="F217" i="3"/>
  <c r="G217" i="3"/>
  <c r="H217" i="3"/>
  <c r="I217" i="3"/>
  <c r="J217" i="3"/>
  <c r="K217" i="3"/>
  <c r="L217" i="3"/>
  <c r="B218" i="3"/>
  <c r="C218" i="3"/>
  <c r="D218" i="3"/>
  <c r="E218" i="3"/>
  <c r="F218" i="3"/>
  <c r="G218" i="3"/>
  <c r="H218" i="3"/>
  <c r="I218" i="3"/>
  <c r="J218" i="3"/>
  <c r="K218" i="3"/>
  <c r="L218" i="3"/>
  <c r="B219" i="3"/>
  <c r="D219" i="3"/>
  <c r="E219" i="3"/>
  <c r="F219" i="3"/>
  <c r="G219" i="3"/>
  <c r="H219" i="3"/>
  <c r="I219" i="3"/>
  <c r="J219" i="3"/>
  <c r="K219" i="3"/>
  <c r="L219" i="3"/>
  <c r="B220" i="3"/>
  <c r="C220" i="3"/>
  <c r="D220" i="3"/>
  <c r="E220" i="3"/>
  <c r="F220" i="3"/>
  <c r="G220" i="3"/>
  <c r="H220" i="3"/>
  <c r="I220" i="3"/>
  <c r="J220" i="3"/>
  <c r="K220" i="3"/>
  <c r="L220" i="3"/>
  <c r="B221" i="3"/>
  <c r="C221" i="3"/>
  <c r="D221" i="3"/>
  <c r="E221" i="3"/>
  <c r="F221" i="3"/>
  <c r="G221" i="3"/>
  <c r="H221" i="3"/>
  <c r="I221" i="3"/>
  <c r="J221" i="3"/>
  <c r="K221" i="3"/>
  <c r="L221" i="3"/>
  <c r="B222" i="3"/>
  <c r="D222" i="3"/>
  <c r="E222" i="3"/>
  <c r="F222" i="3"/>
  <c r="G222" i="3"/>
  <c r="H222" i="3"/>
  <c r="I222" i="3"/>
  <c r="J222" i="3"/>
  <c r="K222" i="3"/>
  <c r="L222" i="3"/>
  <c r="B223" i="3"/>
  <c r="C223" i="3"/>
  <c r="D223" i="3"/>
  <c r="E223" i="3"/>
  <c r="F223" i="3"/>
  <c r="G223" i="3"/>
  <c r="H223" i="3"/>
  <c r="I223" i="3"/>
  <c r="J223" i="3"/>
  <c r="K223" i="3"/>
  <c r="L223" i="3"/>
  <c r="B224" i="3"/>
  <c r="C224" i="3"/>
  <c r="D224" i="3"/>
  <c r="E224" i="3"/>
  <c r="F224" i="3"/>
  <c r="G224" i="3"/>
  <c r="H224" i="3"/>
  <c r="I224" i="3"/>
  <c r="J224" i="3"/>
  <c r="K224" i="3"/>
  <c r="L224" i="3"/>
  <c r="B225" i="3"/>
  <c r="D225" i="3"/>
  <c r="E225" i="3"/>
  <c r="F225" i="3"/>
  <c r="G225" i="3"/>
  <c r="H225" i="3"/>
  <c r="I225" i="3"/>
  <c r="J225" i="3"/>
  <c r="K225" i="3"/>
  <c r="L225" i="3"/>
  <c r="B226" i="3"/>
  <c r="C226" i="3"/>
  <c r="D226" i="3"/>
  <c r="E226" i="3"/>
  <c r="F226" i="3"/>
  <c r="G226" i="3"/>
  <c r="H226" i="3"/>
  <c r="I226" i="3"/>
  <c r="J226" i="3"/>
  <c r="K226" i="3"/>
  <c r="L226" i="3"/>
  <c r="B227" i="3"/>
  <c r="C227" i="3"/>
  <c r="D227" i="3"/>
  <c r="E227" i="3"/>
  <c r="F227" i="3"/>
  <c r="G227" i="3"/>
  <c r="H227" i="3"/>
  <c r="I227" i="3"/>
  <c r="J227" i="3"/>
  <c r="K227" i="3"/>
  <c r="L227" i="3"/>
  <c r="B228" i="3"/>
  <c r="D228" i="3"/>
  <c r="E228" i="3"/>
  <c r="F228" i="3"/>
  <c r="G228" i="3"/>
  <c r="H228" i="3"/>
  <c r="I228" i="3"/>
  <c r="J228" i="3"/>
  <c r="K228" i="3"/>
  <c r="L228" i="3"/>
  <c r="B229" i="3"/>
  <c r="C229" i="3"/>
  <c r="D229" i="3"/>
  <c r="E229" i="3"/>
  <c r="F229" i="3"/>
  <c r="G229" i="3"/>
  <c r="H229" i="3"/>
  <c r="I229" i="3"/>
  <c r="J229" i="3"/>
  <c r="K229" i="3"/>
  <c r="L229" i="3"/>
  <c r="B230" i="3"/>
  <c r="C230" i="3"/>
  <c r="D230" i="3"/>
  <c r="E230" i="3"/>
  <c r="F230" i="3"/>
  <c r="G230" i="3"/>
  <c r="H230" i="3"/>
  <c r="I230" i="3"/>
  <c r="J230" i="3"/>
  <c r="K230" i="3"/>
  <c r="L230" i="3"/>
  <c r="B231" i="3"/>
  <c r="D231" i="3"/>
  <c r="E231" i="3"/>
  <c r="F231" i="3"/>
  <c r="G231" i="3"/>
  <c r="H231" i="3"/>
  <c r="I231" i="3"/>
  <c r="J231" i="3"/>
  <c r="K231" i="3"/>
  <c r="L231" i="3"/>
  <c r="B232" i="3"/>
  <c r="C232" i="3"/>
  <c r="D232" i="3"/>
  <c r="E232" i="3"/>
  <c r="F232" i="3"/>
  <c r="G232" i="3"/>
  <c r="H232" i="3"/>
  <c r="I232" i="3"/>
  <c r="J232" i="3"/>
  <c r="K232" i="3"/>
  <c r="L232" i="3"/>
  <c r="B233" i="3"/>
  <c r="C233" i="3"/>
  <c r="D233" i="3"/>
  <c r="E233" i="3"/>
  <c r="F233" i="3"/>
  <c r="G233" i="3"/>
  <c r="H233" i="3"/>
  <c r="I233" i="3"/>
  <c r="J233" i="3"/>
  <c r="K233" i="3"/>
  <c r="L233" i="3"/>
  <c r="B234" i="3"/>
  <c r="D234" i="3"/>
  <c r="E234" i="3"/>
  <c r="F234" i="3"/>
  <c r="G234" i="3"/>
  <c r="H234" i="3"/>
  <c r="I234" i="3"/>
  <c r="J234" i="3"/>
  <c r="K234" i="3"/>
  <c r="L234" i="3"/>
  <c r="B235" i="3"/>
  <c r="C235" i="3"/>
  <c r="D235" i="3"/>
  <c r="E235" i="3"/>
  <c r="F235" i="3"/>
  <c r="G235" i="3"/>
  <c r="H235" i="3"/>
  <c r="I235" i="3"/>
  <c r="J235" i="3"/>
  <c r="K235" i="3"/>
  <c r="L235" i="3"/>
  <c r="B236" i="3"/>
  <c r="C236" i="3"/>
  <c r="D236" i="3"/>
  <c r="E236" i="3"/>
  <c r="F236" i="3"/>
  <c r="G236" i="3"/>
  <c r="H236" i="3"/>
  <c r="I236" i="3"/>
  <c r="J236" i="3"/>
  <c r="K236" i="3"/>
  <c r="L236" i="3"/>
  <c r="B237" i="3"/>
  <c r="D237" i="3"/>
  <c r="E237" i="3"/>
  <c r="F237" i="3"/>
  <c r="G237" i="3"/>
  <c r="H237" i="3"/>
  <c r="I237" i="3"/>
  <c r="J237" i="3"/>
  <c r="K237" i="3"/>
  <c r="L237" i="3"/>
  <c r="B238" i="3"/>
  <c r="C238" i="3"/>
  <c r="D238" i="3"/>
  <c r="E238" i="3"/>
  <c r="F238" i="3"/>
  <c r="G238" i="3"/>
  <c r="H238" i="3"/>
  <c r="I238" i="3"/>
  <c r="J238" i="3"/>
  <c r="K238" i="3"/>
  <c r="L238" i="3"/>
  <c r="B239" i="3"/>
  <c r="C239" i="3"/>
  <c r="D239" i="3"/>
  <c r="E239" i="3"/>
  <c r="F239" i="3"/>
  <c r="G239" i="3"/>
  <c r="H239" i="3"/>
  <c r="I239" i="3"/>
  <c r="J239" i="3"/>
  <c r="K239" i="3"/>
  <c r="L239" i="3"/>
  <c r="B240" i="3"/>
  <c r="C240" i="3"/>
  <c r="D240" i="3"/>
  <c r="E240" i="3"/>
  <c r="F240" i="3"/>
  <c r="G240" i="3"/>
  <c r="H240" i="3"/>
  <c r="I240" i="3"/>
  <c r="J240" i="3"/>
  <c r="K240" i="3"/>
  <c r="L240" i="3"/>
  <c r="B241" i="3"/>
  <c r="C241" i="3"/>
  <c r="D241" i="3"/>
  <c r="E241" i="3"/>
  <c r="F241" i="3"/>
  <c r="G241" i="3"/>
  <c r="H241" i="3"/>
  <c r="I241" i="3"/>
  <c r="J241" i="3"/>
  <c r="K241" i="3"/>
  <c r="L241" i="3"/>
  <c r="B242" i="3"/>
  <c r="D242" i="3"/>
  <c r="E242" i="3"/>
  <c r="F242" i="3"/>
  <c r="G242" i="3"/>
  <c r="H242" i="3"/>
  <c r="I242" i="3"/>
  <c r="J242" i="3"/>
  <c r="K242" i="3"/>
  <c r="L242" i="3"/>
  <c r="B243" i="3"/>
  <c r="C243" i="3"/>
  <c r="D243" i="3"/>
  <c r="E243" i="3"/>
  <c r="F243" i="3"/>
  <c r="G243" i="3"/>
  <c r="H243" i="3"/>
  <c r="I243" i="3"/>
  <c r="J243" i="3"/>
  <c r="K243" i="3"/>
  <c r="L243" i="3"/>
  <c r="B244" i="3"/>
  <c r="C244" i="3"/>
  <c r="D244" i="3"/>
  <c r="E244" i="3"/>
  <c r="F244" i="3"/>
  <c r="G244" i="3"/>
  <c r="H244" i="3"/>
  <c r="I244" i="3"/>
  <c r="J244" i="3"/>
  <c r="K244" i="3"/>
  <c r="L244" i="3"/>
  <c r="B245" i="3"/>
  <c r="D245" i="3"/>
  <c r="E245" i="3"/>
  <c r="F245" i="3"/>
  <c r="G245" i="3"/>
  <c r="H245" i="3"/>
  <c r="I245" i="3"/>
  <c r="J245" i="3"/>
  <c r="K245" i="3"/>
  <c r="L245" i="3"/>
  <c r="B246" i="3"/>
  <c r="C246" i="3"/>
  <c r="D246" i="3"/>
  <c r="E246" i="3"/>
  <c r="F246" i="3"/>
  <c r="G246" i="3"/>
  <c r="H246" i="3"/>
  <c r="I246" i="3"/>
  <c r="J246" i="3"/>
  <c r="K246" i="3"/>
  <c r="L246" i="3"/>
  <c r="B247" i="3"/>
  <c r="C247" i="3"/>
  <c r="D247" i="3"/>
  <c r="E247" i="3"/>
  <c r="F247" i="3"/>
  <c r="G247" i="3"/>
  <c r="H247" i="3"/>
  <c r="I247" i="3"/>
  <c r="J247" i="3"/>
  <c r="K247" i="3"/>
  <c r="L247" i="3"/>
  <c r="B248" i="3"/>
  <c r="C248" i="3"/>
  <c r="D248" i="3"/>
  <c r="E248" i="3"/>
  <c r="F248" i="3"/>
  <c r="G248" i="3"/>
  <c r="H248" i="3"/>
  <c r="I248" i="3"/>
  <c r="J248" i="3"/>
  <c r="K248" i="3"/>
  <c r="L248" i="3"/>
  <c r="B249" i="3"/>
  <c r="C249" i="3"/>
  <c r="D249" i="3"/>
  <c r="E249" i="3"/>
  <c r="F249" i="3"/>
  <c r="G249" i="3"/>
  <c r="H249" i="3"/>
  <c r="I249" i="3"/>
  <c r="J249" i="3"/>
  <c r="K249" i="3"/>
  <c r="L249" i="3"/>
  <c r="B250" i="3"/>
  <c r="D250" i="3"/>
  <c r="E250" i="3"/>
  <c r="F250" i="3"/>
  <c r="G250" i="3"/>
  <c r="H250" i="3"/>
  <c r="I250" i="3"/>
  <c r="J250" i="3"/>
  <c r="K250" i="3"/>
  <c r="L250" i="3"/>
  <c r="B251" i="3"/>
  <c r="C251" i="3"/>
  <c r="D251" i="3"/>
  <c r="E251" i="3"/>
  <c r="F251" i="3"/>
  <c r="G251" i="3"/>
  <c r="H251" i="3"/>
  <c r="I251" i="3"/>
  <c r="J251" i="3"/>
  <c r="K251" i="3"/>
  <c r="L251" i="3"/>
  <c r="B252" i="3"/>
  <c r="C252" i="3"/>
  <c r="D252" i="3"/>
  <c r="E252" i="3"/>
  <c r="F252" i="3"/>
  <c r="G252" i="3"/>
  <c r="H252" i="3"/>
  <c r="I252" i="3"/>
  <c r="J252" i="3"/>
  <c r="K252" i="3"/>
  <c r="L252" i="3"/>
  <c r="B253" i="3"/>
  <c r="D253" i="3"/>
  <c r="E253" i="3"/>
  <c r="F253" i="3"/>
  <c r="G253" i="3"/>
  <c r="H253" i="3"/>
  <c r="I253" i="3"/>
  <c r="J253" i="3"/>
  <c r="K253" i="3"/>
  <c r="L253" i="3"/>
  <c r="B254" i="3"/>
  <c r="C254" i="3"/>
  <c r="D254" i="3"/>
  <c r="E254" i="3"/>
  <c r="F254" i="3"/>
  <c r="G254" i="3"/>
  <c r="H254" i="3"/>
  <c r="I254" i="3"/>
  <c r="J254" i="3"/>
  <c r="K254" i="3"/>
  <c r="L254" i="3"/>
  <c r="B255" i="3"/>
  <c r="C255" i="3"/>
  <c r="D255" i="3"/>
  <c r="E255" i="3"/>
  <c r="F255" i="3"/>
  <c r="G255" i="3"/>
  <c r="H255" i="3"/>
  <c r="I255" i="3"/>
  <c r="J255" i="3"/>
  <c r="K255" i="3"/>
  <c r="L255" i="3"/>
  <c r="B256" i="3"/>
  <c r="C256" i="3"/>
  <c r="D256" i="3"/>
  <c r="E256" i="3"/>
  <c r="F256" i="3"/>
  <c r="G256" i="3"/>
  <c r="H256" i="3"/>
  <c r="I256" i="3"/>
  <c r="J256" i="3"/>
  <c r="K256" i="3"/>
  <c r="L256" i="3"/>
  <c r="B257" i="3"/>
  <c r="C257" i="3"/>
  <c r="D257" i="3"/>
  <c r="E257" i="3"/>
  <c r="F257" i="3"/>
  <c r="G257" i="3"/>
  <c r="H257" i="3"/>
  <c r="I257" i="3"/>
  <c r="J257" i="3"/>
  <c r="K257" i="3"/>
  <c r="L257" i="3"/>
  <c r="B258" i="3"/>
  <c r="C258" i="3"/>
  <c r="D258" i="3"/>
  <c r="E258" i="3"/>
  <c r="F258" i="3"/>
  <c r="G258" i="3"/>
  <c r="H258" i="3"/>
  <c r="I258" i="3"/>
  <c r="J258" i="3"/>
  <c r="K258" i="3"/>
  <c r="L258" i="3"/>
  <c r="B259" i="3"/>
  <c r="D259" i="3"/>
  <c r="E259" i="3"/>
  <c r="F259" i="3"/>
  <c r="G259" i="3"/>
  <c r="H259" i="3"/>
  <c r="I259" i="3"/>
  <c r="J259" i="3"/>
  <c r="K259" i="3"/>
  <c r="L259" i="3"/>
  <c r="B260" i="3"/>
  <c r="C260" i="3"/>
  <c r="D260" i="3"/>
  <c r="E260" i="3"/>
  <c r="F260" i="3"/>
  <c r="G260" i="3"/>
  <c r="H260" i="3"/>
  <c r="I260" i="3"/>
  <c r="J260" i="3"/>
  <c r="K260" i="3"/>
  <c r="L260" i="3"/>
  <c r="B261" i="3"/>
  <c r="C261" i="3"/>
  <c r="D261" i="3"/>
  <c r="E261" i="3"/>
  <c r="F261" i="3"/>
  <c r="G261" i="3"/>
  <c r="H261" i="3"/>
  <c r="I261" i="3"/>
  <c r="J261" i="3"/>
  <c r="K261" i="3"/>
  <c r="L261" i="3"/>
  <c r="B262" i="3"/>
  <c r="D262" i="3"/>
  <c r="E262" i="3"/>
  <c r="F262" i="3"/>
  <c r="G262" i="3"/>
  <c r="H262" i="3"/>
  <c r="I262" i="3"/>
  <c r="J262" i="3"/>
  <c r="K262" i="3"/>
  <c r="L262" i="3"/>
  <c r="B263" i="3"/>
  <c r="C263" i="3"/>
  <c r="D263" i="3"/>
  <c r="E263" i="3"/>
  <c r="F263" i="3"/>
  <c r="G263" i="3"/>
  <c r="H263" i="3"/>
  <c r="I263" i="3"/>
  <c r="J263" i="3"/>
  <c r="K263" i="3"/>
  <c r="L263" i="3"/>
  <c r="B264" i="3"/>
  <c r="C264" i="3"/>
  <c r="D264" i="3"/>
  <c r="E264" i="3"/>
  <c r="F264" i="3"/>
  <c r="G264" i="3"/>
  <c r="H264" i="3"/>
  <c r="I264" i="3"/>
  <c r="J264" i="3"/>
  <c r="K264" i="3"/>
  <c r="L264" i="3"/>
  <c r="B265" i="3"/>
  <c r="D265" i="3"/>
  <c r="E265" i="3"/>
  <c r="F265" i="3"/>
  <c r="G265" i="3"/>
  <c r="H265" i="3"/>
  <c r="I265" i="3"/>
  <c r="J265" i="3"/>
  <c r="K265" i="3"/>
  <c r="L265" i="3"/>
  <c r="B266" i="3"/>
  <c r="C266" i="3"/>
  <c r="D266" i="3"/>
  <c r="E266" i="3"/>
  <c r="F266" i="3"/>
  <c r="G266" i="3"/>
  <c r="H266" i="3"/>
  <c r="I266" i="3"/>
  <c r="J266" i="3"/>
  <c r="K266" i="3"/>
  <c r="L266" i="3"/>
  <c r="B267" i="3"/>
  <c r="C267" i="3"/>
  <c r="D267" i="3"/>
  <c r="E267" i="3"/>
  <c r="F267" i="3"/>
  <c r="G267" i="3"/>
  <c r="H267" i="3"/>
  <c r="I267" i="3"/>
  <c r="J267" i="3"/>
  <c r="K267" i="3"/>
  <c r="L267" i="3"/>
  <c r="B268" i="3"/>
  <c r="C268" i="3"/>
  <c r="D268" i="3"/>
  <c r="E268" i="3"/>
  <c r="F268" i="3"/>
  <c r="G268" i="3"/>
  <c r="H268" i="3"/>
  <c r="I268" i="3"/>
  <c r="J268" i="3"/>
  <c r="K268" i="3"/>
  <c r="L268" i="3"/>
  <c r="B269" i="3"/>
  <c r="D269" i="3"/>
  <c r="E269" i="3"/>
  <c r="F269" i="3"/>
  <c r="G269" i="3"/>
  <c r="H269" i="3"/>
  <c r="I269" i="3"/>
  <c r="J269" i="3"/>
  <c r="K269" i="3"/>
  <c r="L269" i="3"/>
  <c r="B270" i="3"/>
  <c r="C270" i="3"/>
  <c r="D270" i="3"/>
  <c r="E270" i="3"/>
  <c r="F270" i="3"/>
  <c r="G270" i="3"/>
  <c r="H270" i="3"/>
  <c r="I270" i="3"/>
  <c r="J270" i="3"/>
  <c r="K270" i="3"/>
  <c r="L270" i="3"/>
  <c r="B271" i="3"/>
  <c r="C271" i="3"/>
  <c r="D271" i="3"/>
  <c r="E271" i="3"/>
  <c r="F271" i="3"/>
  <c r="G271" i="3"/>
  <c r="H271" i="3"/>
  <c r="I271" i="3"/>
  <c r="J271" i="3"/>
  <c r="K271" i="3"/>
  <c r="L271" i="3"/>
  <c r="B272" i="3"/>
  <c r="D272" i="3"/>
  <c r="E272" i="3"/>
  <c r="F272" i="3"/>
  <c r="G272" i="3"/>
  <c r="H272" i="3"/>
  <c r="I272" i="3"/>
  <c r="J272" i="3"/>
  <c r="K272" i="3"/>
  <c r="L272" i="3"/>
  <c r="B273" i="3"/>
  <c r="C273" i="3"/>
  <c r="D273" i="3"/>
  <c r="E273" i="3"/>
  <c r="F273" i="3"/>
  <c r="G273" i="3"/>
  <c r="H273" i="3"/>
  <c r="I273" i="3"/>
  <c r="J273" i="3"/>
  <c r="K273" i="3"/>
  <c r="L273" i="3"/>
  <c r="B274" i="3"/>
  <c r="C274" i="3"/>
  <c r="D274" i="3"/>
  <c r="E274" i="3"/>
  <c r="F274" i="3"/>
  <c r="G274" i="3"/>
  <c r="H274" i="3"/>
  <c r="I274" i="3"/>
  <c r="J274" i="3"/>
  <c r="K274" i="3"/>
  <c r="L274" i="3"/>
  <c r="B275" i="3"/>
  <c r="C275" i="3"/>
  <c r="D275" i="3"/>
  <c r="E275" i="3"/>
  <c r="F275" i="3"/>
  <c r="G275" i="3"/>
  <c r="H275" i="3"/>
  <c r="I275" i="3"/>
  <c r="J275" i="3"/>
  <c r="K275" i="3"/>
  <c r="L275" i="3"/>
  <c r="B276" i="3"/>
  <c r="D276" i="3"/>
  <c r="E276" i="3"/>
  <c r="F276" i="3"/>
  <c r="G276" i="3"/>
  <c r="H276" i="3"/>
  <c r="I276" i="3"/>
  <c r="J276" i="3"/>
  <c r="K276" i="3"/>
  <c r="L276" i="3"/>
  <c r="B277" i="3"/>
  <c r="C277" i="3"/>
  <c r="D277" i="3"/>
  <c r="E277" i="3"/>
  <c r="F277" i="3"/>
  <c r="G277" i="3"/>
  <c r="H277" i="3"/>
  <c r="I277" i="3"/>
  <c r="J277" i="3"/>
  <c r="K277" i="3"/>
  <c r="L277" i="3"/>
  <c r="B278" i="3"/>
  <c r="C278" i="3"/>
  <c r="D278" i="3"/>
  <c r="E278" i="3"/>
  <c r="F278" i="3"/>
  <c r="G278" i="3"/>
  <c r="H278" i="3"/>
  <c r="I278" i="3"/>
  <c r="J278" i="3"/>
  <c r="K278" i="3"/>
  <c r="L278" i="3"/>
  <c r="B279" i="3"/>
  <c r="C279" i="3"/>
  <c r="D279" i="3"/>
  <c r="E279" i="3"/>
  <c r="F279" i="3"/>
  <c r="G279" i="3"/>
  <c r="H279" i="3"/>
  <c r="I279" i="3"/>
  <c r="J279" i="3"/>
  <c r="K279" i="3"/>
  <c r="L279" i="3"/>
  <c r="B280" i="3"/>
  <c r="D280" i="3"/>
  <c r="E280" i="3"/>
  <c r="F280" i="3"/>
  <c r="G280" i="3"/>
  <c r="H280" i="3"/>
  <c r="I280" i="3"/>
  <c r="J280" i="3"/>
  <c r="K280" i="3"/>
  <c r="L280" i="3"/>
  <c r="B281" i="3"/>
  <c r="C281" i="3"/>
  <c r="D281" i="3"/>
  <c r="E281" i="3"/>
  <c r="F281" i="3"/>
  <c r="G281" i="3"/>
  <c r="H281" i="3"/>
  <c r="I281" i="3"/>
  <c r="J281" i="3"/>
  <c r="K281" i="3"/>
  <c r="L281" i="3"/>
  <c r="B282" i="3"/>
  <c r="C282" i="3"/>
  <c r="D282" i="3"/>
  <c r="E282" i="3"/>
  <c r="F282" i="3"/>
  <c r="G282" i="3"/>
  <c r="H282" i="3"/>
  <c r="I282" i="3"/>
  <c r="J282" i="3"/>
  <c r="K282" i="3"/>
  <c r="L282" i="3"/>
  <c r="B283" i="3"/>
  <c r="C283" i="3"/>
  <c r="D283" i="3"/>
  <c r="E283" i="3"/>
  <c r="F283" i="3"/>
  <c r="G283" i="3"/>
  <c r="H283" i="3"/>
  <c r="I283" i="3"/>
  <c r="J283" i="3"/>
  <c r="K283" i="3"/>
  <c r="L283" i="3"/>
  <c r="B284" i="3"/>
  <c r="D284" i="3"/>
  <c r="E284" i="3"/>
  <c r="F284" i="3"/>
  <c r="G284" i="3"/>
  <c r="H284" i="3"/>
  <c r="I284" i="3"/>
  <c r="J284" i="3"/>
  <c r="K284" i="3"/>
  <c r="L284" i="3"/>
  <c r="B285" i="3"/>
  <c r="C285" i="3"/>
  <c r="D285" i="3"/>
  <c r="E285" i="3"/>
  <c r="F285" i="3"/>
  <c r="G285" i="3"/>
  <c r="H285" i="3"/>
  <c r="I285" i="3"/>
  <c r="J285" i="3"/>
  <c r="K285" i="3"/>
  <c r="L285" i="3"/>
  <c r="B286" i="3"/>
  <c r="C286" i="3"/>
  <c r="D286" i="3"/>
  <c r="E286" i="3"/>
  <c r="F286" i="3"/>
  <c r="G286" i="3"/>
  <c r="H286" i="3"/>
  <c r="I286" i="3"/>
  <c r="J286" i="3"/>
  <c r="K286" i="3"/>
  <c r="L286" i="3"/>
  <c r="B287" i="3"/>
  <c r="C287" i="3"/>
  <c r="D287" i="3"/>
  <c r="E287" i="3"/>
  <c r="F287" i="3"/>
  <c r="G287" i="3"/>
  <c r="H287" i="3"/>
  <c r="I287" i="3"/>
  <c r="J287" i="3"/>
  <c r="K287" i="3"/>
  <c r="L287" i="3"/>
  <c r="B288" i="3"/>
  <c r="C288" i="3"/>
  <c r="D288" i="3"/>
  <c r="E288" i="3"/>
  <c r="F288" i="3"/>
  <c r="G288" i="3"/>
  <c r="H288" i="3"/>
  <c r="I288" i="3"/>
  <c r="J288" i="3"/>
  <c r="K288" i="3"/>
  <c r="L288" i="3"/>
  <c r="B289" i="3"/>
  <c r="D289" i="3"/>
  <c r="E289" i="3"/>
  <c r="F289" i="3"/>
  <c r="G289" i="3"/>
  <c r="H289" i="3"/>
  <c r="I289" i="3"/>
  <c r="J289" i="3"/>
  <c r="K289" i="3"/>
  <c r="L289" i="3"/>
  <c r="B290" i="3"/>
  <c r="C290" i="3"/>
  <c r="D290" i="3"/>
  <c r="E290" i="3"/>
  <c r="F290" i="3"/>
  <c r="G290" i="3"/>
  <c r="H290" i="3"/>
  <c r="I290" i="3"/>
  <c r="J290" i="3"/>
  <c r="K290" i="3"/>
  <c r="L290" i="3"/>
  <c r="B291" i="3"/>
  <c r="C291" i="3"/>
  <c r="D291" i="3"/>
  <c r="E291" i="3"/>
  <c r="F291" i="3"/>
  <c r="G291" i="3"/>
  <c r="H291" i="3"/>
  <c r="I291" i="3"/>
  <c r="J291" i="3"/>
  <c r="K291" i="3"/>
  <c r="L291" i="3"/>
  <c r="B292" i="3"/>
  <c r="D292" i="3"/>
  <c r="E292" i="3"/>
  <c r="F292" i="3"/>
  <c r="G292" i="3"/>
  <c r="H292" i="3"/>
  <c r="I292" i="3"/>
  <c r="J292" i="3"/>
  <c r="K292" i="3"/>
  <c r="L292" i="3"/>
  <c r="B293" i="3"/>
  <c r="C293" i="3"/>
  <c r="D293" i="3"/>
  <c r="E293" i="3"/>
  <c r="F293" i="3"/>
  <c r="G293" i="3"/>
  <c r="H293" i="3"/>
  <c r="I293" i="3"/>
  <c r="J293" i="3"/>
  <c r="K293" i="3"/>
  <c r="L293" i="3"/>
  <c r="B294" i="3"/>
  <c r="C294" i="3"/>
  <c r="D294" i="3"/>
  <c r="E294" i="3"/>
  <c r="F294" i="3"/>
  <c r="G294" i="3"/>
  <c r="H294" i="3"/>
  <c r="I294" i="3"/>
  <c r="J294" i="3"/>
  <c r="K294" i="3"/>
  <c r="L294" i="3"/>
  <c r="B295" i="3"/>
  <c r="C295" i="3"/>
  <c r="D295" i="3"/>
  <c r="E295" i="3"/>
  <c r="F295" i="3"/>
  <c r="G295" i="3"/>
  <c r="H295" i="3"/>
  <c r="I295" i="3"/>
  <c r="J295" i="3"/>
  <c r="K295" i="3"/>
  <c r="L295" i="3"/>
  <c r="B296" i="3"/>
  <c r="D296" i="3"/>
  <c r="E296" i="3"/>
  <c r="F296" i="3"/>
  <c r="G296" i="3"/>
  <c r="H296" i="3"/>
  <c r="I296" i="3"/>
  <c r="J296" i="3"/>
  <c r="K296" i="3"/>
  <c r="L296" i="3"/>
  <c r="B297" i="3"/>
  <c r="C297" i="3"/>
  <c r="D297" i="3"/>
  <c r="E297" i="3"/>
  <c r="F297" i="3"/>
  <c r="G297" i="3"/>
  <c r="H297" i="3"/>
  <c r="I297" i="3"/>
  <c r="J297" i="3"/>
  <c r="K297" i="3"/>
  <c r="L297" i="3"/>
  <c r="B298" i="3"/>
  <c r="C298" i="3"/>
  <c r="D298" i="3"/>
  <c r="E298" i="3"/>
  <c r="F298" i="3"/>
  <c r="G298" i="3"/>
  <c r="H298" i="3"/>
  <c r="I298" i="3"/>
  <c r="J298" i="3"/>
  <c r="K298" i="3"/>
  <c r="L298" i="3"/>
  <c r="B299" i="3"/>
  <c r="C299" i="3"/>
  <c r="D299" i="3"/>
  <c r="E299" i="3"/>
  <c r="F299" i="3"/>
  <c r="G299" i="3"/>
  <c r="H299" i="3"/>
  <c r="I299" i="3"/>
  <c r="J299" i="3"/>
  <c r="K299" i="3"/>
  <c r="L299" i="3"/>
  <c r="B300" i="3"/>
  <c r="D300" i="3"/>
  <c r="E300" i="3"/>
  <c r="F300" i="3"/>
  <c r="G300" i="3"/>
  <c r="H300" i="3"/>
  <c r="I300" i="3"/>
  <c r="J300" i="3"/>
  <c r="K300" i="3"/>
  <c r="L300" i="3"/>
  <c r="B301" i="3"/>
  <c r="C301" i="3"/>
  <c r="D301" i="3"/>
  <c r="E301" i="3"/>
  <c r="F301" i="3"/>
  <c r="G301" i="3"/>
  <c r="H301" i="3"/>
  <c r="I301" i="3"/>
  <c r="J301" i="3"/>
  <c r="K301" i="3"/>
  <c r="L301" i="3"/>
  <c r="B302" i="3"/>
  <c r="C302" i="3"/>
  <c r="D302" i="3"/>
  <c r="E302" i="3"/>
  <c r="F302" i="3"/>
  <c r="G302" i="3"/>
  <c r="H302" i="3"/>
  <c r="I302" i="3"/>
  <c r="J302" i="3"/>
  <c r="K302" i="3"/>
  <c r="L302" i="3"/>
  <c r="B303" i="3"/>
  <c r="D303" i="3"/>
  <c r="E303" i="3"/>
  <c r="F303" i="3"/>
  <c r="G303" i="3"/>
  <c r="H303" i="3"/>
  <c r="I303" i="3"/>
  <c r="J303" i="3"/>
  <c r="K303" i="3"/>
  <c r="L303" i="3"/>
  <c r="B304" i="3"/>
  <c r="C304" i="3"/>
  <c r="D304" i="3"/>
  <c r="E304" i="3"/>
  <c r="F304" i="3"/>
  <c r="G304" i="3"/>
  <c r="H304" i="3"/>
  <c r="I304" i="3"/>
  <c r="J304" i="3"/>
  <c r="K304" i="3"/>
  <c r="L304" i="3"/>
  <c r="B305" i="3"/>
  <c r="D305" i="3"/>
  <c r="E305" i="3"/>
  <c r="F305" i="3"/>
  <c r="G305" i="3"/>
  <c r="H305" i="3"/>
  <c r="I305" i="3"/>
  <c r="J305" i="3"/>
  <c r="K305" i="3"/>
  <c r="L305" i="3"/>
  <c r="B306" i="3"/>
  <c r="C306" i="3"/>
  <c r="D306" i="3"/>
  <c r="E306" i="3"/>
  <c r="F306" i="3"/>
  <c r="G306" i="3"/>
  <c r="H306" i="3"/>
  <c r="I306" i="3"/>
  <c r="J306" i="3"/>
  <c r="K306" i="3"/>
  <c r="L306" i="3"/>
  <c r="B307" i="3"/>
  <c r="C307" i="3"/>
  <c r="D307" i="3"/>
  <c r="E307" i="3"/>
  <c r="F307" i="3"/>
  <c r="G307" i="3"/>
  <c r="H307" i="3"/>
  <c r="I307" i="3"/>
  <c r="J307" i="3"/>
  <c r="K307" i="3"/>
  <c r="L307" i="3"/>
  <c r="B308" i="3"/>
  <c r="D308" i="3"/>
  <c r="E308" i="3"/>
  <c r="F308" i="3"/>
  <c r="G308" i="3"/>
  <c r="H308" i="3"/>
  <c r="I308" i="3"/>
  <c r="J308" i="3"/>
  <c r="K308" i="3"/>
  <c r="L308" i="3"/>
  <c r="B309" i="3"/>
  <c r="C309" i="3"/>
  <c r="D309" i="3"/>
  <c r="E309" i="3"/>
  <c r="F309" i="3"/>
  <c r="G309" i="3"/>
  <c r="H309" i="3"/>
  <c r="I309" i="3"/>
  <c r="J309" i="3"/>
  <c r="K309" i="3"/>
  <c r="L309" i="3"/>
  <c r="B310" i="3"/>
  <c r="C310" i="3"/>
  <c r="D310" i="3"/>
  <c r="E310" i="3"/>
  <c r="F310" i="3"/>
  <c r="G310" i="3"/>
  <c r="H310" i="3"/>
  <c r="I310" i="3"/>
  <c r="J310" i="3"/>
  <c r="K310" i="3"/>
  <c r="L310" i="3"/>
  <c r="B311" i="3"/>
  <c r="D311" i="3"/>
  <c r="E311" i="3"/>
  <c r="F311" i="3"/>
  <c r="G311" i="3"/>
  <c r="H311" i="3"/>
  <c r="I311" i="3"/>
  <c r="J311" i="3"/>
  <c r="K311" i="3"/>
  <c r="L311" i="3"/>
  <c r="B312" i="3"/>
  <c r="C312" i="3"/>
  <c r="D312" i="3"/>
  <c r="E312" i="3"/>
  <c r="F312" i="3"/>
  <c r="G312" i="3"/>
  <c r="H312" i="3"/>
  <c r="I312" i="3"/>
  <c r="J312" i="3"/>
  <c r="K312" i="3"/>
  <c r="L312" i="3"/>
  <c r="B313" i="3"/>
  <c r="C313" i="3"/>
  <c r="D313" i="3"/>
  <c r="E313" i="3"/>
  <c r="F313" i="3"/>
  <c r="G313" i="3"/>
  <c r="H313" i="3"/>
  <c r="I313" i="3"/>
  <c r="J313" i="3"/>
  <c r="K313" i="3"/>
  <c r="L313" i="3"/>
  <c r="B314" i="3"/>
  <c r="D314" i="3"/>
  <c r="E314" i="3"/>
  <c r="F314" i="3"/>
  <c r="G314" i="3"/>
  <c r="H314" i="3"/>
  <c r="I314" i="3"/>
  <c r="J314" i="3"/>
  <c r="K314" i="3"/>
  <c r="L314" i="3"/>
  <c r="B315" i="3"/>
  <c r="C315" i="3"/>
  <c r="D315" i="3"/>
  <c r="E315" i="3"/>
  <c r="F315" i="3"/>
  <c r="G315" i="3"/>
  <c r="H315" i="3"/>
  <c r="I315" i="3"/>
  <c r="J315" i="3"/>
  <c r="K315" i="3"/>
  <c r="L315" i="3"/>
  <c r="B316" i="3"/>
  <c r="D316" i="3"/>
  <c r="E316" i="3"/>
  <c r="F316" i="3"/>
  <c r="G316" i="3"/>
  <c r="H316" i="3"/>
  <c r="I316" i="3"/>
  <c r="J316" i="3"/>
  <c r="K316" i="3"/>
  <c r="L316" i="3"/>
  <c r="B317" i="3"/>
  <c r="C317" i="3"/>
  <c r="D317" i="3"/>
  <c r="E317" i="3"/>
  <c r="F317" i="3"/>
  <c r="G317" i="3"/>
  <c r="H317" i="3"/>
  <c r="I317" i="3"/>
  <c r="J317" i="3"/>
  <c r="K317" i="3"/>
  <c r="L317" i="3"/>
  <c r="B318" i="3"/>
  <c r="D318" i="3"/>
  <c r="E318" i="3"/>
  <c r="F318" i="3"/>
  <c r="G318" i="3"/>
  <c r="H318" i="3"/>
  <c r="I318" i="3"/>
  <c r="J318" i="3"/>
  <c r="K318" i="3"/>
  <c r="L318" i="3"/>
  <c r="B319" i="3"/>
  <c r="C319" i="3"/>
  <c r="D319" i="3"/>
  <c r="E319" i="3"/>
  <c r="F319" i="3"/>
  <c r="G319" i="3"/>
  <c r="H319" i="3"/>
  <c r="I319" i="3"/>
  <c r="J319" i="3"/>
  <c r="K319" i="3"/>
  <c r="L319" i="3"/>
  <c r="B320" i="3"/>
  <c r="C320" i="3"/>
  <c r="D320" i="3"/>
  <c r="E320" i="3"/>
  <c r="F320" i="3"/>
  <c r="G320" i="3"/>
  <c r="H320" i="3"/>
  <c r="I320" i="3"/>
  <c r="J320" i="3"/>
  <c r="K320" i="3"/>
  <c r="L320" i="3"/>
  <c r="B321" i="3"/>
  <c r="C321" i="3"/>
  <c r="D321" i="3"/>
  <c r="E321" i="3"/>
  <c r="F321" i="3"/>
  <c r="G321" i="3"/>
  <c r="H321" i="3"/>
  <c r="I321" i="3"/>
  <c r="J321" i="3"/>
  <c r="K321" i="3"/>
  <c r="L321" i="3"/>
  <c r="B322" i="3"/>
  <c r="C322" i="3"/>
  <c r="D322" i="3"/>
  <c r="E322" i="3"/>
  <c r="F322" i="3"/>
  <c r="G322" i="3"/>
  <c r="H322" i="3"/>
  <c r="I322" i="3"/>
  <c r="J322" i="3"/>
  <c r="K322" i="3"/>
  <c r="L322" i="3"/>
  <c r="B323" i="3"/>
  <c r="D323" i="3"/>
  <c r="E323" i="3"/>
  <c r="F323" i="3"/>
  <c r="G323" i="3"/>
  <c r="H323" i="3"/>
  <c r="I323" i="3"/>
  <c r="J323" i="3"/>
  <c r="K323" i="3"/>
  <c r="L323" i="3"/>
  <c r="B324" i="3"/>
  <c r="C324" i="3"/>
  <c r="D324" i="3"/>
  <c r="E324" i="3"/>
  <c r="F324" i="3"/>
  <c r="G324" i="3"/>
  <c r="H324" i="3"/>
  <c r="I324" i="3"/>
  <c r="J324" i="3"/>
  <c r="K324" i="3"/>
  <c r="L324" i="3"/>
  <c r="B325" i="3"/>
  <c r="C325" i="3"/>
  <c r="D325" i="3"/>
  <c r="E325" i="3"/>
  <c r="F325" i="3"/>
  <c r="G325" i="3"/>
  <c r="H325" i="3"/>
  <c r="I325" i="3"/>
  <c r="J325" i="3"/>
  <c r="K325" i="3"/>
  <c r="L325" i="3"/>
  <c r="B326" i="3"/>
  <c r="C326" i="3"/>
  <c r="D326" i="3"/>
  <c r="E326" i="3"/>
  <c r="F326" i="3"/>
  <c r="G326" i="3"/>
  <c r="H326" i="3"/>
  <c r="I326" i="3"/>
  <c r="J326" i="3"/>
  <c r="K326" i="3"/>
  <c r="L326" i="3"/>
  <c r="B327" i="3"/>
  <c r="C327" i="3"/>
  <c r="D327" i="3"/>
  <c r="E327" i="3"/>
  <c r="F327" i="3"/>
  <c r="G327" i="3"/>
  <c r="H327" i="3"/>
  <c r="I327" i="3"/>
  <c r="J327" i="3"/>
  <c r="K327" i="3"/>
  <c r="L327" i="3"/>
  <c r="B328" i="3"/>
  <c r="D328" i="3"/>
  <c r="E328" i="3"/>
  <c r="F328" i="3"/>
  <c r="G328" i="3"/>
  <c r="H328" i="3"/>
  <c r="I328" i="3"/>
  <c r="J328" i="3"/>
  <c r="K328" i="3"/>
  <c r="L328" i="3"/>
  <c r="B329" i="3"/>
  <c r="C329" i="3"/>
  <c r="D329" i="3"/>
  <c r="E329" i="3"/>
  <c r="F329" i="3"/>
  <c r="G329" i="3"/>
  <c r="H329" i="3"/>
  <c r="I329" i="3"/>
  <c r="J329" i="3"/>
  <c r="K329" i="3"/>
  <c r="L329" i="3"/>
  <c r="B330" i="3"/>
  <c r="C330" i="3"/>
  <c r="D330" i="3"/>
  <c r="E330" i="3"/>
  <c r="F330" i="3"/>
  <c r="G330" i="3"/>
  <c r="H330" i="3"/>
  <c r="I330" i="3"/>
  <c r="J330" i="3"/>
  <c r="K330" i="3"/>
  <c r="L330" i="3"/>
  <c r="B331" i="3"/>
  <c r="D331" i="3"/>
  <c r="E331" i="3"/>
  <c r="F331" i="3"/>
  <c r="G331" i="3"/>
  <c r="H331" i="3"/>
  <c r="I331" i="3"/>
  <c r="J331" i="3"/>
  <c r="K331" i="3"/>
  <c r="L331" i="3"/>
  <c r="B332" i="3"/>
  <c r="C332" i="3"/>
  <c r="D332" i="3"/>
  <c r="E332" i="3"/>
  <c r="F332" i="3"/>
  <c r="G332" i="3"/>
  <c r="H332" i="3"/>
  <c r="I332" i="3"/>
  <c r="J332" i="3"/>
  <c r="K332" i="3"/>
  <c r="L332" i="3"/>
  <c r="B333" i="3"/>
  <c r="C333" i="3"/>
  <c r="D333" i="3"/>
  <c r="E333" i="3"/>
  <c r="F333" i="3"/>
  <c r="G333" i="3"/>
  <c r="H333" i="3"/>
  <c r="I333" i="3"/>
  <c r="J333" i="3"/>
  <c r="K333" i="3"/>
  <c r="L333" i="3"/>
  <c r="B334" i="3"/>
  <c r="D334" i="3"/>
  <c r="E334" i="3"/>
  <c r="F334" i="3"/>
  <c r="G334" i="3"/>
  <c r="H334" i="3"/>
  <c r="I334" i="3"/>
  <c r="J334" i="3"/>
  <c r="K334" i="3"/>
  <c r="L334" i="3"/>
  <c r="B335" i="3"/>
  <c r="C335" i="3"/>
  <c r="D335" i="3"/>
  <c r="E335" i="3"/>
  <c r="F335" i="3"/>
  <c r="G335" i="3"/>
  <c r="H335" i="3"/>
  <c r="I335" i="3"/>
  <c r="J335" i="3"/>
  <c r="K335" i="3"/>
  <c r="L335" i="3"/>
  <c r="B336" i="3"/>
  <c r="C336" i="3"/>
  <c r="D336" i="3"/>
  <c r="E336" i="3"/>
  <c r="F336" i="3"/>
  <c r="G336" i="3"/>
  <c r="H336" i="3"/>
  <c r="I336" i="3"/>
  <c r="J336" i="3"/>
  <c r="K336" i="3"/>
  <c r="L336" i="3"/>
  <c r="B337" i="3"/>
  <c r="C337" i="3"/>
  <c r="D337" i="3"/>
  <c r="E337" i="3"/>
  <c r="F337" i="3"/>
  <c r="G337" i="3"/>
  <c r="H337" i="3"/>
  <c r="I337" i="3"/>
  <c r="J337" i="3"/>
  <c r="K337" i="3"/>
  <c r="L337" i="3"/>
  <c r="B338" i="3"/>
  <c r="C338" i="3"/>
  <c r="D338" i="3"/>
  <c r="E338" i="3"/>
  <c r="F338" i="3"/>
  <c r="G338" i="3"/>
  <c r="H338" i="3"/>
  <c r="I338" i="3"/>
  <c r="J338" i="3"/>
  <c r="K338" i="3"/>
  <c r="L338" i="3"/>
  <c r="B339" i="3"/>
  <c r="D339" i="3"/>
  <c r="E339" i="3"/>
  <c r="F339" i="3"/>
  <c r="G339" i="3"/>
  <c r="H339" i="3"/>
  <c r="I339" i="3"/>
  <c r="J339" i="3"/>
  <c r="K339" i="3"/>
  <c r="L339" i="3"/>
  <c r="B340" i="3"/>
  <c r="C340" i="3"/>
  <c r="D340" i="3"/>
  <c r="E340" i="3"/>
  <c r="F340" i="3"/>
  <c r="G340" i="3"/>
  <c r="H340" i="3"/>
  <c r="I340" i="3"/>
  <c r="J340" i="3"/>
  <c r="K340" i="3"/>
  <c r="L340" i="3"/>
  <c r="B341" i="3"/>
  <c r="C341" i="3"/>
  <c r="D341" i="3"/>
  <c r="E341" i="3"/>
  <c r="F341" i="3"/>
  <c r="G341" i="3"/>
  <c r="H341" i="3"/>
  <c r="I341" i="3"/>
  <c r="J341" i="3"/>
  <c r="K341" i="3"/>
  <c r="L341" i="3"/>
  <c r="B342" i="3"/>
  <c r="C342" i="3"/>
  <c r="D342" i="3"/>
  <c r="E342" i="3"/>
  <c r="F342" i="3"/>
  <c r="G342" i="3"/>
  <c r="H342" i="3"/>
  <c r="I342" i="3"/>
  <c r="J342" i="3"/>
  <c r="K342" i="3"/>
  <c r="L342" i="3"/>
  <c r="B343" i="3"/>
  <c r="C343" i="3"/>
  <c r="D343" i="3"/>
  <c r="E343" i="3"/>
  <c r="F343" i="3"/>
  <c r="G343" i="3"/>
  <c r="H343" i="3"/>
  <c r="I343" i="3"/>
  <c r="J343" i="3"/>
  <c r="K343" i="3"/>
  <c r="L343" i="3"/>
  <c r="B344" i="3"/>
  <c r="D344" i="3"/>
  <c r="E344" i="3"/>
  <c r="F344" i="3"/>
  <c r="G344" i="3"/>
  <c r="H344" i="3"/>
  <c r="I344" i="3"/>
  <c r="J344" i="3"/>
  <c r="K344" i="3"/>
  <c r="L344" i="3"/>
  <c r="B345" i="3"/>
  <c r="C345" i="3"/>
  <c r="D345" i="3"/>
  <c r="E345" i="3"/>
  <c r="F345" i="3"/>
  <c r="G345" i="3"/>
  <c r="H345" i="3"/>
  <c r="I345" i="3"/>
  <c r="J345" i="3"/>
  <c r="K345" i="3"/>
  <c r="L345" i="3"/>
  <c r="B346" i="3"/>
  <c r="C346" i="3"/>
  <c r="D346" i="3"/>
  <c r="E346" i="3"/>
  <c r="F346" i="3"/>
  <c r="G346" i="3"/>
  <c r="H346" i="3"/>
  <c r="I346" i="3"/>
  <c r="J346" i="3"/>
  <c r="K346" i="3"/>
  <c r="L346" i="3"/>
  <c r="B347" i="3"/>
  <c r="C347" i="3"/>
  <c r="D347" i="3"/>
  <c r="E347" i="3"/>
  <c r="F347" i="3"/>
  <c r="G347" i="3"/>
  <c r="H347" i="3"/>
  <c r="I347" i="3"/>
  <c r="J347" i="3"/>
  <c r="K347" i="3"/>
  <c r="L347" i="3"/>
  <c r="B348" i="3"/>
  <c r="C348" i="3"/>
  <c r="D348" i="3"/>
  <c r="E348" i="3"/>
  <c r="F348" i="3"/>
  <c r="G348" i="3"/>
  <c r="H348" i="3"/>
  <c r="I348" i="3"/>
  <c r="J348" i="3"/>
  <c r="K348" i="3"/>
  <c r="L348" i="3"/>
  <c r="B349" i="3"/>
  <c r="D349" i="3"/>
  <c r="E349" i="3"/>
  <c r="F349" i="3"/>
  <c r="G349" i="3"/>
  <c r="H349" i="3"/>
  <c r="I349" i="3"/>
  <c r="J349" i="3"/>
  <c r="K349" i="3"/>
  <c r="L349" i="3"/>
  <c r="B350" i="3"/>
  <c r="C350" i="3"/>
  <c r="D350" i="3"/>
  <c r="E350" i="3"/>
  <c r="F350" i="3"/>
  <c r="G350" i="3"/>
  <c r="H350" i="3"/>
  <c r="I350" i="3"/>
  <c r="J350" i="3"/>
  <c r="K350" i="3"/>
  <c r="L350" i="3"/>
  <c r="B351" i="3"/>
  <c r="C351" i="3"/>
  <c r="D351" i="3"/>
  <c r="E351" i="3"/>
  <c r="F351" i="3"/>
  <c r="G351" i="3"/>
  <c r="H351" i="3"/>
  <c r="I351" i="3"/>
  <c r="J351" i="3"/>
  <c r="K351" i="3"/>
  <c r="L351" i="3"/>
  <c r="B352" i="3"/>
  <c r="C352" i="3"/>
  <c r="D352" i="3"/>
  <c r="E352" i="3"/>
  <c r="F352" i="3"/>
  <c r="G352" i="3"/>
  <c r="H352" i="3"/>
  <c r="I352" i="3"/>
  <c r="J352" i="3"/>
  <c r="K352" i="3"/>
  <c r="L352" i="3"/>
  <c r="B353" i="3"/>
  <c r="C353" i="3"/>
  <c r="D353" i="3"/>
  <c r="E353" i="3"/>
  <c r="F353" i="3"/>
  <c r="G353" i="3"/>
  <c r="H353" i="3"/>
  <c r="I353" i="3"/>
  <c r="J353" i="3"/>
  <c r="K353" i="3"/>
  <c r="L353" i="3"/>
  <c r="B354" i="3"/>
  <c r="D354" i="3"/>
  <c r="E354" i="3"/>
  <c r="F354" i="3"/>
  <c r="G354" i="3"/>
  <c r="H354" i="3"/>
  <c r="I354" i="3"/>
  <c r="J354" i="3"/>
  <c r="K354" i="3"/>
  <c r="L354" i="3"/>
  <c r="B355" i="3"/>
  <c r="C355" i="3"/>
  <c r="D355" i="3"/>
  <c r="E355" i="3"/>
  <c r="F355" i="3"/>
  <c r="G355" i="3"/>
  <c r="H355" i="3"/>
  <c r="I355" i="3"/>
  <c r="J355" i="3"/>
  <c r="K355" i="3"/>
  <c r="L355" i="3"/>
  <c r="B356" i="3"/>
  <c r="C356" i="3"/>
  <c r="D356" i="3"/>
  <c r="E356" i="3"/>
  <c r="F356" i="3"/>
  <c r="G356" i="3"/>
  <c r="H356" i="3"/>
  <c r="I356" i="3"/>
  <c r="J356" i="3"/>
  <c r="K356" i="3"/>
  <c r="L356" i="3"/>
  <c r="B357" i="3"/>
  <c r="D357" i="3"/>
  <c r="E357" i="3"/>
  <c r="F357" i="3"/>
  <c r="G357" i="3"/>
  <c r="H357" i="3"/>
  <c r="I357" i="3"/>
  <c r="J357" i="3"/>
  <c r="K357" i="3"/>
  <c r="L357" i="3"/>
  <c r="B358" i="3"/>
  <c r="C358" i="3"/>
  <c r="D358" i="3"/>
  <c r="E358" i="3"/>
  <c r="F358" i="3"/>
  <c r="G358" i="3"/>
  <c r="H358" i="3"/>
  <c r="I358" i="3"/>
  <c r="J358" i="3"/>
  <c r="K358" i="3"/>
  <c r="L358" i="3"/>
  <c r="B359" i="3"/>
  <c r="C359" i="3"/>
  <c r="D359" i="3"/>
  <c r="E359" i="3"/>
  <c r="F359" i="3"/>
  <c r="G359" i="3"/>
  <c r="H359" i="3"/>
  <c r="I359" i="3"/>
  <c r="J359" i="3"/>
  <c r="K359" i="3"/>
  <c r="L359" i="3"/>
  <c r="B360" i="3"/>
  <c r="D360" i="3"/>
  <c r="E360" i="3"/>
  <c r="F360" i="3"/>
  <c r="G360" i="3"/>
  <c r="H360" i="3"/>
  <c r="I360" i="3"/>
  <c r="J360" i="3"/>
  <c r="K360" i="3"/>
  <c r="L360" i="3"/>
  <c r="B361" i="3"/>
  <c r="C361" i="3"/>
  <c r="D361" i="3"/>
  <c r="E361" i="3"/>
  <c r="F361" i="3"/>
  <c r="G361" i="3"/>
  <c r="H361" i="3"/>
  <c r="I361" i="3"/>
  <c r="J361" i="3"/>
  <c r="K361" i="3"/>
  <c r="L361" i="3"/>
  <c r="B362" i="3"/>
  <c r="C362" i="3"/>
  <c r="D362" i="3"/>
  <c r="E362" i="3"/>
  <c r="F362" i="3"/>
  <c r="G362" i="3"/>
  <c r="H362" i="3"/>
  <c r="I362" i="3"/>
  <c r="J362" i="3"/>
  <c r="K362" i="3"/>
  <c r="L362" i="3"/>
  <c r="B363" i="3"/>
  <c r="D363" i="3"/>
  <c r="E363" i="3"/>
  <c r="F363" i="3"/>
  <c r="G363" i="3"/>
  <c r="H363" i="3"/>
  <c r="I363" i="3"/>
  <c r="J363" i="3"/>
  <c r="K363" i="3"/>
  <c r="L363" i="3"/>
  <c r="B364" i="3"/>
  <c r="C364" i="3"/>
  <c r="D364" i="3"/>
  <c r="E364" i="3"/>
  <c r="F364" i="3"/>
  <c r="G364" i="3"/>
  <c r="H364" i="3"/>
  <c r="I364" i="3"/>
  <c r="J364" i="3"/>
  <c r="K364" i="3"/>
  <c r="L364" i="3"/>
  <c r="B365" i="3"/>
  <c r="C365" i="3"/>
  <c r="D365" i="3"/>
  <c r="E365" i="3"/>
  <c r="F365" i="3"/>
  <c r="G365" i="3"/>
  <c r="H365" i="3"/>
  <c r="I365" i="3"/>
  <c r="J365" i="3"/>
  <c r="K365" i="3"/>
  <c r="L365" i="3"/>
  <c r="B366" i="3"/>
  <c r="D366" i="3"/>
  <c r="E366" i="3"/>
  <c r="F366" i="3"/>
  <c r="G366" i="3"/>
  <c r="H366" i="3"/>
  <c r="I366" i="3"/>
  <c r="J366" i="3"/>
  <c r="K366" i="3"/>
  <c r="L366" i="3"/>
  <c r="B367" i="3"/>
  <c r="C367" i="3"/>
  <c r="D367" i="3"/>
  <c r="E367" i="3"/>
  <c r="F367" i="3"/>
  <c r="G367" i="3"/>
  <c r="H367" i="3"/>
  <c r="I367" i="3"/>
  <c r="J367" i="3"/>
  <c r="K367" i="3"/>
  <c r="L367" i="3"/>
  <c r="B368" i="3"/>
  <c r="C368" i="3"/>
  <c r="D368" i="3"/>
  <c r="E368" i="3"/>
  <c r="F368" i="3"/>
  <c r="G368" i="3"/>
  <c r="H368" i="3"/>
  <c r="I368" i="3"/>
  <c r="J368" i="3"/>
  <c r="K368" i="3"/>
  <c r="L368" i="3"/>
  <c r="B369" i="3"/>
  <c r="D369" i="3"/>
  <c r="E369" i="3"/>
  <c r="F369" i="3"/>
  <c r="G369" i="3"/>
  <c r="H369" i="3"/>
  <c r="I369" i="3"/>
  <c r="J369" i="3"/>
  <c r="K369" i="3"/>
  <c r="L369" i="3"/>
  <c r="B370" i="3"/>
  <c r="C370" i="3"/>
  <c r="D370" i="3"/>
  <c r="E370" i="3"/>
  <c r="F370" i="3"/>
  <c r="G370" i="3"/>
  <c r="H370" i="3"/>
  <c r="I370" i="3"/>
  <c r="J370" i="3"/>
  <c r="K370" i="3"/>
  <c r="L370" i="3"/>
  <c r="B371" i="3"/>
  <c r="D371" i="3"/>
  <c r="E371" i="3"/>
  <c r="F371" i="3"/>
  <c r="G371" i="3"/>
  <c r="H371" i="3"/>
  <c r="I371" i="3"/>
  <c r="J371" i="3"/>
  <c r="K371" i="3"/>
  <c r="L371" i="3"/>
  <c r="B372" i="3"/>
  <c r="C372" i="3"/>
  <c r="D372" i="3"/>
  <c r="E372" i="3"/>
  <c r="F372" i="3"/>
  <c r="G372" i="3"/>
  <c r="H372" i="3"/>
  <c r="I372" i="3"/>
  <c r="J372" i="3"/>
  <c r="K372" i="3"/>
  <c r="L372" i="3"/>
  <c r="B373" i="3"/>
  <c r="C373" i="3"/>
  <c r="D373" i="3"/>
  <c r="E373" i="3"/>
  <c r="F373" i="3"/>
  <c r="G373" i="3"/>
  <c r="H373" i="3"/>
  <c r="I373" i="3"/>
  <c r="J373" i="3"/>
  <c r="K373" i="3"/>
  <c r="L373" i="3"/>
  <c r="B374" i="3"/>
  <c r="D374" i="3"/>
  <c r="E374" i="3"/>
  <c r="F374" i="3"/>
  <c r="G374" i="3"/>
  <c r="H374" i="3"/>
  <c r="I374" i="3"/>
  <c r="J374" i="3"/>
  <c r="K374" i="3"/>
  <c r="L374" i="3"/>
  <c r="B375" i="3"/>
  <c r="C375" i="3"/>
  <c r="D375" i="3"/>
  <c r="E375" i="3"/>
  <c r="F375" i="3"/>
  <c r="G375" i="3"/>
  <c r="H375" i="3"/>
  <c r="I375" i="3"/>
  <c r="J375" i="3"/>
  <c r="K375" i="3"/>
  <c r="L375" i="3"/>
  <c r="B376" i="3"/>
  <c r="C376" i="3"/>
  <c r="D376" i="3"/>
  <c r="E376" i="3"/>
  <c r="F376" i="3"/>
  <c r="G376" i="3"/>
  <c r="H376" i="3"/>
  <c r="I376" i="3"/>
  <c r="J376" i="3"/>
  <c r="K376" i="3"/>
  <c r="L376" i="3"/>
  <c r="B377" i="3"/>
  <c r="D377" i="3"/>
  <c r="E377" i="3"/>
  <c r="F377" i="3"/>
  <c r="G377" i="3"/>
  <c r="H377" i="3"/>
  <c r="I377" i="3"/>
  <c r="J377" i="3"/>
  <c r="K377" i="3"/>
  <c r="L377" i="3"/>
  <c r="B378" i="3"/>
  <c r="C378" i="3"/>
  <c r="D378" i="3"/>
  <c r="E378" i="3"/>
  <c r="F378" i="3"/>
  <c r="G378" i="3"/>
  <c r="H378" i="3"/>
  <c r="I378" i="3"/>
  <c r="J378" i="3"/>
  <c r="K378" i="3"/>
  <c r="L378" i="3"/>
  <c r="B379" i="3"/>
  <c r="C379" i="3"/>
  <c r="D379" i="3"/>
  <c r="E379" i="3"/>
  <c r="F379" i="3"/>
  <c r="G379" i="3"/>
  <c r="H379" i="3"/>
  <c r="I379" i="3"/>
  <c r="J379" i="3"/>
  <c r="K379" i="3"/>
  <c r="L379" i="3"/>
  <c r="B380" i="3"/>
  <c r="C380" i="3"/>
  <c r="D380" i="3"/>
  <c r="E380" i="3"/>
  <c r="F380" i="3"/>
  <c r="G380" i="3"/>
  <c r="H380" i="3"/>
  <c r="I380" i="3"/>
  <c r="J380" i="3"/>
  <c r="K380" i="3"/>
  <c r="L380" i="3"/>
  <c r="B381" i="3"/>
  <c r="C381" i="3"/>
  <c r="D381" i="3"/>
  <c r="E381" i="3"/>
  <c r="F381" i="3"/>
  <c r="G381" i="3"/>
  <c r="H381" i="3"/>
  <c r="I381" i="3"/>
  <c r="J381" i="3"/>
  <c r="K381" i="3"/>
  <c r="L381" i="3"/>
  <c r="P111" i="1"/>
  <c r="Q111" i="1"/>
  <c r="R111" i="1"/>
  <c r="P112" i="1"/>
  <c r="Q112" i="1"/>
  <c r="R112" i="1"/>
  <c r="P113" i="1"/>
  <c r="Q113" i="1"/>
  <c r="R113" i="1"/>
  <c r="I6" i="3" l="1"/>
  <c r="F6" i="3"/>
  <c r="L6" i="3"/>
  <c r="L5" i="3"/>
  <c r="I5" i="3"/>
  <c r="F5" i="3"/>
  <c r="C6" i="3" l="1"/>
  <c r="J6" i="3"/>
  <c r="G6" i="3"/>
  <c r="K6" i="3"/>
  <c r="H6" i="3"/>
  <c r="E6" i="3"/>
  <c r="K5" i="3"/>
  <c r="H5" i="3"/>
  <c r="D6" i="3"/>
  <c r="D5" i="3"/>
  <c r="E5" i="3"/>
  <c r="J5" i="3"/>
  <c r="G5" i="3"/>
  <c r="B6" i="3"/>
  <c r="B5" i="3"/>
  <c r="N111" i="1"/>
  <c r="N112" i="1"/>
  <c r="N113" i="1"/>
  <c r="J111" i="1" l="1"/>
  <c r="K111" i="1"/>
  <c r="L111" i="1"/>
  <c r="J112" i="1"/>
  <c r="K112" i="1"/>
  <c r="L112" i="1"/>
  <c r="J113" i="1"/>
  <c r="K113" i="1"/>
  <c r="L113" i="1"/>
  <c r="O111" i="1" l="1"/>
  <c r="M111" i="1"/>
  <c r="M112" i="1"/>
  <c r="O112" i="1"/>
  <c r="M113" i="1"/>
  <c r="O113" i="1"/>
</calcChain>
</file>

<file path=xl/sharedStrings.xml><?xml version="1.0" encoding="utf-8"?>
<sst xmlns="http://schemas.openxmlformats.org/spreadsheetml/2006/main" count="9128" uniqueCount="438">
  <si>
    <t>2012 Kappa</t>
  </si>
  <si>
    <t>2015 Kappa</t>
  </si>
  <si>
    <t>2017 Kappa</t>
  </si>
  <si>
    <t>Land Use</t>
  </si>
  <si>
    <t>Housing – detached</t>
  </si>
  <si>
    <t>Housing – either side of street</t>
  </si>
  <si>
    <t>Housing - attached</t>
  </si>
  <si>
    <t>Housing - apartments</t>
  </si>
  <si>
    <t>Public/civic</t>
  </si>
  <si>
    <t>Office/Professional</t>
  </si>
  <si>
    <t>NA</t>
  </si>
  <si>
    <t>Institutional</t>
  </si>
  <si>
    <t>Service</t>
  </si>
  <si>
    <t>Retail</t>
  </si>
  <si>
    <t>Industrial/Manufacturing</t>
  </si>
  <si>
    <t>Recreation/Fitness</t>
  </si>
  <si>
    <t>Public/Communal Spaces</t>
  </si>
  <si>
    <t>Vacant Building/Lot</t>
  </si>
  <si>
    <t>Other</t>
  </si>
  <si>
    <t>Environment</t>
  </si>
  <si>
    <t>Cliffs or Ravines</t>
  </si>
  <si>
    <t>Amount of street trees</t>
  </si>
  <si>
    <t>Shade from street trees</t>
  </si>
  <si>
    <t>Slope</t>
  </si>
  <si>
    <t>Bars on Windows</t>
  </si>
  <si>
    <t>Broken or Boarded Windows</t>
  </si>
  <si>
    <t>PA Facilities</t>
  </si>
  <si>
    <t>Indoor physical activity facility</t>
  </si>
  <si>
    <t>Park with no exercise equipment</t>
  </si>
  <si>
    <t>Park with exercise equipment</t>
  </si>
  <si>
    <t>Standalone court</t>
  </si>
  <si>
    <t>Standalone field</t>
  </si>
  <si>
    <t>School grounds</t>
  </si>
  <si>
    <t>Outdoor pool</t>
  </si>
  <si>
    <t>Off-road trail</t>
  </si>
  <si>
    <t>Traffic and Pedestrian</t>
  </si>
  <si>
    <t>Street type</t>
  </si>
  <si>
    <t>Number of traffic lanes</t>
  </si>
  <si>
    <t>Traffic circle</t>
  </si>
  <si>
    <t>Speed hump</t>
  </si>
  <si>
    <t>Median with traffic island</t>
  </si>
  <si>
    <t>Curb extension</t>
  </si>
  <si>
    <t>Marked bike lane</t>
  </si>
  <si>
    <t>Bike lane separated by barrier</t>
  </si>
  <si>
    <t>Street shoulder</t>
  </si>
  <si>
    <t>Curb</t>
  </si>
  <si>
    <t>Street sidewalk lighting</t>
  </si>
  <si>
    <t>Sidewalk</t>
  </si>
  <si>
    <t>Street – sidewalk buffer</t>
  </si>
  <si>
    <t>Continuous sidewalk</t>
  </si>
  <si>
    <t>Continuous sidewalk both ends</t>
  </si>
  <si>
    <t>Missing curb cuts at crossings</t>
  </si>
  <si>
    <t>Traffic light at crossing</t>
  </si>
  <si>
    <t>Pedestrian signal at traffic light</t>
  </si>
  <si>
    <t>Stop sign at crossing</t>
  </si>
  <si>
    <t>Marked crosswalk</t>
  </si>
  <si>
    <t>Safety Signs</t>
  </si>
  <si>
    <t>Bike crossing sign</t>
  </si>
  <si>
    <t>Other bike signage</t>
  </si>
  <si>
    <t>Pedestrian crossing sign</t>
  </si>
  <si>
    <t>Kids at play or special population sign</t>
  </si>
  <si>
    <t>Special speed limit</t>
  </si>
  <si>
    <t>Amenities and Litter</t>
  </si>
  <si>
    <t>Community sign</t>
  </si>
  <si>
    <t>Garden, flower bed, planter</t>
  </si>
  <si>
    <t>Art, statue, monument</t>
  </si>
  <si>
    <t>Public trash can</t>
  </si>
  <si>
    <t>Street vending machine</t>
  </si>
  <si>
    <t>Benches, other seating</t>
  </si>
  <si>
    <t>Drinking fountain</t>
  </si>
  <si>
    <t>Bike parking</t>
  </si>
  <si>
    <t>Bus stop</t>
  </si>
  <si>
    <t>Light rail/trolley stop</t>
  </si>
  <si>
    <t>Bench or covered shelter</t>
  </si>
  <si>
    <t>Jitney stop or stand</t>
  </si>
  <si>
    <t>Amount of trash on street</t>
  </si>
  <si>
    <r>
      <t>Sidewalk condition overall</t>
    </r>
    <r>
      <rPr>
        <sz val="8"/>
        <color theme="1"/>
        <rFont val="Calibri"/>
        <family val="2"/>
        <scheme val="minor"/>
      </rPr>
      <t> </t>
    </r>
  </si>
  <si>
    <r>
      <t>Gathering Places</t>
    </r>
    <r>
      <rPr>
        <sz val="8"/>
        <color theme="1"/>
        <rFont val="Calibri"/>
        <family val="2"/>
        <scheme val="minor"/>
      </rPr>
      <t> </t>
    </r>
  </si>
  <si>
    <t>Restaurants</t>
  </si>
  <si>
    <t>Coffee shops</t>
  </si>
  <si>
    <t>Library</t>
  </si>
  <si>
    <t>Corner store</t>
  </si>
  <si>
    <t>Farmers market</t>
  </si>
  <si>
    <t>Barbershop/salon</t>
  </si>
  <si>
    <t>Car repair shop</t>
  </si>
  <si>
    <t>Church</t>
  </si>
  <si>
    <t>Bar</t>
  </si>
  <si>
    <t>Check cashing store</t>
  </si>
  <si>
    <t>Other gathering place</t>
  </si>
  <si>
    <t>Subjective Assessment</t>
  </si>
  <si>
    <t>Perceived safety on segment</t>
  </si>
  <si>
    <t>Attractiveness for walking</t>
  </si>
  <si>
    <t>Social Disorder</t>
  </si>
  <si>
    <t>Presence of police or security guards</t>
  </si>
  <si>
    <t>Groups of three or more teens</t>
  </si>
  <si>
    <t>Loitering adults</t>
  </si>
  <si>
    <t>People selling drugs</t>
  </si>
  <si>
    <t>People openly drinking alcohol</t>
  </si>
  <si>
    <t>Visibly drunk or high individuals</t>
  </si>
  <si>
    <t>Noise Pollution</t>
  </si>
  <si>
    <t>Level of noise</t>
  </si>
  <si>
    <r>
      <t>0.1576</t>
    </r>
    <r>
      <rPr>
        <sz val="8"/>
        <color theme="1"/>
        <rFont val="Calibri"/>
        <family val="2"/>
        <scheme val="minor"/>
      </rPr>
      <t> </t>
    </r>
  </si>
  <si>
    <t>Physical Disorder</t>
  </si>
  <si>
    <t>Visible beer or liquor bottles</t>
  </si>
  <si>
    <t>Discarded cigarette butts</t>
  </si>
  <si>
    <t>Condoms</t>
  </si>
  <si>
    <t>Needles or drug paraphernalia</t>
  </si>
  <si>
    <t>Garbage, litter, broken glass</t>
  </si>
  <si>
    <t>Abandoned cars</t>
  </si>
  <si>
    <t>Graffiti</t>
  </si>
  <si>
    <t>Buildings with broken windows</t>
  </si>
  <si>
    <r>
      <t> </t>
    </r>
    <r>
      <rPr>
        <sz val="10"/>
        <color theme="1"/>
        <rFont val="Calibri"/>
        <family val="2"/>
        <scheme val="minor"/>
      </rPr>
      <t>For both of these (trash and sidewalk conditions) I selected the “overall” kappa</t>
    </r>
  </si>
  <si>
    <r>
      <t> </t>
    </r>
    <r>
      <rPr>
        <sz val="10"/>
        <color theme="1"/>
        <rFont val="Calibri"/>
        <family val="2"/>
        <scheme val="minor"/>
      </rPr>
      <t>For these I selected the “total” Kappas not the people gathered kappas… OK?</t>
    </r>
  </si>
  <si>
    <r>
      <t> </t>
    </r>
    <r>
      <rPr>
        <sz val="10"/>
        <color theme="1"/>
        <rFont val="Calibri"/>
        <family val="2"/>
        <scheme val="minor"/>
      </rPr>
      <t>Why 4 decimal points here?</t>
    </r>
  </si>
  <si>
    <t>A1A</t>
  </si>
  <si>
    <t>A1B</t>
  </si>
  <si>
    <t>A1C</t>
  </si>
  <si>
    <t>A1D</t>
  </si>
  <si>
    <t>A1E</t>
  </si>
  <si>
    <t>A1F</t>
  </si>
  <si>
    <t>A1G</t>
  </si>
  <si>
    <t>A1H</t>
  </si>
  <si>
    <t>A1I</t>
  </si>
  <si>
    <t>A1J</t>
  </si>
  <si>
    <t>A1K</t>
  </si>
  <si>
    <t>A1L</t>
  </si>
  <si>
    <t>A1M</t>
  </si>
  <si>
    <t>A1ABC</t>
  </si>
  <si>
    <t>A2A</t>
  </si>
  <si>
    <t>A3A</t>
  </si>
  <si>
    <t>A3B</t>
  </si>
  <si>
    <t>A4</t>
  </si>
  <si>
    <t>A5A</t>
  </si>
  <si>
    <t>A5B</t>
  </si>
  <si>
    <t>A6A</t>
  </si>
  <si>
    <t>A6B</t>
  </si>
  <si>
    <t>A6C</t>
  </si>
  <si>
    <t>A6D</t>
  </si>
  <si>
    <t>A6E</t>
  </si>
  <si>
    <t>A6F</t>
  </si>
  <si>
    <t>A6G</t>
  </si>
  <si>
    <t>A6H</t>
  </si>
  <si>
    <t>B1</t>
  </si>
  <si>
    <t>B2</t>
  </si>
  <si>
    <t>B3A</t>
  </si>
  <si>
    <t>B3B</t>
  </si>
  <si>
    <t>B3C</t>
  </si>
  <si>
    <t>B3D</t>
  </si>
  <si>
    <t>B4A</t>
  </si>
  <si>
    <t>B4B</t>
  </si>
  <si>
    <t>B5A</t>
  </si>
  <si>
    <t>B5B</t>
  </si>
  <si>
    <t>B5C</t>
  </si>
  <si>
    <t>B5D</t>
  </si>
  <si>
    <t>B5D1</t>
  </si>
  <si>
    <t>B5D2</t>
  </si>
  <si>
    <t>B5D3</t>
  </si>
  <si>
    <t>B5D4</t>
  </si>
  <si>
    <t>B6A</t>
  </si>
  <si>
    <t>B6B</t>
  </si>
  <si>
    <t>B6C</t>
  </si>
  <si>
    <t>B6D</t>
  </si>
  <si>
    <t>C1A</t>
  </si>
  <si>
    <t>C1B</t>
  </si>
  <si>
    <t>C1C</t>
  </si>
  <si>
    <t>C1D</t>
  </si>
  <si>
    <t>C2</t>
  </si>
  <si>
    <t>D1A</t>
  </si>
  <si>
    <t>D1B</t>
  </si>
  <si>
    <t>D1C</t>
  </si>
  <si>
    <t>D2A</t>
  </si>
  <si>
    <t>D2B</t>
  </si>
  <si>
    <t>D2C</t>
  </si>
  <si>
    <t>D2D</t>
  </si>
  <si>
    <t>D2E</t>
  </si>
  <si>
    <t>D3A</t>
  </si>
  <si>
    <t>D3B</t>
  </si>
  <si>
    <t>D3C</t>
  </si>
  <si>
    <t>D3D</t>
  </si>
  <si>
    <t>D4</t>
  </si>
  <si>
    <t>D5</t>
  </si>
  <si>
    <t>D7A1</t>
  </si>
  <si>
    <t>D7B1</t>
  </si>
  <si>
    <t>D7C1</t>
  </si>
  <si>
    <t>D7D1</t>
  </si>
  <si>
    <t>D7E1</t>
  </si>
  <si>
    <t>D7F1</t>
  </si>
  <si>
    <t>D7G1</t>
  </si>
  <si>
    <t>D7H1</t>
  </si>
  <si>
    <t>D7I1</t>
  </si>
  <si>
    <t>D7J1</t>
  </si>
  <si>
    <t>D7K1</t>
  </si>
  <si>
    <t>D6</t>
  </si>
  <si>
    <t>D8A</t>
  </si>
  <si>
    <t>H1C</t>
  </si>
  <si>
    <t>H1D</t>
  </si>
  <si>
    <t>H1E</t>
  </si>
  <si>
    <t>H1F</t>
  </si>
  <si>
    <t>H2</t>
  </si>
  <si>
    <t>H1A</t>
  </si>
  <si>
    <t>H1B</t>
  </si>
  <si>
    <t>F1A</t>
  </si>
  <si>
    <t>F1B</t>
  </si>
  <si>
    <t>F1C</t>
  </si>
  <si>
    <t>F1D</t>
  </si>
  <si>
    <t>F1E</t>
  </si>
  <si>
    <t>F1F</t>
  </si>
  <si>
    <t>F1G</t>
  </si>
  <si>
    <t>F1H</t>
  </si>
  <si>
    <t>H1G</t>
  </si>
  <si>
    <t>H1H</t>
  </si>
  <si>
    <t>Loud music</t>
  </si>
  <si>
    <t>People smoking</t>
  </si>
  <si>
    <t>Agreement</t>
  </si>
  <si>
    <t>Krippendorff's Alpha</t>
  </si>
  <si>
    <t>Segments validity sample 2012</t>
  </si>
  <si>
    <t>Prevalence of each item across 3 years of data</t>
  </si>
  <si>
    <t>variable</t>
  </si>
  <si>
    <t>var</t>
  </si>
  <si>
    <t>value</t>
  </si>
  <si>
    <t>Formatted_Value</t>
  </si>
  <si>
    <t>count</t>
  </si>
  <si>
    <t>Percent_2012</t>
  </si>
  <si>
    <t>Percent_2015</t>
  </si>
  <si>
    <t>Percent_2017</t>
  </si>
  <si>
    <t>_kappa_12</t>
  </si>
  <si>
    <t>l_kappa12</t>
  </si>
  <si>
    <t>u_kappa12</t>
  </si>
  <si>
    <t>agree_pct12</t>
  </si>
  <si>
    <t>_kappa_15</t>
  </si>
  <si>
    <t>l_kappa15</t>
  </si>
  <si>
    <t>u_kappa15</t>
  </si>
  <si>
    <t>agree_pct15</t>
  </si>
  <si>
    <t>_kappa_17</t>
  </si>
  <si>
    <t>l_kappa17</t>
  </si>
  <si>
    <t>u_kappa17</t>
  </si>
  <si>
    <t>agree_pct17</t>
  </si>
  <si>
    <t>housing_detached</t>
  </si>
  <si>
    <t>.</t>
  </si>
  <si>
    <t/>
  </si>
  <si>
    <t>Neither side of Street</t>
  </si>
  <si>
    <t>Yes, One side of Street</t>
  </si>
  <si>
    <t>Yes, Both sides of Street</t>
  </si>
  <si>
    <t>housing_either_side_of_street_bin</t>
  </si>
  <si>
    <t>No</t>
  </si>
  <si>
    <t>Yes</t>
  </si>
  <si>
    <t>housing_attached</t>
  </si>
  <si>
    <t>housing_apts</t>
  </si>
  <si>
    <t>public_civic</t>
  </si>
  <si>
    <t>office_professional</t>
  </si>
  <si>
    <t>institutional</t>
  </si>
  <si>
    <t>service</t>
  </si>
  <si>
    <t>retail</t>
  </si>
  <si>
    <t>industrial_manufacturing</t>
  </si>
  <si>
    <t>recreation_fitness</t>
  </si>
  <si>
    <t>public_communal_space</t>
  </si>
  <si>
    <t>vacant_bldg_lot</t>
  </si>
  <si>
    <t>other</t>
  </si>
  <si>
    <t>cliffs_ravines</t>
  </si>
  <si>
    <t>amt_street_trees</t>
  </si>
  <si>
    <t>None or Few</t>
  </si>
  <si>
    <t>Some</t>
  </si>
  <si>
    <t>Many</t>
  </si>
  <si>
    <t>trees_shade_sidewalk</t>
  </si>
  <si>
    <t>slope</t>
  </si>
  <si>
    <t>Flat</t>
  </si>
  <si>
    <t>Slight Hill</t>
  </si>
  <si>
    <t>Steep Hill</t>
  </si>
  <si>
    <t>Flat_slopeslight_hill_vs_steephillbin</t>
  </si>
  <si>
    <t>A4_12_VS_3</t>
  </si>
  <si>
    <t>Flat_slope_vs_slightsteep_hill_bin</t>
  </si>
  <si>
    <t>A4_1_VS_23</t>
  </si>
  <si>
    <t>bars_on_windows</t>
  </si>
  <si>
    <t>broken_boarded_windows</t>
  </si>
  <si>
    <t>indoor_PA_facility</t>
  </si>
  <si>
    <t>park_with_sign_no_equip</t>
  </si>
  <si>
    <t>park_with_exercise_equip</t>
  </si>
  <si>
    <t>standalone_court</t>
  </si>
  <si>
    <t>standalone_field</t>
  </si>
  <si>
    <t>school_grounds</t>
  </si>
  <si>
    <t>outdoor_pool</t>
  </si>
  <si>
    <t>offroad_trail</t>
  </si>
  <si>
    <t>street_type</t>
  </si>
  <si>
    <t>Through Street</t>
  </si>
  <si>
    <t>Dead End with Ped thru-way</t>
  </si>
  <si>
    <t>Dead End without thru-way</t>
  </si>
  <si>
    <t>number_of_traffic_lanes</t>
  </si>
  <si>
    <t>0 lanes</t>
  </si>
  <si>
    <t>1 lane</t>
  </si>
  <si>
    <t>2 lanes</t>
  </si>
  <si>
    <t>3 lanes</t>
  </si>
  <si>
    <t>4 lanes</t>
  </si>
  <si>
    <t>5 lanes</t>
  </si>
  <si>
    <t>traffic_circle</t>
  </si>
  <si>
    <t>speed_hump</t>
  </si>
  <si>
    <t>median_with_traffic_island</t>
  </si>
  <si>
    <t>curb_ext</t>
  </si>
  <si>
    <t>marked_bike_lane</t>
  </si>
  <si>
    <t>bike_lane_separated_by_barrier</t>
  </si>
  <si>
    <t>street_shoulder</t>
  </si>
  <si>
    <t>curb</t>
  </si>
  <si>
    <t>street_sidewalk_lighting</t>
  </si>
  <si>
    <t>sidewalk</t>
  </si>
  <si>
    <t>st_sidewalk_buffer</t>
  </si>
  <si>
    <t>continuous_sidewalk</t>
  </si>
  <si>
    <t>cont_sidewalk_both_ends</t>
  </si>
  <si>
    <t>missing_curb_cuts_at_crossings</t>
  </si>
  <si>
    <t>traffic_light_at_crossing</t>
  </si>
  <si>
    <t>ped_signal_at_traffic_light</t>
  </si>
  <si>
    <t>stop_sign_at_crossing</t>
  </si>
  <si>
    <t>marked_crosswalk</t>
  </si>
  <si>
    <t>bike_crossing_sign</t>
  </si>
  <si>
    <t>other_bike_signage</t>
  </si>
  <si>
    <t>Ped_crossing_sign</t>
  </si>
  <si>
    <t>kids_special_population_signage</t>
  </si>
  <si>
    <t>special_speed_limit</t>
  </si>
  <si>
    <t>community_sign</t>
  </si>
  <si>
    <t>garden_flower_bed_planter</t>
  </si>
  <si>
    <t>art_statue_monument</t>
  </si>
  <si>
    <t>public_trash_can</t>
  </si>
  <si>
    <t>street_vending_machine</t>
  </si>
  <si>
    <t>benches_other_seating</t>
  </si>
  <si>
    <t>drinking_fountain</t>
  </si>
  <si>
    <t>bike_parking</t>
  </si>
  <si>
    <t>bus_stop</t>
  </si>
  <si>
    <t>light_rail_trolley_stop</t>
  </si>
  <si>
    <t>bench_covered_shelter</t>
  </si>
  <si>
    <t>jitney_stop_stand</t>
  </si>
  <si>
    <t>amt_trash_on_street</t>
  </si>
  <si>
    <t>None</t>
  </si>
  <si>
    <t>A little</t>
  </si>
  <si>
    <t>A lot</t>
  </si>
  <si>
    <t>Trash_None_vs_little_some_alot_bin</t>
  </si>
  <si>
    <t>D4_NONE_VS_SOME</t>
  </si>
  <si>
    <t>sidewalk_condition_overall</t>
  </si>
  <si>
    <t>Poor (a lot of bumps, cracks, holes)</t>
  </si>
  <si>
    <t>Moderate (some bumps, cracks, holes)</t>
  </si>
  <si>
    <t>Good (very few bumps, cracks, holes)</t>
  </si>
  <si>
    <t>Under repair</t>
  </si>
  <si>
    <t>Sidewalk_poor_vs_moderate_good_bin</t>
  </si>
  <si>
    <t>D5_POOR_VS_MODERATEGOOD</t>
  </si>
  <si>
    <t>perceived_safety_on_segment</t>
  </si>
  <si>
    <t>Not very safe or unsafe</t>
  </si>
  <si>
    <t>Pretty or very safe</t>
  </si>
  <si>
    <t>restaurants_total</t>
  </si>
  <si>
    <t>coffee_shops_total</t>
  </si>
  <si>
    <t>library_total</t>
  </si>
  <si>
    <t>corner_store_total</t>
  </si>
  <si>
    <t>farmers_mkt_total</t>
  </si>
  <si>
    <t>barber_salon_total</t>
  </si>
  <si>
    <t>car_repair_shop_total</t>
  </si>
  <si>
    <t>church_total</t>
  </si>
  <si>
    <t>bar_total</t>
  </si>
  <si>
    <t>check_cashing_store_total</t>
  </si>
  <si>
    <t>other_gathering_place_total</t>
  </si>
  <si>
    <t>attractiveness_for_walking</t>
  </si>
  <si>
    <t>Unattractive</t>
  </si>
  <si>
    <t>Neutral</t>
  </si>
  <si>
    <t>Attractive</t>
  </si>
  <si>
    <t>unattractive_vs_neutral_attractive_bin</t>
  </si>
  <si>
    <t>D8UNATTRCT_VS_NEUTATRRCT</t>
  </si>
  <si>
    <t>soda_energy_drink_ad_total</t>
  </si>
  <si>
    <t>E1A</t>
  </si>
  <si>
    <t>diet_soda_water_ad_total</t>
  </si>
  <si>
    <t>E1B</t>
  </si>
  <si>
    <t>beer_wine_alcohol_ad_total</t>
  </si>
  <si>
    <t>E1C</t>
  </si>
  <si>
    <t>other_nonalcohol_drink_ad_total</t>
  </si>
  <si>
    <t>E1D</t>
  </si>
  <si>
    <t>store_rest_with_food_ad_total</t>
  </si>
  <si>
    <t>E1E</t>
  </si>
  <si>
    <t>nutrition_health_ad_total</t>
  </si>
  <si>
    <t>E1F</t>
  </si>
  <si>
    <t>xrcise_PA_srvcs_ad_total</t>
  </si>
  <si>
    <t>E1G</t>
  </si>
  <si>
    <t>visible_beer_liquor_bottles</t>
  </si>
  <si>
    <t>0. 0 - None</t>
  </si>
  <si>
    <t>1. 1-3 A Few</t>
  </si>
  <si>
    <t>2. 4-6 Some</t>
  </si>
  <si>
    <t>3. 7+ Many</t>
  </si>
  <si>
    <t>discarded_butts_or_pkgs</t>
  </si>
  <si>
    <t>condoms</t>
  </si>
  <si>
    <t>needles_drug_paraphernalia</t>
  </si>
  <si>
    <t>garbage_litter_broken_glass</t>
  </si>
  <si>
    <t>abandoned_cars</t>
  </si>
  <si>
    <t>graffiti</t>
  </si>
  <si>
    <t>bldgs_w_broken_windows</t>
  </si>
  <si>
    <t>police_security_guards</t>
  </si>
  <si>
    <t>3_or_more_teens</t>
  </si>
  <si>
    <t>loitering_adults</t>
  </si>
  <si>
    <t>ppl_selling_drugs</t>
  </si>
  <si>
    <t>ppl_openly_drinking_alcohol</t>
  </si>
  <si>
    <t>drunken_high_ppl</t>
  </si>
  <si>
    <t>loud_music</t>
  </si>
  <si>
    <t>ppl_smoking</t>
  </si>
  <si>
    <t>noise_pollution</t>
  </si>
  <si>
    <t>0 - No noise pollution</t>
  </si>
  <si>
    <t>1 - A little noise pollution</t>
  </si>
  <si>
    <t>2 - Some noise pollution</t>
  </si>
  <si>
    <t>3 - A lot of noise pollution</t>
  </si>
  <si>
    <t>_kappa_2012</t>
  </si>
  <si>
    <t>agree_pct_2012</t>
  </si>
  <si>
    <t>_kappa_2015</t>
  </si>
  <si>
    <t>agree_pct_2015</t>
  </si>
  <si>
    <t>_kappa_2017</t>
  </si>
  <si>
    <t>agree_pct_2017</t>
  </si>
  <si>
    <t>Kappa</t>
  </si>
  <si>
    <t>0.7 - 1</t>
  </si>
  <si>
    <t>Krippendorff Range</t>
  </si>
  <si>
    <t>0.4 - 0.7</t>
  </si>
  <si>
    <t>low - 0.4</t>
  </si>
  <si>
    <t>90% - 100%</t>
  </si>
  <si>
    <t>Percent Agreement</t>
  </si>
  <si>
    <t>75% - 90%</t>
  </si>
  <si>
    <t>50% - 75%</t>
  </si>
  <si>
    <t>Obs</t>
  </si>
  <si>
    <t>k_alpha_2012</t>
  </si>
  <si>
    <t>k_LL95CI_2012</t>
  </si>
  <si>
    <t>k_UL95CI_2012</t>
  </si>
  <si>
    <t>k_alpha_2015</t>
  </si>
  <si>
    <t>k_LL95CI_2015</t>
  </si>
  <si>
    <t>k_UL95CI_2015</t>
  </si>
  <si>
    <t>k_alpha_2017</t>
  </si>
  <si>
    <t>k_LL95CI_2017</t>
  </si>
  <si>
    <t>k_UL95CI_2017</t>
  </si>
  <si>
    <t>2012 Kripp Alpha</t>
  </si>
  <si>
    <t>2015 Kripp Alpha</t>
  </si>
  <si>
    <t>2017 Kripp Alpha</t>
  </si>
  <si>
    <t>Prevalence</t>
  </si>
  <si>
    <t>maxpercent_2012</t>
  </si>
  <si>
    <t>maxpercent_2015</t>
  </si>
  <si>
    <t>maxpercent_2017</t>
  </si>
  <si>
    <t>Krippendorff's Alpha and Confidence Interval for all years</t>
  </si>
  <si>
    <r>
      <t xml:space="preserve">% </t>
    </r>
    <r>
      <rPr>
        <vertAlign val="superscript"/>
        <sz val="9"/>
        <color theme="1"/>
        <rFont val="Calibri"/>
        <family val="2"/>
        <scheme val="minor"/>
      </rPr>
      <t>a</t>
    </r>
  </si>
  <si>
    <r>
      <t>% Agmt</t>
    </r>
    <r>
      <rPr>
        <vertAlign val="superscript"/>
        <sz val="9"/>
        <color theme="1"/>
        <rFont val="Calibri"/>
        <family val="2"/>
        <scheme val="minor"/>
      </rPr>
      <t xml:space="preserve"> b</t>
    </r>
  </si>
  <si>
    <r>
      <t xml:space="preserve">Krippendorff's Alpha (95% CI)  </t>
    </r>
    <r>
      <rPr>
        <vertAlign val="superscript"/>
        <sz val="9"/>
        <color theme="1"/>
        <rFont val="Arial"/>
        <family val="2"/>
      </rPr>
      <t>b</t>
    </r>
  </si>
  <si>
    <r>
      <rPr>
        <vertAlign val="superscript"/>
        <sz val="12"/>
        <color theme="1"/>
        <rFont val="Calibri"/>
        <family val="2"/>
        <scheme val="minor"/>
      </rPr>
      <t xml:space="preserve">a </t>
    </r>
    <r>
      <rPr>
        <sz val="9"/>
        <color theme="1"/>
        <rFont val="Calibri"/>
        <family val="2"/>
        <scheme val="minor"/>
      </rPr>
      <t>Prevalence calculation uses full sample of street segments.</t>
    </r>
  </si>
  <si>
    <r>
      <t xml:space="preserve">b  </t>
    </r>
    <r>
      <rPr>
        <sz val="12"/>
        <color theme="1"/>
        <rFont val="Calibri"/>
        <family val="2"/>
        <scheme val="minor"/>
      </rPr>
      <t>Agreement calculations are conducted with sub-sample of street segments used in reliability testing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</si>
</sst>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indexed="8"/>
      <name val="Arial"/>
      <family val="2"/>
    </font>
    <font>
      <b/>
      <sz val="10"/>
      <name val="Arial"/>
      <family val="2"/>
    </font>
    <font>
      <sz val="9"/>
      <color theme="1"/>
      <name val="Calibri"/>
      <family val="2"/>
      <scheme val="minor"/>
    </font>
    <font>
      <sz val="9"/>
      <color theme="1"/>
      <name val="Arial"/>
      <family val="2"/>
    </font>
    <font>
      <b/>
      <sz val="12"/>
      <color indexed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vertAlign val="superscript"/>
      <sz val="9"/>
      <color theme="1"/>
      <name val="Calibri"/>
      <family val="2"/>
      <scheme val="minor"/>
    </font>
    <font>
      <vertAlign val="superscript"/>
      <sz val="9"/>
      <color theme="1"/>
      <name val="Arial"/>
      <family val="2"/>
    </font>
    <font>
      <vertAlign val="superscript"/>
      <sz val="12"/>
      <color theme="1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600"/>
        <bgColor indexed="64"/>
      </patternFill>
    </fill>
    <fill>
      <patternFill patternType="solid">
        <fgColor rgb="FF009900"/>
        <bgColor indexed="64"/>
      </patternFill>
    </fill>
    <fill>
      <patternFill patternType="solid">
        <fgColor rgb="FF99FF33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rgb="FF3399FF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C0BFBF"/>
        <bgColor indexed="64"/>
      </patternFill>
    </fill>
    <fill>
      <patternFill patternType="solid">
        <fgColor rgb="FFD8DBD3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rgb="FFF5F7F1"/>
        <bgColor indexed="64"/>
      </patternFill>
    </fill>
    <fill>
      <patternFill patternType="darkUp"/>
    </fill>
    <fill>
      <patternFill patternType="lightGrid">
        <fgColor theme="1"/>
      </patternFill>
    </fill>
    <fill>
      <patternFill patternType="solid">
        <fgColor rgb="FF404140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rgb="FFC1C1C1"/>
      </right>
      <top/>
      <bottom style="thin">
        <color rgb="FFC1C1C1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2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2" fillId="0" borderId="0" xfId="0" applyFont="1" applyAlignment="1">
      <alignment vertical="center"/>
    </xf>
    <xf numFmtId="0" fontId="0" fillId="0" borderId="0" xfId="0" applyAlignment="1"/>
    <xf numFmtId="0" fontId="1" fillId="0" borderId="1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4" fillId="2" borderId="6" xfId="0" applyNumberFormat="1" applyFont="1" applyFill="1" applyBorder="1" applyAlignment="1" applyProtection="1">
      <alignment horizontal="left" wrapText="1"/>
    </xf>
    <xf numFmtId="0" fontId="1" fillId="0" borderId="7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5" fillId="2" borderId="6" xfId="0" applyNumberFormat="1" applyFont="1" applyFill="1" applyBorder="1" applyAlignment="1" applyProtection="1">
      <alignment horizontal="left" wrapText="1"/>
    </xf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6" borderId="0" xfId="0" applyFill="1"/>
    <xf numFmtId="0" fontId="0" fillId="7" borderId="0" xfId="0" applyFill="1"/>
    <xf numFmtId="0" fontId="0" fillId="8" borderId="0" xfId="0" applyFill="1"/>
    <xf numFmtId="0" fontId="0" fillId="9" borderId="0" xfId="0" applyFill="1"/>
    <xf numFmtId="0" fontId="0" fillId="11" borderId="0" xfId="0" applyNumberFormat="1" applyFont="1" applyFill="1" applyBorder="1" applyAlignment="1" applyProtection="1"/>
    <xf numFmtId="0" fontId="8" fillId="12" borderId="6" xfId="0" applyNumberFormat="1" applyFont="1" applyFill="1" applyBorder="1" applyAlignment="1" applyProtection="1">
      <alignment horizontal="left" wrapText="1"/>
    </xf>
    <xf numFmtId="0" fontId="8" fillId="12" borderId="6" xfId="0" applyNumberFormat="1" applyFont="1" applyFill="1" applyBorder="1" applyAlignment="1" applyProtection="1">
      <alignment horizontal="right" wrapText="1"/>
    </xf>
    <xf numFmtId="0" fontId="4" fillId="2" borderId="6" xfId="0" applyNumberFormat="1" applyFont="1" applyFill="1" applyBorder="1" applyAlignment="1" applyProtection="1">
      <alignment horizontal="right" wrapText="1"/>
    </xf>
    <xf numFmtId="164" fontId="0" fillId="0" borderId="0" xfId="0" applyNumberFormat="1"/>
    <xf numFmtId="0" fontId="6" fillId="0" borderId="0" xfId="0" applyFont="1"/>
    <xf numFmtId="2" fontId="9" fillId="0" borderId="0" xfId="0" applyNumberFormat="1" applyFont="1" applyAlignment="1">
      <alignment horizontal="center"/>
    </xf>
    <xf numFmtId="0" fontId="9" fillId="0" borderId="7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9" fillId="0" borderId="7" xfId="0" applyFont="1" applyBorder="1" applyAlignment="1">
      <alignment horizontal="left"/>
    </xf>
    <xf numFmtId="0" fontId="0" fillId="0" borderId="0" xfId="0" applyFill="1"/>
    <xf numFmtId="0" fontId="0" fillId="13" borderId="0" xfId="0" applyFill="1"/>
    <xf numFmtId="0" fontId="0" fillId="14" borderId="0" xfId="0" applyFill="1"/>
    <xf numFmtId="0" fontId="12" fillId="12" borderId="6" xfId="0" applyNumberFormat="1" applyFont="1" applyFill="1" applyBorder="1" applyAlignment="1" applyProtection="1">
      <alignment horizontal="right" wrapText="1"/>
    </xf>
    <xf numFmtId="0" fontId="12" fillId="12" borderId="6" xfId="0" applyNumberFormat="1" applyFont="1" applyFill="1" applyBorder="1" applyAlignment="1" applyProtection="1">
      <alignment horizontal="left" wrapText="1"/>
    </xf>
    <xf numFmtId="0" fontId="13" fillId="2" borderId="6" xfId="0" applyNumberFormat="1" applyFont="1" applyFill="1" applyBorder="1" applyAlignment="1" applyProtection="1">
      <alignment horizontal="left" wrapText="1"/>
    </xf>
    <xf numFmtId="0" fontId="13" fillId="2" borderId="6" xfId="0" applyNumberFormat="1" applyFont="1" applyFill="1" applyBorder="1" applyAlignment="1" applyProtection="1">
      <alignment horizontal="right" wrapText="1"/>
    </xf>
    <xf numFmtId="0" fontId="0" fillId="15" borderId="0" xfId="0" applyFill="1"/>
    <xf numFmtId="0" fontId="0" fillId="0" borderId="9" xfId="0" applyBorder="1" applyAlignment="1">
      <alignment wrapText="1"/>
    </xf>
    <xf numFmtId="0" fontId="6" fillId="0" borderId="9" xfId="0" applyFont="1" applyBorder="1" applyAlignment="1">
      <alignment wrapText="1"/>
    </xf>
    <xf numFmtId="0" fontId="9" fillId="0" borderId="8" xfId="0" applyFont="1" applyBorder="1" applyAlignment="1">
      <alignment horizontal="left" wrapText="1"/>
    </xf>
    <xf numFmtId="2" fontId="9" fillId="0" borderId="9" xfId="0" applyNumberFormat="1" applyFont="1" applyBorder="1" applyAlignment="1">
      <alignment horizontal="center" wrapText="1"/>
    </xf>
    <xf numFmtId="0" fontId="10" fillId="0" borderId="8" xfId="0" applyFont="1" applyBorder="1" applyAlignment="1">
      <alignment horizontal="center" wrapText="1"/>
    </xf>
    <xf numFmtId="0" fontId="0" fillId="0" borderId="0" xfId="0" applyAlignment="1">
      <alignment wrapText="1"/>
    </xf>
    <xf numFmtId="0" fontId="9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7" fillId="10" borderId="0" xfId="0" applyNumberFormat="1" applyFont="1" applyFill="1" applyBorder="1" applyAlignment="1" applyProtection="1">
      <alignment horizontal="center" wrapText="1"/>
    </xf>
    <xf numFmtId="0" fontId="11" fillId="10" borderId="0" xfId="0" applyNumberFormat="1" applyFont="1" applyFill="1" applyBorder="1" applyAlignment="1" applyProtection="1">
      <alignment horizontal="center" wrapText="1"/>
    </xf>
    <xf numFmtId="0" fontId="16" fillId="0" borderId="7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00FF"/>
      <color rgb="FF404140"/>
      <color rgb="FFC0BFBF"/>
      <color rgb="FFCCFFFF"/>
      <color rgb="FF3399FF"/>
      <color rgb="FF99FF33"/>
      <color rgb="FF009900"/>
      <color rgb="FF00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ata/Dubowitz/PhreshPlus/pp2017/output/streetsegments_agreement_kappas_20190329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tents"/>
      <sheetName val="Kappas2017"/>
      <sheetName val="Kappas2015"/>
      <sheetName val="Kappas2012"/>
      <sheetName val="Prevalence"/>
      <sheetName val="Agreement_kappa_allyears"/>
      <sheetName val="Krippendorff_2012"/>
      <sheetName val="Krippendorff_2015"/>
      <sheetName val="Krippendorff_2017"/>
    </sheetNames>
    <sheetDataSet>
      <sheetData sheetId="0"/>
      <sheetData sheetId="1"/>
      <sheetData sheetId="2"/>
      <sheetData sheetId="3"/>
      <sheetData sheetId="4"/>
      <sheetData sheetId="5">
        <row r="4">
          <cell r="A4" t="str">
            <v>A1A</v>
          </cell>
          <cell r="B4" t="str">
            <v>housing_detached</v>
          </cell>
          <cell r="C4">
            <v>0.77995000000000003</v>
          </cell>
          <cell r="D4">
            <v>0.78180000000000005</v>
          </cell>
          <cell r="E4">
            <v>7.2419999999999998E-2</v>
          </cell>
          <cell r="F4">
            <v>59</v>
          </cell>
          <cell r="G4">
            <v>51</v>
          </cell>
          <cell r="H4">
            <v>0.86441000000000001</v>
          </cell>
          <cell r="I4">
            <v>0.90758000000000005</v>
          </cell>
          <cell r="J4">
            <v>0.9083</v>
          </cell>
          <cell r="K4">
            <v>5.1520000000000003E-2</v>
          </cell>
          <cell r="L4">
            <v>50</v>
          </cell>
          <cell r="M4">
            <v>47</v>
          </cell>
          <cell r="N4">
            <v>0.94</v>
          </cell>
          <cell r="O4">
            <v>0.67927000000000004</v>
          </cell>
          <cell r="P4">
            <v>0.67930000000000001</v>
          </cell>
          <cell r="Q4">
            <v>6.5299999999999997E-2</v>
          </cell>
          <cell r="R4">
            <v>100</v>
          </cell>
          <cell r="S4">
            <v>81</v>
          </cell>
          <cell r="T4">
            <v>0.81</v>
          </cell>
          <cell r="U4" t="str">
            <v>Excellent (&gt;.75)</v>
          </cell>
          <cell r="V4" t="str">
            <v>Excellent (&gt;.75)</v>
          </cell>
          <cell r="W4" t="str">
            <v>Intermediate to Good (.40 - .75)</v>
          </cell>
          <cell r="X4" t="str">
            <v>High agreement (&gt;.80)</v>
          </cell>
          <cell r="Y4" t="str">
            <v>High agreement (&gt;.80)</v>
          </cell>
          <cell r="Z4" t="str">
            <v>High agreement (&gt;.80)</v>
          </cell>
          <cell r="AA4">
            <v>3</v>
          </cell>
        </row>
        <row r="5">
          <cell r="A5" t="str">
            <v>A1ABC</v>
          </cell>
          <cell r="B5" t="str">
            <v>housing_either_side_of_street_bin</v>
          </cell>
          <cell r="C5">
            <v>0.80320000000000003</v>
          </cell>
          <cell r="D5">
            <v>0.80479999999999996</v>
          </cell>
          <cell r="E5">
            <v>8.3900000000000002E-2</v>
          </cell>
          <cell r="F5">
            <v>59</v>
          </cell>
          <cell r="G5">
            <v>54</v>
          </cell>
          <cell r="H5">
            <v>0.91525000000000001</v>
          </cell>
          <cell r="I5">
            <v>0.78837999999999997</v>
          </cell>
          <cell r="J5" t="e">
            <v>#N/A</v>
          </cell>
          <cell r="K5">
            <v>0.11711000000000001</v>
          </cell>
          <cell r="L5">
            <v>51</v>
          </cell>
          <cell r="M5">
            <v>48</v>
          </cell>
          <cell r="N5">
            <v>0.94118000000000002</v>
          </cell>
          <cell r="O5">
            <v>0.74434999999999996</v>
          </cell>
          <cell r="P5">
            <v>0.74390000000000001</v>
          </cell>
          <cell r="Q5">
            <v>6.8129999999999996E-2</v>
          </cell>
          <cell r="R5">
            <v>100</v>
          </cell>
          <cell r="S5">
            <v>88</v>
          </cell>
          <cell r="T5">
            <v>0.88</v>
          </cell>
          <cell r="U5" t="str">
            <v>Excellent (&gt;.75)</v>
          </cell>
          <cell r="V5" t="str">
            <v>Excellent (&gt;.75)</v>
          </cell>
          <cell r="W5" t="str">
            <v>Intermediate to Good (.40 - .75)</v>
          </cell>
          <cell r="X5" t="str">
            <v>High agreement (&gt;.80)</v>
          </cell>
          <cell r="Y5" t="str">
            <v>High agreement (&gt;.80)</v>
          </cell>
          <cell r="Z5" t="str">
            <v>High agreement (&gt;.80)</v>
          </cell>
          <cell r="AA5">
            <v>3</v>
          </cell>
        </row>
        <row r="6">
          <cell r="A6" t="str">
            <v>A1B</v>
          </cell>
          <cell r="B6" t="str">
            <v>housing_attached</v>
          </cell>
          <cell r="C6">
            <v>0.48403000000000002</v>
          </cell>
          <cell r="D6">
            <v>0.48430000000000001</v>
          </cell>
          <cell r="E6">
            <v>0.10249</v>
          </cell>
          <cell r="F6">
            <v>57</v>
          </cell>
          <cell r="G6">
            <v>40</v>
          </cell>
          <cell r="H6">
            <v>0.70174999999999998</v>
          </cell>
          <cell r="I6">
            <v>0.81516</v>
          </cell>
          <cell r="J6">
            <v>0.81559999999999999</v>
          </cell>
          <cell r="K6">
            <v>8.8249999999999995E-2</v>
          </cell>
          <cell r="L6">
            <v>50</v>
          </cell>
          <cell r="M6">
            <v>46</v>
          </cell>
          <cell r="N6">
            <v>0.92</v>
          </cell>
          <cell r="O6">
            <v>0.62334999999999996</v>
          </cell>
          <cell r="P6">
            <v>0.62160000000000004</v>
          </cell>
          <cell r="Q6">
            <v>7.9519999999999993E-2</v>
          </cell>
          <cell r="R6">
            <v>100</v>
          </cell>
          <cell r="S6">
            <v>82</v>
          </cell>
          <cell r="T6">
            <v>0.82</v>
          </cell>
          <cell r="U6" t="str">
            <v>Intermediate to Good (.40 - .75)</v>
          </cell>
          <cell r="V6" t="str">
            <v>Excellent (&gt;.75)</v>
          </cell>
          <cell r="W6" t="str">
            <v>Intermediate to Good (.40 - .75)</v>
          </cell>
          <cell r="X6" t="str">
            <v>Medium agreement (.60 - .80)</v>
          </cell>
          <cell r="Y6" t="str">
            <v>High agreement (&gt;.80)</v>
          </cell>
          <cell r="Z6" t="str">
            <v>High agreement (&gt;.80)</v>
          </cell>
          <cell r="AA6">
            <v>3</v>
          </cell>
        </row>
        <row r="7">
          <cell r="A7" t="str">
            <v>A1C</v>
          </cell>
          <cell r="B7" t="str">
            <v>housing_apts</v>
          </cell>
          <cell r="C7">
            <v>0.61721999999999999</v>
          </cell>
          <cell r="D7">
            <v>0.62050000000000005</v>
          </cell>
          <cell r="E7">
            <v>0.10360999999999999</v>
          </cell>
          <cell r="F7">
            <v>57</v>
          </cell>
          <cell r="G7">
            <v>46</v>
          </cell>
          <cell r="H7">
            <v>0.80701999999999996</v>
          </cell>
          <cell r="I7">
            <v>0.76712000000000002</v>
          </cell>
          <cell r="J7">
            <v>0.76910000000000001</v>
          </cell>
          <cell r="K7">
            <v>9.0620000000000006E-2</v>
          </cell>
          <cell r="L7">
            <v>51</v>
          </cell>
          <cell r="M7">
            <v>45</v>
          </cell>
          <cell r="N7">
            <v>0.88234999999999997</v>
          </cell>
          <cell r="O7">
            <v>0.79257999999999995</v>
          </cell>
          <cell r="P7">
            <v>0.79310000000000003</v>
          </cell>
          <cell r="Q7">
            <v>6.8900000000000003E-2</v>
          </cell>
          <cell r="R7">
            <v>100</v>
          </cell>
          <cell r="S7">
            <v>92</v>
          </cell>
          <cell r="T7">
            <v>0.92</v>
          </cell>
          <cell r="U7" t="str">
            <v>Intermediate to Good (.40 - .75)</v>
          </cell>
          <cell r="V7" t="str">
            <v>Excellent (&gt;.75)</v>
          </cell>
          <cell r="W7" t="str">
            <v>Excellent (&gt;.75)</v>
          </cell>
          <cell r="X7" t="str">
            <v>High agreement (&gt;.80)</v>
          </cell>
          <cell r="Y7" t="str">
            <v>High agreement (&gt;.80)</v>
          </cell>
          <cell r="Z7" t="str">
            <v>High agreement (&gt;.80)</v>
          </cell>
          <cell r="AA7">
            <v>3</v>
          </cell>
        </row>
        <row r="8">
          <cell r="A8" t="str">
            <v>A1D</v>
          </cell>
          <cell r="B8" t="str">
            <v>public_civic</v>
          </cell>
          <cell r="C8">
            <v>0.51507000000000003</v>
          </cell>
          <cell r="D8">
            <v>0.51790000000000003</v>
          </cell>
          <cell r="E8">
            <v>0.17185</v>
          </cell>
          <cell r="F8">
            <v>59</v>
          </cell>
          <cell r="G8">
            <v>53</v>
          </cell>
          <cell r="H8">
            <v>0.89831000000000005</v>
          </cell>
          <cell r="I8">
            <v>0.87970000000000004</v>
          </cell>
          <cell r="J8">
            <v>0.88080000000000003</v>
          </cell>
          <cell r="K8">
            <v>0.11854000000000001</v>
          </cell>
          <cell r="L8">
            <v>48</v>
          </cell>
          <cell r="M8">
            <v>47</v>
          </cell>
          <cell r="N8">
            <v>0.97916999999999998</v>
          </cell>
          <cell r="O8">
            <v>0.55620999999999998</v>
          </cell>
          <cell r="P8">
            <v>0.55810000000000004</v>
          </cell>
          <cell r="Q8">
            <v>0.22878999999999999</v>
          </cell>
          <cell r="R8">
            <v>100</v>
          </cell>
          <cell r="S8">
            <v>97</v>
          </cell>
          <cell r="T8">
            <v>0.97</v>
          </cell>
          <cell r="U8" t="str">
            <v>Intermediate to Good (.40 - .75)</v>
          </cell>
          <cell r="V8" t="str">
            <v>Excellent (&gt;.75)</v>
          </cell>
          <cell r="W8" t="str">
            <v>Intermediate to Good (.40 - .75)</v>
          </cell>
          <cell r="X8" t="str">
            <v>High agreement (&gt;.80)</v>
          </cell>
          <cell r="Y8" t="str">
            <v>High agreement (&gt;.80)</v>
          </cell>
          <cell r="Z8" t="str">
            <v>High agreement (&gt;.80)</v>
          </cell>
          <cell r="AA8">
            <v>3</v>
          </cell>
        </row>
        <row r="9">
          <cell r="A9" t="str">
            <v>A1E</v>
          </cell>
          <cell r="B9" t="str">
            <v>office_professional</v>
          </cell>
          <cell r="C9">
            <v>0.31103999999999998</v>
          </cell>
          <cell r="D9">
            <v>0.30659999999999998</v>
          </cell>
          <cell r="E9">
            <v>0.14512</v>
          </cell>
          <cell r="F9">
            <v>59</v>
          </cell>
          <cell r="G9">
            <v>48</v>
          </cell>
          <cell r="H9">
            <v>0.81355999999999995</v>
          </cell>
          <cell r="I9">
            <v>-2.128E-2</v>
          </cell>
          <cell r="J9">
            <v>-1.06E-2</v>
          </cell>
          <cell r="K9">
            <v>1.504E-2</v>
          </cell>
          <cell r="L9">
            <v>48</v>
          </cell>
          <cell r="M9">
            <v>46</v>
          </cell>
          <cell r="N9">
            <v>0.95833000000000002</v>
          </cell>
          <cell r="O9" t="str">
            <v>.</v>
          </cell>
          <cell r="P9">
            <v>0</v>
          </cell>
          <cell r="Q9" t="str">
            <v>.</v>
          </cell>
          <cell r="R9">
            <v>100</v>
          </cell>
          <cell r="S9">
            <v>99</v>
          </cell>
          <cell r="T9">
            <v>0.99</v>
          </cell>
          <cell r="U9" t="str">
            <v>Poor (&lt;.40)</v>
          </cell>
          <cell r="V9" t="str">
            <v>No Kappa</v>
          </cell>
          <cell r="W9" t="str">
            <v>No Kappa</v>
          </cell>
          <cell r="X9" t="str">
            <v>High agreement (&gt;.80)</v>
          </cell>
          <cell r="Y9" t="str">
            <v>High agreement (&gt;.80)</v>
          </cell>
          <cell r="Z9" t="str">
            <v>High agreement (&gt;.80)</v>
          </cell>
          <cell r="AA9">
            <v>3</v>
          </cell>
        </row>
        <row r="10">
          <cell r="A10" t="str">
            <v>A1F</v>
          </cell>
          <cell r="B10" t="str">
            <v>institutional</v>
          </cell>
          <cell r="C10">
            <v>0.74709000000000003</v>
          </cell>
          <cell r="D10">
            <v>0.74890000000000001</v>
          </cell>
          <cell r="E10">
            <v>9.7570000000000004E-2</v>
          </cell>
          <cell r="F10">
            <v>58</v>
          </cell>
          <cell r="G10">
            <v>52</v>
          </cell>
          <cell r="H10">
            <v>0.89654999999999996</v>
          </cell>
          <cell r="I10">
            <v>0.75868999999999998</v>
          </cell>
          <cell r="J10">
            <v>0.7601</v>
          </cell>
          <cell r="K10">
            <v>0.10228</v>
          </cell>
          <cell r="L10">
            <v>50</v>
          </cell>
          <cell r="M10">
            <v>45</v>
          </cell>
          <cell r="N10">
            <v>0.9</v>
          </cell>
          <cell r="O10">
            <v>0.73297999999999996</v>
          </cell>
          <cell r="P10">
            <v>0.73319999999999996</v>
          </cell>
          <cell r="Q10">
            <v>0.12637999999999999</v>
          </cell>
          <cell r="R10">
            <v>100</v>
          </cell>
          <cell r="S10">
            <v>96</v>
          </cell>
          <cell r="T10">
            <v>0.96</v>
          </cell>
          <cell r="U10" t="str">
            <v>Intermediate to Good (.40 - .75)</v>
          </cell>
          <cell r="V10" t="str">
            <v>Excellent (&gt;.75)</v>
          </cell>
          <cell r="W10" t="str">
            <v>Intermediate to Good (.40 - .75)</v>
          </cell>
          <cell r="X10" t="str">
            <v>High agreement (&gt;.80)</v>
          </cell>
          <cell r="Y10" t="str">
            <v>High agreement (&gt;.80)</v>
          </cell>
          <cell r="Z10" t="str">
            <v>High agreement (&gt;.80)</v>
          </cell>
          <cell r="AA10">
            <v>3</v>
          </cell>
        </row>
        <row r="11">
          <cell r="A11" t="str">
            <v>A1G</v>
          </cell>
          <cell r="B11" t="str">
            <v>service</v>
          </cell>
          <cell r="C11" t="str">
            <v>.</v>
          </cell>
          <cell r="D11">
            <v>0.38729999999999998</v>
          </cell>
          <cell r="E11" t="str">
            <v>.</v>
          </cell>
          <cell r="F11">
            <v>58</v>
          </cell>
          <cell r="G11">
            <v>48</v>
          </cell>
          <cell r="H11">
            <v>0.82759000000000005</v>
          </cell>
          <cell r="I11">
            <v>0.71909999999999996</v>
          </cell>
          <cell r="J11">
            <v>0.7208</v>
          </cell>
          <cell r="K11">
            <v>0.1128</v>
          </cell>
          <cell r="L11">
            <v>50</v>
          </cell>
          <cell r="M11">
            <v>45</v>
          </cell>
          <cell r="N11">
            <v>0.9</v>
          </cell>
          <cell r="O11">
            <v>0.50114999999999998</v>
          </cell>
          <cell r="P11">
            <v>0.50070000000000003</v>
          </cell>
          <cell r="Q11">
            <v>0.10591</v>
          </cell>
          <cell r="R11">
            <v>100</v>
          </cell>
          <cell r="S11">
            <v>87</v>
          </cell>
          <cell r="T11">
            <v>0.87</v>
          </cell>
          <cell r="U11" t="str">
            <v>No Kappa</v>
          </cell>
          <cell r="V11" t="str">
            <v>Intermediate to Good (.40 - .75)</v>
          </cell>
          <cell r="W11" t="str">
            <v>Intermediate to Good (.40 - .75)</v>
          </cell>
          <cell r="X11" t="str">
            <v>High agreement (&gt;.80)</v>
          </cell>
          <cell r="Y11" t="str">
            <v>High agreement (&gt;.80)</v>
          </cell>
          <cell r="Z11" t="str">
            <v>High agreement (&gt;.80)</v>
          </cell>
          <cell r="AA11">
            <v>3</v>
          </cell>
        </row>
        <row r="12">
          <cell r="A12" t="str">
            <v>A1H</v>
          </cell>
          <cell r="B12" t="str">
            <v>retail</v>
          </cell>
          <cell r="C12">
            <v>0.64871999999999996</v>
          </cell>
          <cell r="D12">
            <v>0.65139999999999998</v>
          </cell>
          <cell r="E12">
            <v>0.10163999999999999</v>
          </cell>
          <cell r="F12">
            <v>58</v>
          </cell>
          <cell r="G12">
            <v>49</v>
          </cell>
          <cell r="H12">
            <v>0.84482999999999997</v>
          </cell>
          <cell r="I12">
            <v>0.63768000000000002</v>
          </cell>
          <cell r="J12">
            <v>0.63739999999999997</v>
          </cell>
          <cell r="K12">
            <v>0.18903</v>
          </cell>
          <cell r="L12">
            <v>50</v>
          </cell>
          <cell r="M12">
            <v>47</v>
          </cell>
          <cell r="N12">
            <v>0.94</v>
          </cell>
          <cell r="O12">
            <v>0.52037999999999995</v>
          </cell>
          <cell r="P12">
            <v>0.5222</v>
          </cell>
          <cell r="Q12">
            <v>0.13025</v>
          </cell>
          <cell r="R12">
            <v>100</v>
          </cell>
          <cell r="S12">
            <v>92</v>
          </cell>
          <cell r="T12">
            <v>0.92</v>
          </cell>
          <cell r="U12" t="str">
            <v>Intermediate to Good (.40 - .75)</v>
          </cell>
          <cell r="V12" t="str">
            <v>Intermediate to Good (.40 - .75)</v>
          </cell>
          <cell r="W12" t="str">
            <v>Intermediate to Good (.40 - .75)</v>
          </cell>
          <cell r="X12" t="str">
            <v>High agreement (&gt;.80)</v>
          </cell>
          <cell r="Y12" t="str">
            <v>High agreement (&gt;.80)</v>
          </cell>
          <cell r="Z12" t="str">
            <v>High agreement (&gt;.80)</v>
          </cell>
          <cell r="AA12">
            <v>3</v>
          </cell>
        </row>
        <row r="13">
          <cell r="A13" t="str">
            <v>A1I</v>
          </cell>
          <cell r="B13" t="str">
            <v>industrial_manufacturing</v>
          </cell>
          <cell r="C13">
            <v>0.54829000000000006</v>
          </cell>
          <cell r="D13">
            <v>0.55179999999999996</v>
          </cell>
          <cell r="E13">
            <v>0.16555</v>
          </cell>
          <cell r="F13">
            <v>58</v>
          </cell>
          <cell r="G13">
            <v>53</v>
          </cell>
          <cell r="H13">
            <v>0.91378999999999999</v>
          </cell>
          <cell r="I13">
            <v>0.65752999999999995</v>
          </cell>
          <cell r="J13">
            <v>0.65980000000000005</v>
          </cell>
          <cell r="K13">
            <v>0.31852000000000003</v>
          </cell>
          <cell r="L13">
            <v>50</v>
          </cell>
          <cell r="M13">
            <v>49</v>
          </cell>
          <cell r="N13">
            <v>0.98</v>
          </cell>
          <cell r="O13">
            <v>0.66215999999999997</v>
          </cell>
          <cell r="P13">
            <v>0.6633</v>
          </cell>
          <cell r="Q13">
            <v>0.31637999999999999</v>
          </cell>
          <cell r="R13">
            <v>100</v>
          </cell>
          <cell r="S13">
            <v>99</v>
          </cell>
          <cell r="T13">
            <v>0.99</v>
          </cell>
          <cell r="U13" t="str">
            <v>Intermediate to Good (.40 - .75)</v>
          </cell>
          <cell r="V13" t="str">
            <v>Intermediate to Good (.40 - .75)</v>
          </cell>
          <cell r="W13" t="str">
            <v>Intermediate to Good (.40 - .75)</v>
          </cell>
          <cell r="X13" t="str">
            <v>High agreement (&gt;.80)</v>
          </cell>
          <cell r="Y13" t="str">
            <v>High agreement (&gt;.80)</v>
          </cell>
          <cell r="Z13" t="str">
            <v>High agreement (&gt;.80)</v>
          </cell>
          <cell r="AA13">
            <v>3</v>
          </cell>
        </row>
        <row r="14">
          <cell r="A14" t="str">
            <v>A1J</v>
          </cell>
          <cell r="B14" t="str">
            <v>recreation_fitness</v>
          </cell>
          <cell r="C14">
            <v>0.48696</v>
          </cell>
          <cell r="D14">
            <v>0.48680000000000001</v>
          </cell>
          <cell r="E14">
            <v>0.30607000000000001</v>
          </cell>
          <cell r="F14">
            <v>59</v>
          </cell>
          <cell r="G14">
            <v>57</v>
          </cell>
          <cell r="H14">
            <v>0.96609999999999996</v>
          </cell>
          <cell r="I14">
            <v>1</v>
          </cell>
          <cell r="J14">
            <v>1</v>
          </cell>
          <cell r="K14">
            <v>0</v>
          </cell>
          <cell r="L14">
            <v>51</v>
          </cell>
          <cell r="M14">
            <v>51</v>
          </cell>
          <cell r="N14">
            <v>1</v>
          </cell>
          <cell r="O14">
            <v>0.66215999999999997</v>
          </cell>
          <cell r="P14">
            <v>0.6633</v>
          </cell>
          <cell r="Q14">
            <v>0.31637999999999999</v>
          </cell>
          <cell r="R14">
            <v>100</v>
          </cell>
          <cell r="S14">
            <v>99</v>
          </cell>
          <cell r="T14">
            <v>0.99</v>
          </cell>
          <cell r="U14" t="str">
            <v>Intermediate to Good (.40 - .75)</v>
          </cell>
          <cell r="V14" t="str">
            <v>Excellent (&gt;.75)</v>
          </cell>
          <cell r="W14" t="str">
            <v>Intermediate to Good (.40 - .75)</v>
          </cell>
          <cell r="X14" t="str">
            <v>High agreement (&gt;.80)</v>
          </cell>
          <cell r="Y14" t="str">
            <v>High agreement (&gt;.80)</v>
          </cell>
          <cell r="Z14" t="str">
            <v>High agreement (&gt;.80)</v>
          </cell>
          <cell r="AA14">
            <v>3</v>
          </cell>
        </row>
        <row r="15">
          <cell r="A15" t="str">
            <v>A1K</v>
          </cell>
          <cell r="B15" t="str">
            <v>public_communal_space</v>
          </cell>
          <cell r="C15">
            <v>0.16461000000000001</v>
          </cell>
          <cell r="D15">
            <v>0.1641</v>
          </cell>
          <cell r="E15">
            <v>0.18984999999999999</v>
          </cell>
          <cell r="F15">
            <v>58</v>
          </cell>
          <cell r="G15">
            <v>51</v>
          </cell>
          <cell r="H15">
            <v>0.87931000000000004</v>
          </cell>
          <cell r="I15" t="str">
            <v>.</v>
          </cell>
          <cell r="J15">
            <v>-1.04E-2</v>
          </cell>
          <cell r="K15" t="str">
            <v>.</v>
          </cell>
          <cell r="L15">
            <v>49</v>
          </cell>
          <cell r="M15">
            <v>47</v>
          </cell>
          <cell r="N15">
            <v>0.95918000000000003</v>
          </cell>
          <cell r="O15" t="str">
            <v>.</v>
          </cell>
          <cell r="P15">
            <v>0.35780000000000001</v>
          </cell>
          <cell r="Q15" t="str">
            <v>.</v>
          </cell>
          <cell r="R15">
            <v>100</v>
          </cell>
          <cell r="S15">
            <v>91</v>
          </cell>
          <cell r="T15">
            <v>0.91</v>
          </cell>
          <cell r="U15" t="str">
            <v>Poor (&lt;.40)</v>
          </cell>
          <cell r="V15" t="str">
            <v>No Kappa</v>
          </cell>
          <cell r="W15" t="str">
            <v>No Kappa</v>
          </cell>
          <cell r="X15" t="str">
            <v>High agreement (&gt;.80)</v>
          </cell>
          <cell r="Y15" t="str">
            <v>High agreement (&gt;.80)</v>
          </cell>
          <cell r="Z15" t="str">
            <v>High agreement (&gt;.80)</v>
          </cell>
          <cell r="AA15">
            <v>3</v>
          </cell>
        </row>
        <row r="16">
          <cell r="A16" t="str">
            <v>A1L</v>
          </cell>
          <cell r="B16" t="str">
            <v>vacant_bldg_lot</v>
          </cell>
          <cell r="C16">
            <v>0.31764999999999999</v>
          </cell>
          <cell r="D16">
            <v>0.32090000000000002</v>
          </cell>
          <cell r="E16">
            <v>9.4469999999999998E-2</v>
          </cell>
          <cell r="F16">
            <v>58</v>
          </cell>
          <cell r="G16">
            <v>34</v>
          </cell>
          <cell r="H16">
            <v>0.58621000000000001</v>
          </cell>
          <cell r="I16">
            <v>0.71909999999999996</v>
          </cell>
          <cell r="J16">
            <v>0.72160000000000002</v>
          </cell>
          <cell r="K16">
            <v>8.3360000000000004E-2</v>
          </cell>
          <cell r="L16">
            <v>50</v>
          </cell>
          <cell r="M16">
            <v>41</v>
          </cell>
          <cell r="N16">
            <v>0.82</v>
          </cell>
          <cell r="O16">
            <v>0.30369000000000002</v>
          </cell>
          <cell r="P16">
            <v>0.27710000000000001</v>
          </cell>
          <cell r="Q16">
            <v>6.7739999999999995E-2</v>
          </cell>
          <cell r="R16">
            <v>100</v>
          </cell>
          <cell r="S16">
            <v>56</v>
          </cell>
          <cell r="T16">
            <v>0.56000000000000005</v>
          </cell>
          <cell r="U16" t="str">
            <v>Poor (&lt;.40)</v>
          </cell>
          <cell r="V16" t="str">
            <v>Intermediate to Good (.40 - .75)</v>
          </cell>
          <cell r="W16" t="str">
            <v>Poor (&lt;.40)</v>
          </cell>
          <cell r="X16" t="str">
            <v>Low agreement (&lt;.60)</v>
          </cell>
          <cell r="Y16" t="str">
            <v>High agreement (&gt;.80)</v>
          </cell>
          <cell r="Z16" t="str">
            <v>Low agreement (&lt;.60)</v>
          </cell>
          <cell r="AA16">
            <v>3</v>
          </cell>
        </row>
        <row r="17">
          <cell r="A17" t="str">
            <v>A1M</v>
          </cell>
          <cell r="B17" t="str">
            <v>other</v>
          </cell>
          <cell r="C17">
            <v>-3.175E-2</v>
          </cell>
          <cell r="D17">
            <v>-4.0399999999999998E-2</v>
          </cell>
          <cell r="E17">
            <v>2.6009999999999998E-2</v>
          </cell>
          <cell r="F17">
            <v>52</v>
          </cell>
          <cell r="G17">
            <v>47</v>
          </cell>
          <cell r="H17">
            <v>0.90385000000000004</v>
          </cell>
          <cell r="I17">
            <v>0.35022999999999999</v>
          </cell>
          <cell r="J17">
            <v>0.35420000000000001</v>
          </cell>
          <cell r="K17">
            <v>0.20246</v>
          </cell>
          <cell r="L17">
            <v>47</v>
          </cell>
          <cell r="M17">
            <v>41</v>
          </cell>
          <cell r="N17">
            <v>0.87234</v>
          </cell>
          <cell r="O17" t="str">
            <v>.</v>
          </cell>
          <cell r="P17">
            <v>0.26889999999999997</v>
          </cell>
          <cell r="Q17" t="str">
            <v>.</v>
          </cell>
          <cell r="R17">
            <v>100</v>
          </cell>
          <cell r="S17">
            <v>95</v>
          </cell>
          <cell r="T17">
            <v>0.95</v>
          </cell>
          <cell r="U17" t="str">
            <v>No Kappa</v>
          </cell>
          <cell r="V17" t="str">
            <v>Poor (&lt;.40)</v>
          </cell>
          <cell r="W17" t="str">
            <v>No Kappa</v>
          </cell>
          <cell r="X17" t="str">
            <v>High agreement (&gt;.80)</v>
          </cell>
          <cell r="Y17" t="str">
            <v>High agreement (&gt;.80)</v>
          </cell>
          <cell r="Z17" t="str">
            <v>High agreement (&gt;.80)</v>
          </cell>
          <cell r="AA17">
            <v>3</v>
          </cell>
        </row>
        <row r="18">
          <cell r="A18" t="str">
            <v>A2A</v>
          </cell>
          <cell r="B18" t="str">
            <v>cliffs_ravines</v>
          </cell>
          <cell r="C18">
            <v>0.79103999999999997</v>
          </cell>
          <cell r="D18">
            <v>0.79249999999999998</v>
          </cell>
          <cell r="E18">
            <v>0.20251</v>
          </cell>
          <cell r="F18">
            <v>56</v>
          </cell>
          <cell r="G18">
            <v>55</v>
          </cell>
          <cell r="H18">
            <v>0.98214000000000001</v>
          </cell>
          <cell r="I18" t="str">
            <v>.</v>
          </cell>
          <cell r="J18">
            <v>0</v>
          </cell>
          <cell r="K18" t="str">
            <v>.</v>
          </cell>
          <cell r="L18">
            <v>51</v>
          </cell>
          <cell r="M18">
            <v>51</v>
          </cell>
          <cell r="N18">
            <v>1</v>
          </cell>
          <cell r="O18">
            <v>0.55605000000000004</v>
          </cell>
          <cell r="P18">
            <v>0.55779999999999996</v>
          </cell>
          <cell r="Q18">
            <v>0.13955000000000001</v>
          </cell>
          <cell r="R18">
            <v>100</v>
          </cell>
          <cell r="S18">
            <v>92</v>
          </cell>
          <cell r="T18">
            <v>0.92</v>
          </cell>
          <cell r="U18" t="str">
            <v>Excellent (&gt;.75)</v>
          </cell>
          <cell r="V18" t="str">
            <v>No Kappa</v>
          </cell>
          <cell r="W18" t="str">
            <v>Intermediate to Good (.40 - .75)</v>
          </cell>
          <cell r="X18" t="str">
            <v>High agreement (&gt;.80)</v>
          </cell>
          <cell r="Y18" t="str">
            <v>High agreement (&gt;.80)</v>
          </cell>
          <cell r="Z18" t="str">
            <v>High agreement (&gt;.80)</v>
          </cell>
          <cell r="AA18">
            <v>3</v>
          </cell>
        </row>
        <row r="19">
          <cell r="A19" t="str">
            <v>A3A</v>
          </cell>
          <cell r="B19" t="str">
            <v>amt_street_trees</v>
          </cell>
          <cell r="C19">
            <v>0.61438000000000004</v>
          </cell>
          <cell r="D19">
            <v>0.61619999999999997</v>
          </cell>
          <cell r="E19">
            <v>0.11915000000000001</v>
          </cell>
          <cell r="F19">
            <v>59</v>
          </cell>
          <cell r="G19">
            <v>51</v>
          </cell>
          <cell r="H19">
            <v>0.86441000000000001</v>
          </cell>
          <cell r="I19" t="str">
            <v>.</v>
          </cell>
          <cell r="J19">
            <v>0.89019999999999999</v>
          </cell>
          <cell r="K19" t="str">
            <v>.</v>
          </cell>
          <cell r="L19">
            <v>51</v>
          </cell>
          <cell r="M19">
            <v>49</v>
          </cell>
          <cell r="N19">
            <v>0.96077999999999997</v>
          </cell>
          <cell r="O19">
            <v>0.42884</v>
          </cell>
          <cell r="P19">
            <v>0.41039999999999999</v>
          </cell>
          <cell r="Q19">
            <v>8.616E-2</v>
          </cell>
          <cell r="R19">
            <v>100</v>
          </cell>
          <cell r="S19">
            <v>76</v>
          </cell>
          <cell r="T19">
            <v>0.76</v>
          </cell>
          <cell r="U19" t="str">
            <v>Intermediate to Good (.40 - .75)</v>
          </cell>
          <cell r="V19" t="str">
            <v>No Kappa</v>
          </cell>
          <cell r="W19" t="str">
            <v>Intermediate to Good (.40 - .75)</v>
          </cell>
          <cell r="X19" t="str">
            <v>High agreement (&gt;.80)</v>
          </cell>
          <cell r="Y19" t="str">
            <v>High agreement (&gt;.80)</v>
          </cell>
          <cell r="Z19" t="str">
            <v>Medium agreement (.60 - .80)</v>
          </cell>
          <cell r="AA19">
            <v>3</v>
          </cell>
        </row>
        <row r="20">
          <cell r="A20" t="str">
            <v>A3B</v>
          </cell>
          <cell r="B20" t="str">
            <v>trees_shade_sidewalk</v>
          </cell>
          <cell r="C20">
            <v>0.55303000000000002</v>
          </cell>
          <cell r="D20">
            <v>0.55600000000000005</v>
          </cell>
          <cell r="E20">
            <v>0.14915</v>
          </cell>
          <cell r="F20">
            <v>59</v>
          </cell>
          <cell r="G20">
            <v>53</v>
          </cell>
          <cell r="H20">
            <v>0.89831000000000005</v>
          </cell>
          <cell r="I20">
            <v>0.74285999999999996</v>
          </cell>
          <cell r="J20">
            <v>0.74470000000000003</v>
          </cell>
          <cell r="K20">
            <v>0.11847000000000001</v>
          </cell>
          <cell r="L20">
            <v>51</v>
          </cell>
          <cell r="M20">
            <v>48</v>
          </cell>
          <cell r="N20">
            <v>0.94118000000000002</v>
          </cell>
          <cell r="O20">
            <v>0.29364000000000001</v>
          </cell>
          <cell r="P20">
            <v>0.2913</v>
          </cell>
          <cell r="Q20">
            <v>0.11036</v>
          </cell>
          <cell r="R20">
            <v>100</v>
          </cell>
          <cell r="S20">
            <v>79</v>
          </cell>
          <cell r="T20">
            <v>0.79</v>
          </cell>
          <cell r="U20" t="str">
            <v>Intermediate to Good (.40 - .75)</v>
          </cell>
          <cell r="V20" t="str">
            <v>Intermediate to Good (.40 - .75)</v>
          </cell>
          <cell r="W20" t="str">
            <v>Poor (&lt;.40)</v>
          </cell>
          <cell r="X20" t="str">
            <v>High agreement (&gt;.80)</v>
          </cell>
          <cell r="Y20" t="str">
            <v>High agreement (&gt;.80)</v>
          </cell>
          <cell r="Z20" t="str">
            <v>Medium agreement (.60 - .80)</v>
          </cell>
          <cell r="AA20">
            <v>3</v>
          </cell>
        </row>
        <row r="21">
          <cell r="A21" t="str">
            <v>A4</v>
          </cell>
          <cell r="B21" t="str">
            <v>slope</v>
          </cell>
          <cell r="C21">
            <v>0.67120999999999997</v>
          </cell>
          <cell r="D21">
            <v>0.67390000000000005</v>
          </cell>
          <cell r="E21">
            <v>9.7519999999999996E-2</v>
          </cell>
          <cell r="F21">
            <v>59</v>
          </cell>
          <cell r="G21">
            <v>50</v>
          </cell>
          <cell r="H21">
            <v>0.84745999999999999</v>
          </cell>
          <cell r="I21">
            <v>0.75361999999999996</v>
          </cell>
          <cell r="J21">
            <v>0.75560000000000005</v>
          </cell>
          <cell r="K21">
            <v>8.48E-2</v>
          </cell>
          <cell r="L21">
            <v>51</v>
          </cell>
          <cell r="M21">
            <v>45</v>
          </cell>
          <cell r="N21">
            <v>0.88234999999999997</v>
          </cell>
          <cell r="O21">
            <v>0.59896000000000005</v>
          </cell>
          <cell r="P21">
            <v>0.59870000000000001</v>
          </cell>
          <cell r="Q21">
            <v>7.6300000000000007E-2</v>
          </cell>
          <cell r="R21">
            <v>100</v>
          </cell>
          <cell r="S21">
            <v>80</v>
          </cell>
          <cell r="T21">
            <v>0.8</v>
          </cell>
          <cell r="U21" t="str">
            <v>Intermediate to Good (.40 - .75)</v>
          </cell>
          <cell r="V21" t="str">
            <v>Excellent (&gt;.75)</v>
          </cell>
          <cell r="W21" t="str">
            <v>Intermediate to Good (.40 - .75)</v>
          </cell>
          <cell r="X21" t="str">
            <v>High agreement (&gt;.80)</v>
          </cell>
          <cell r="Y21" t="str">
            <v>High agreement (&gt;.80)</v>
          </cell>
          <cell r="Z21" t="str">
            <v>Medium agreement (.60 - .80)</v>
          </cell>
          <cell r="AA21">
            <v>3</v>
          </cell>
        </row>
        <row r="22">
          <cell r="A22" t="str">
            <v>A4_12_VS_3</v>
          </cell>
          <cell r="B22" t="str">
            <v>Flat_slopeslight_hill_vs_steephillbin</v>
          </cell>
          <cell r="C22">
            <v>0.73182000000000003</v>
          </cell>
          <cell r="D22" t="e">
            <v>#N/A</v>
          </cell>
          <cell r="E22">
            <v>0.18113000000000001</v>
          </cell>
          <cell r="F22">
            <v>59</v>
          </cell>
          <cell r="G22">
            <v>57</v>
          </cell>
          <cell r="H22">
            <v>0.96609999999999996</v>
          </cell>
          <cell r="I22">
            <v>0.29654999999999998</v>
          </cell>
          <cell r="J22" t="e">
            <v>#N/A</v>
          </cell>
          <cell r="K22">
            <v>0.25342999999999999</v>
          </cell>
          <cell r="L22">
            <v>51</v>
          </cell>
          <cell r="M22">
            <v>47</v>
          </cell>
          <cell r="N22">
            <v>0.92157</v>
          </cell>
          <cell r="O22">
            <v>0.79839000000000004</v>
          </cell>
          <cell r="P22" t="e">
            <v>#N/A</v>
          </cell>
          <cell r="Q22">
            <v>8.6889999999999995E-2</v>
          </cell>
          <cell r="R22">
            <v>100</v>
          </cell>
          <cell r="S22">
            <v>95</v>
          </cell>
          <cell r="T22">
            <v>0.95</v>
          </cell>
          <cell r="U22" t="str">
            <v>Intermediate to Good (.40 - .75)</v>
          </cell>
          <cell r="V22" t="str">
            <v>Poor (&lt;.40)</v>
          </cell>
          <cell r="W22" t="str">
            <v>Excellent (&gt;.75)</v>
          </cell>
          <cell r="X22" t="str">
            <v>High agreement (&gt;.80)</v>
          </cell>
          <cell r="Y22" t="str">
            <v>High agreement (&gt;.80)</v>
          </cell>
          <cell r="Z22" t="str">
            <v>High agreement (&gt;.80)</v>
          </cell>
          <cell r="AA22">
            <v>3</v>
          </cell>
        </row>
        <row r="23">
          <cell r="A23" t="str">
            <v>A4_1_VS_23</v>
          </cell>
          <cell r="B23" t="str">
            <v>Flat_slope_vs_slightsteep_hill_bin</v>
          </cell>
          <cell r="C23">
            <v>0.72448000000000001</v>
          </cell>
          <cell r="D23" t="e">
            <v>#N/A</v>
          </cell>
          <cell r="E23">
            <v>9.7110000000000002E-2</v>
          </cell>
          <cell r="F23">
            <v>59</v>
          </cell>
          <cell r="G23">
            <v>52</v>
          </cell>
          <cell r="H23">
            <v>0.88136000000000003</v>
          </cell>
          <cell r="I23">
            <v>0.91176000000000001</v>
          </cell>
          <cell r="J23" t="e">
            <v>#N/A</v>
          </cell>
          <cell r="K23">
            <v>6.1129999999999997E-2</v>
          </cell>
          <cell r="L23">
            <v>51</v>
          </cell>
          <cell r="M23">
            <v>49</v>
          </cell>
          <cell r="N23">
            <v>0.96077999999999997</v>
          </cell>
          <cell r="O23">
            <v>0.64076999999999995</v>
          </cell>
          <cell r="P23" t="e">
            <v>#N/A</v>
          </cell>
          <cell r="Q23">
            <v>8.0439999999999998E-2</v>
          </cell>
          <cell r="R23">
            <v>100</v>
          </cell>
          <cell r="S23">
            <v>84</v>
          </cell>
          <cell r="T23">
            <v>0.84</v>
          </cell>
          <cell r="U23" t="str">
            <v>Intermediate to Good (.40 - .75)</v>
          </cell>
          <cell r="V23" t="str">
            <v>Excellent (&gt;.75)</v>
          </cell>
          <cell r="W23" t="str">
            <v>Intermediate to Good (.40 - .75)</v>
          </cell>
          <cell r="X23" t="str">
            <v>High agreement (&gt;.80)</v>
          </cell>
          <cell r="Y23" t="str">
            <v>High agreement (&gt;.80)</v>
          </cell>
          <cell r="Z23" t="str">
            <v>High agreement (&gt;.80)</v>
          </cell>
          <cell r="AA23">
            <v>3</v>
          </cell>
        </row>
        <row r="24">
          <cell r="A24" t="str">
            <v>A5A</v>
          </cell>
          <cell r="B24" t="str">
            <v>bars_on_windows</v>
          </cell>
          <cell r="C24">
            <v>0.53571000000000002</v>
          </cell>
          <cell r="D24">
            <v>0.53969999999999996</v>
          </cell>
          <cell r="E24">
            <v>0.11277</v>
          </cell>
          <cell r="F24">
            <v>56</v>
          </cell>
          <cell r="G24">
            <v>43</v>
          </cell>
          <cell r="H24">
            <v>0.76785999999999999</v>
          </cell>
          <cell r="I24">
            <v>0.67308000000000001</v>
          </cell>
          <cell r="J24">
            <v>0.67420000000000002</v>
          </cell>
          <cell r="K24">
            <v>0.1045</v>
          </cell>
          <cell r="L24">
            <v>51</v>
          </cell>
          <cell r="M24">
            <v>43</v>
          </cell>
          <cell r="N24">
            <v>0.84314</v>
          </cell>
          <cell r="O24">
            <v>0.60953999999999997</v>
          </cell>
          <cell r="P24">
            <v>0.61129999999999995</v>
          </cell>
          <cell r="Q24">
            <v>8.2659999999999997E-2</v>
          </cell>
          <cell r="R24">
            <v>100</v>
          </cell>
          <cell r="S24">
            <v>82</v>
          </cell>
          <cell r="T24">
            <v>0.82</v>
          </cell>
          <cell r="U24" t="str">
            <v>Intermediate to Good (.40 - .75)</v>
          </cell>
          <cell r="V24" t="str">
            <v>Intermediate to Good (.40 - .75)</v>
          </cell>
          <cell r="W24" t="str">
            <v>Intermediate to Good (.40 - .75)</v>
          </cell>
          <cell r="X24" t="str">
            <v>Medium agreement (.60 - .80)</v>
          </cell>
          <cell r="Y24" t="str">
            <v>High agreement (&gt;.80)</v>
          </cell>
          <cell r="Z24" t="str">
            <v>High agreement (&gt;.80)</v>
          </cell>
          <cell r="AA24">
            <v>3</v>
          </cell>
        </row>
        <row r="25">
          <cell r="A25" t="str">
            <v>A5B</v>
          </cell>
          <cell r="B25" t="str">
            <v>broken_boarded_windows</v>
          </cell>
          <cell r="C25">
            <v>0.60665999999999998</v>
          </cell>
          <cell r="D25">
            <v>0.6099</v>
          </cell>
          <cell r="E25">
            <v>0.10632999999999999</v>
          </cell>
          <cell r="F25">
            <v>58</v>
          </cell>
          <cell r="G25">
            <v>47</v>
          </cell>
          <cell r="H25">
            <v>0.81033999999999995</v>
          </cell>
          <cell r="I25">
            <v>0.82474000000000003</v>
          </cell>
          <cell r="J25">
            <v>0.82530000000000003</v>
          </cell>
          <cell r="K25">
            <v>8.2820000000000005E-2</v>
          </cell>
          <cell r="L25">
            <v>51</v>
          </cell>
          <cell r="M25">
            <v>47</v>
          </cell>
          <cell r="N25">
            <v>0.92157</v>
          </cell>
          <cell r="O25" t="str">
            <v>.</v>
          </cell>
          <cell r="P25" t="e">
            <v>#N/A</v>
          </cell>
          <cell r="Q25" t="str">
            <v>.</v>
          </cell>
          <cell r="R25" t="str">
            <v>.</v>
          </cell>
          <cell r="S25" t="str">
            <v>.</v>
          </cell>
          <cell r="T25" t="str">
            <v>.</v>
          </cell>
          <cell r="U25" t="str">
            <v>Intermediate to Good (.40 - .75)</v>
          </cell>
          <cell r="V25" t="str">
            <v>Excellent (&gt;.75)</v>
          </cell>
          <cell r="W25" t="str">
            <v>No Kappa</v>
          </cell>
          <cell r="X25" t="str">
            <v>High agreement (&gt;.80)</v>
          </cell>
          <cell r="Y25" t="str">
            <v>High agreement (&gt;.80)</v>
          </cell>
          <cell r="Z25" t="str">
            <v>.</v>
          </cell>
          <cell r="AA25">
            <v>2</v>
          </cell>
        </row>
        <row r="26">
          <cell r="A26" t="str">
            <v>A6A</v>
          </cell>
          <cell r="B26" t="str">
            <v>indoor_PA_facility</v>
          </cell>
          <cell r="C26">
            <v>1</v>
          </cell>
          <cell r="D26">
            <v>1</v>
          </cell>
          <cell r="E26">
            <v>0</v>
          </cell>
          <cell r="F26">
            <v>59</v>
          </cell>
          <cell r="G26">
            <v>59</v>
          </cell>
          <cell r="H26">
            <v>1</v>
          </cell>
          <cell r="I26">
            <v>1</v>
          </cell>
          <cell r="J26">
            <v>1</v>
          </cell>
          <cell r="K26">
            <v>0</v>
          </cell>
          <cell r="L26">
            <v>51</v>
          </cell>
          <cell r="M26">
            <v>51</v>
          </cell>
          <cell r="N26">
            <v>1</v>
          </cell>
          <cell r="O26" t="str">
            <v>.</v>
          </cell>
          <cell r="P26" t="e">
            <v>#N/A</v>
          </cell>
          <cell r="Q26" t="str">
            <v>.</v>
          </cell>
          <cell r="R26" t="str">
            <v>.</v>
          </cell>
          <cell r="S26" t="str">
            <v>.</v>
          </cell>
          <cell r="T26" t="str">
            <v>.</v>
          </cell>
          <cell r="U26" t="str">
            <v>Excellent (&gt;.75)</v>
          </cell>
          <cell r="V26" t="str">
            <v>Excellent (&gt;.75)</v>
          </cell>
          <cell r="W26" t="str">
            <v>No Kappa</v>
          </cell>
          <cell r="X26" t="str">
            <v>High agreement (&gt;.80)</v>
          </cell>
          <cell r="Y26" t="str">
            <v>High agreement (&gt;.80)</v>
          </cell>
          <cell r="Z26" t="str">
            <v>.</v>
          </cell>
          <cell r="AA26">
            <v>2</v>
          </cell>
        </row>
        <row r="27">
          <cell r="A27" t="str">
            <v>A6B</v>
          </cell>
          <cell r="B27" t="str">
            <v>park_with_sign_no_equip</v>
          </cell>
          <cell r="C27" t="str">
            <v>.</v>
          </cell>
          <cell r="D27">
            <v>0</v>
          </cell>
          <cell r="E27" t="str">
            <v>.</v>
          </cell>
          <cell r="F27">
            <v>59</v>
          </cell>
          <cell r="G27">
            <v>59</v>
          </cell>
          <cell r="H27">
            <v>1</v>
          </cell>
          <cell r="I27" t="str">
            <v>.</v>
          </cell>
          <cell r="J27">
            <v>0</v>
          </cell>
          <cell r="K27" t="str">
            <v>.</v>
          </cell>
          <cell r="L27">
            <v>50</v>
          </cell>
          <cell r="M27">
            <v>50</v>
          </cell>
          <cell r="N27">
            <v>1</v>
          </cell>
          <cell r="O27" t="str">
            <v>.</v>
          </cell>
          <cell r="P27" t="e">
            <v>#N/A</v>
          </cell>
          <cell r="Q27" t="str">
            <v>.</v>
          </cell>
          <cell r="R27" t="str">
            <v>.</v>
          </cell>
          <cell r="S27" t="str">
            <v>.</v>
          </cell>
          <cell r="T27" t="str">
            <v>.</v>
          </cell>
          <cell r="U27" t="str">
            <v>No Kappa</v>
          </cell>
          <cell r="V27" t="str">
            <v>No Kappa</v>
          </cell>
          <cell r="W27" t="str">
            <v>No Kappa</v>
          </cell>
          <cell r="X27" t="str">
            <v>High agreement (&gt;.80)</v>
          </cell>
          <cell r="Y27" t="str">
            <v>High agreement (&gt;.80)</v>
          </cell>
          <cell r="Z27" t="str">
            <v>.</v>
          </cell>
          <cell r="AA27">
            <v>2</v>
          </cell>
        </row>
        <row r="28">
          <cell r="A28" t="str">
            <v>A6C</v>
          </cell>
          <cell r="B28" t="str">
            <v>park_with_exercise_equip</v>
          </cell>
          <cell r="C28">
            <v>0.65895999999999999</v>
          </cell>
          <cell r="D28">
            <v>0.66090000000000004</v>
          </cell>
          <cell r="E28">
            <v>0.31786999999999999</v>
          </cell>
          <cell r="F28">
            <v>59</v>
          </cell>
          <cell r="G28">
            <v>58</v>
          </cell>
          <cell r="H28">
            <v>0.98304999999999998</v>
          </cell>
          <cell r="I28">
            <v>1</v>
          </cell>
          <cell r="J28">
            <v>1</v>
          </cell>
          <cell r="K28">
            <v>0</v>
          </cell>
          <cell r="L28">
            <v>50</v>
          </cell>
          <cell r="M28">
            <v>50</v>
          </cell>
          <cell r="N28">
            <v>1</v>
          </cell>
          <cell r="O28" t="str">
            <v>.</v>
          </cell>
          <cell r="P28" t="e">
            <v>#N/A</v>
          </cell>
          <cell r="Q28" t="str">
            <v>.</v>
          </cell>
          <cell r="R28" t="str">
            <v>.</v>
          </cell>
          <cell r="S28" t="str">
            <v>.</v>
          </cell>
          <cell r="T28" t="str">
            <v>.</v>
          </cell>
          <cell r="U28" t="str">
            <v>Intermediate to Good (.40 - .75)</v>
          </cell>
          <cell r="V28" t="str">
            <v>Excellent (&gt;.75)</v>
          </cell>
          <cell r="W28" t="str">
            <v>No Kappa</v>
          </cell>
          <cell r="X28" t="str">
            <v>High agreement (&gt;.80)</v>
          </cell>
          <cell r="Y28" t="str">
            <v>High agreement (&gt;.80)</v>
          </cell>
          <cell r="Z28" t="str">
            <v>.</v>
          </cell>
          <cell r="AA28">
            <v>2</v>
          </cell>
        </row>
        <row r="29">
          <cell r="A29" t="str">
            <v>A6D</v>
          </cell>
          <cell r="B29" t="str">
            <v>standalone_court</v>
          </cell>
          <cell r="C29">
            <v>1</v>
          </cell>
          <cell r="D29">
            <v>1</v>
          </cell>
          <cell r="E29">
            <v>0</v>
          </cell>
          <cell r="F29">
            <v>59</v>
          </cell>
          <cell r="G29">
            <v>59</v>
          </cell>
          <cell r="H29">
            <v>1</v>
          </cell>
          <cell r="I29">
            <v>1</v>
          </cell>
          <cell r="J29">
            <v>1</v>
          </cell>
          <cell r="K29">
            <v>0</v>
          </cell>
          <cell r="L29">
            <v>50</v>
          </cell>
          <cell r="M29">
            <v>50</v>
          </cell>
          <cell r="N29">
            <v>1</v>
          </cell>
          <cell r="O29" t="str">
            <v>.</v>
          </cell>
          <cell r="P29" t="e">
            <v>#N/A</v>
          </cell>
          <cell r="Q29" t="str">
            <v>.</v>
          </cell>
          <cell r="R29" t="str">
            <v>.</v>
          </cell>
          <cell r="S29" t="str">
            <v>.</v>
          </cell>
          <cell r="T29" t="str">
            <v>.</v>
          </cell>
          <cell r="U29" t="str">
            <v>Excellent (&gt;.75)</v>
          </cell>
          <cell r="V29" t="str">
            <v>Excellent (&gt;.75)</v>
          </cell>
          <cell r="W29" t="str">
            <v>No Kappa</v>
          </cell>
          <cell r="X29" t="str">
            <v>High agreement (&gt;.80)</v>
          </cell>
          <cell r="Y29" t="str">
            <v>High agreement (&gt;.80)</v>
          </cell>
          <cell r="Z29" t="str">
            <v>.</v>
          </cell>
          <cell r="AA29">
            <v>2</v>
          </cell>
        </row>
        <row r="30">
          <cell r="A30" t="str">
            <v>A6E</v>
          </cell>
          <cell r="B30" t="str">
            <v>standalone_field</v>
          </cell>
          <cell r="C30" t="str">
            <v>.</v>
          </cell>
          <cell r="D30">
            <v>0</v>
          </cell>
          <cell r="E30" t="str">
            <v>.</v>
          </cell>
          <cell r="F30">
            <v>59</v>
          </cell>
          <cell r="G30">
            <v>59</v>
          </cell>
          <cell r="H30">
            <v>1</v>
          </cell>
          <cell r="I30" t="str">
            <v>.</v>
          </cell>
          <cell r="J30">
            <v>0</v>
          </cell>
          <cell r="K30" t="str">
            <v>.</v>
          </cell>
          <cell r="L30">
            <v>50</v>
          </cell>
          <cell r="M30">
            <v>50</v>
          </cell>
          <cell r="N30">
            <v>1</v>
          </cell>
          <cell r="O30" t="str">
            <v>.</v>
          </cell>
          <cell r="P30" t="e">
            <v>#N/A</v>
          </cell>
          <cell r="Q30" t="str">
            <v>.</v>
          </cell>
          <cell r="R30" t="str">
            <v>.</v>
          </cell>
          <cell r="S30" t="str">
            <v>.</v>
          </cell>
          <cell r="T30" t="str">
            <v>.</v>
          </cell>
          <cell r="U30" t="str">
            <v>No Kappa</v>
          </cell>
          <cell r="V30" t="str">
            <v>No Kappa</v>
          </cell>
          <cell r="W30" t="str">
            <v>No Kappa</v>
          </cell>
          <cell r="X30" t="str">
            <v>High agreement (&gt;.80)</v>
          </cell>
          <cell r="Y30" t="str">
            <v>High agreement (&gt;.80)</v>
          </cell>
          <cell r="Z30" t="str">
            <v>.</v>
          </cell>
          <cell r="AA30">
            <v>2</v>
          </cell>
        </row>
        <row r="31">
          <cell r="A31" t="str">
            <v>A6F</v>
          </cell>
          <cell r="B31" t="str">
            <v>school_grounds</v>
          </cell>
          <cell r="C31">
            <v>0.48246</v>
          </cell>
          <cell r="D31">
            <v>0.48680000000000001</v>
          </cell>
          <cell r="E31">
            <v>0.31339</v>
          </cell>
          <cell r="F31">
            <v>59</v>
          </cell>
          <cell r="G31">
            <v>57</v>
          </cell>
          <cell r="H31">
            <v>0.96609999999999996</v>
          </cell>
          <cell r="I31">
            <v>0.65752999999999995</v>
          </cell>
          <cell r="J31">
            <v>0.65980000000000005</v>
          </cell>
          <cell r="K31">
            <v>0.31852000000000003</v>
          </cell>
          <cell r="L31">
            <v>50</v>
          </cell>
          <cell r="M31">
            <v>49</v>
          </cell>
          <cell r="N31">
            <v>0.98</v>
          </cell>
          <cell r="O31" t="str">
            <v>.</v>
          </cell>
          <cell r="P31" t="e">
            <v>#N/A</v>
          </cell>
          <cell r="Q31" t="str">
            <v>.</v>
          </cell>
          <cell r="R31" t="str">
            <v>.</v>
          </cell>
          <cell r="S31" t="str">
            <v>.</v>
          </cell>
          <cell r="T31" t="str">
            <v>.</v>
          </cell>
          <cell r="U31" t="str">
            <v>Intermediate to Good (.40 - .75)</v>
          </cell>
          <cell r="V31" t="str">
            <v>Intermediate to Good (.40 - .75)</v>
          </cell>
          <cell r="W31" t="str">
            <v>No Kappa</v>
          </cell>
          <cell r="X31" t="str">
            <v>High agreement (&gt;.80)</v>
          </cell>
          <cell r="Y31" t="str">
            <v>High agreement (&gt;.80)</v>
          </cell>
          <cell r="Z31" t="str">
            <v>.</v>
          </cell>
          <cell r="AA31">
            <v>2</v>
          </cell>
        </row>
        <row r="32">
          <cell r="A32" t="str">
            <v>A6G</v>
          </cell>
          <cell r="B32" t="str">
            <v>outdoor_pool</v>
          </cell>
          <cell r="C32" t="str">
            <v>.</v>
          </cell>
          <cell r="D32">
            <v>0</v>
          </cell>
          <cell r="E32" t="str">
            <v>.</v>
          </cell>
          <cell r="F32">
            <v>59</v>
          </cell>
          <cell r="G32">
            <v>59</v>
          </cell>
          <cell r="H32">
            <v>1</v>
          </cell>
          <cell r="I32" t="str">
            <v>.</v>
          </cell>
          <cell r="J32">
            <v>0</v>
          </cell>
          <cell r="K32" t="str">
            <v>.</v>
          </cell>
          <cell r="L32">
            <v>50</v>
          </cell>
          <cell r="M32">
            <v>50</v>
          </cell>
          <cell r="N32">
            <v>1</v>
          </cell>
          <cell r="O32" t="str">
            <v>.</v>
          </cell>
          <cell r="P32" t="e">
            <v>#N/A</v>
          </cell>
          <cell r="Q32" t="str">
            <v>.</v>
          </cell>
          <cell r="R32" t="str">
            <v>.</v>
          </cell>
          <cell r="S32" t="str">
            <v>.</v>
          </cell>
          <cell r="T32" t="str">
            <v>.</v>
          </cell>
          <cell r="U32" t="str">
            <v>No Kappa</v>
          </cell>
          <cell r="V32" t="str">
            <v>No Kappa</v>
          </cell>
          <cell r="W32" t="str">
            <v>No Kappa</v>
          </cell>
          <cell r="X32" t="str">
            <v>High agreement (&gt;.80)</v>
          </cell>
          <cell r="Y32" t="str">
            <v>High agreement (&gt;.80)</v>
          </cell>
          <cell r="Z32" t="str">
            <v>.</v>
          </cell>
          <cell r="AA32">
            <v>2</v>
          </cell>
        </row>
        <row r="33">
          <cell r="A33" t="str">
            <v>A6H</v>
          </cell>
          <cell r="B33" t="str">
            <v>offroad_trail</v>
          </cell>
          <cell r="C33" t="str">
            <v>.</v>
          </cell>
          <cell r="D33">
            <v>0</v>
          </cell>
          <cell r="E33" t="str">
            <v>.</v>
          </cell>
          <cell r="F33">
            <v>59</v>
          </cell>
          <cell r="G33">
            <v>59</v>
          </cell>
          <cell r="H33">
            <v>1</v>
          </cell>
          <cell r="I33" t="str">
            <v>.</v>
          </cell>
          <cell r="J33">
            <v>0</v>
          </cell>
          <cell r="K33" t="str">
            <v>.</v>
          </cell>
          <cell r="L33">
            <v>50</v>
          </cell>
          <cell r="M33">
            <v>50</v>
          </cell>
          <cell r="N33">
            <v>1</v>
          </cell>
          <cell r="O33" t="str">
            <v>.</v>
          </cell>
          <cell r="P33" t="e">
            <v>#N/A</v>
          </cell>
          <cell r="Q33" t="str">
            <v>.</v>
          </cell>
          <cell r="R33" t="str">
            <v>.</v>
          </cell>
          <cell r="S33" t="str">
            <v>.</v>
          </cell>
          <cell r="T33" t="str">
            <v>.</v>
          </cell>
          <cell r="U33" t="str">
            <v>No Kappa</v>
          </cell>
          <cell r="V33" t="str">
            <v>No Kappa</v>
          </cell>
          <cell r="W33" t="str">
            <v>No Kappa</v>
          </cell>
          <cell r="X33" t="str">
            <v>High agreement (&gt;.80)</v>
          </cell>
          <cell r="Y33" t="str">
            <v>High agreement (&gt;.80)</v>
          </cell>
          <cell r="Z33" t="str">
            <v>.</v>
          </cell>
          <cell r="AA33">
            <v>2</v>
          </cell>
        </row>
        <row r="34">
          <cell r="A34" t="str">
            <v>B1</v>
          </cell>
          <cell r="B34" t="str">
            <v>street_type</v>
          </cell>
          <cell r="C34" t="str">
            <v>.</v>
          </cell>
          <cell r="D34">
            <v>0.58879999999999999</v>
          </cell>
          <cell r="E34" t="str">
            <v>.</v>
          </cell>
          <cell r="F34">
            <v>59</v>
          </cell>
          <cell r="G34">
            <v>57</v>
          </cell>
          <cell r="H34">
            <v>0.96609999999999996</v>
          </cell>
          <cell r="I34">
            <v>-0.02</v>
          </cell>
          <cell r="J34">
            <v>-5.0000000000000001E-3</v>
          </cell>
          <cell r="K34">
            <v>1.414E-2</v>
          </cell>
          <cell r="L34">
            <v>51</v>
          </cell>
          <cell r="M34">
            <v>49</v>
          </cell>
          <cell r="N34">
            <v>0.96077999999999997</v>
          </cell>
          <cell r="O34">
            <v>0.59946999999999995</v>
          </cell>
          <cell r="P34">
            <v>0.59970000000000001</v>
          </cell>
          <cell r="Q34">
            <v>0.12814999999999999</v>
          </cell>
          <cell r="R34">
            <v>100</v>
          </cell>
          <cell r="S34">
            <v>94</v>
          </cell>
          <cell r="T34">
            <v>0.94</v>
          </cell>
          <cell r="U34" t="str">
            <v>No Kappa</v>
          </cell>
          <cell r="V34" t="str">
            <v>No Kappa</v>
          </cell>
          <cell r="W34" t="str">
            <v>Intermediate to Good (.40 - .75)</v>
          </cell>
          <cell r="X34" t="str">
            <v>High agreement (&gt;.80)</v>
          </cell>
          <cell r="Y34" t="str">
            <v>High agreement (&gt;.80)</v>
          </cell>
          <cell r="Z34" t="str">
            <v>High agreement (&gt;.80)</v>
          </cell>
          <cell r="AA34">
            <v>3</v>
          </cell>
        </row>
        <row r="35">
          <cell r="A35" t="str">
            <v>B2</v>
          </cell>
          <cell r="B35" t="str">
            <v>number_of_traffic_lanes</v>
          </cell>
          <cell r="C35" t="str">
            <v>.</v>
          </cell>
          <cell r="D35" t="e">
            <v>#N/A</v>
          </cell>
          <cell r="E35" t="str">
            <v>.</v>
          </cell>
          <cell r="F35">
            <v>59</v>
          </cell>
          <cell r="G35">
            <v>56</v>
          </cell>
          <cell r="H35">
            <v>0.94915000000000005</v>
          </cell>
          <cell r="I35">
            <v>0.52632000000000001</v>
          </cell>
          <cell r="J35" t="e">
            <v>#N/A</v>
          </cell>
          <cell r="K35">
            <v>0.14151</v>
          </cell>
          <cell r="L35">
            <v>51</v>
          </cell>
          <cell r="M35">
            <v>45</v>
          </cell>
          <cell r="N35">
            <v>0.88234999999999997</v>
          </cell>
          <cell r="O35" t="str">
            <v>.</v>
          </cell>
          <cell r="P35" t="e">
            <v>#N/A</v>
          </cell>
          <cell r="Q35" t="str">
            <v>.</v>
          </cell>
          <cell r="R35">
            <v>99</v>
          </cell>
          <cell r="S35">
            <v>62</v>
          </cell>
          <cell r="T35">
            <v>0.62626000000000004</v>
          </cell>
          <cell r="U35" t="str">
            <v>No Kappa</v>
          </cell>
          <cell r="V35" t="str">
            <v>Intermediate to Good (.40 - .75)</v>
          </cell>
          <cell r="W35" t="str">
            <v>No Kappa</v>
          </cell>
          <cell r="X35" t="str">
            <v>High agreement (&gt;.80)</v>
          </cell>
          <cell r="Y35" t="str">
            <v>High agreement (&gt;.80)</v>
          </cell>
          <cell r="Z35" t="str">
            <v>Medium agreement (.60 - .80)</v>
          </cell>
          <cell r="AA35">
            <v>3</v>
          </cell>
        </row>
        <row r="36">
          <cell r="A36" t="str">
            <v>B3A</v>
          </cell>
          <cell r="B36" t="str">
            <v>traffic_circle</v>
          </cell>
          <cell r="C36" t="str">
            <v>.</v>
          </cell>
          <cell r="D36">
            <v>0</v>
          </cell>
          <cell r="E36" t="str">
            <v>.</v>
          </cell>
          <cell r="F36">
            <v>59</v>
          </cell>
          <cell r="G36">
            <v>58</v>
          </cell>
          <cell r="H36">
            <v>0.98304999999999998</v>
          </cell>
          <cell r="I36" t="str">
            <v>.</v>
          </cell>
          <cell r="J36">
            <v>0</v>
          </cell>
          <cell r="K36" t="str">
            <v>.</v>
          </cell>
          <cell r="L36">
            <v>50</v>
          </cell>
          <cell r="M36">
            <v>50</v>
          </cell>
          <cell r="N36">
            <v>1</v>
          </cell>
          <cell r="O36" t="str">
            <v>.</v>
          </cell>
          <cell r="P36" t="e">
            <v>#N/A</v>
          </cell>
          <cell r="Q36" t="str">
            <v>.</v>
          </cell>
          <cell r="R36" t="str">
            <v>.</v>
          </cell>
          <cell r="S36" t="str">
            <v>.</v>
          </cell>
          <cell r="T36" t="str">
            <v>.</v>
          </cell>
          <cell r="U36" t="str">
            <v>No Kappa</v>
          </cell>
          <cell r="V36" t="str">
            <v>No Kappa</v>
          </cell>
          <cell r="W36" t="str">
            <v>No Kappa</v>
          </cell>
          <cell r="X36" t="str">
            <v>High agreement (&gt;.80)</v>
          </cell>
          <cell r="Y36" t="str">
            <v>High agreement (&gt;.80)</v>
          </cell>
          <cell r="Z36" t="str">
            <v>.</v>
          </cell>
          <cell r="AA36">
            <v>2</v>
          </cell>
        </row>
        <row r="37">
          <cell r="A37" t="str">
            <v>B3B</v>
          </cell>
          <cell r="B37" t="str">
            <v>speed_hump</v>
          </cell>
          <cell r="C37" t="str">
            <v>.</v>
          </cell>
          <cell r="D37">
            <v>0</v>
          </cell>
          <cell r="E37" t="str">
            <v>.</v>
          </cell>
          <cell r="F37">
            <v>59</v>
          </cell>
          <cell r="G37">
            <v>59</v>
          </cell>
          <cell r="H37">
            <v>1</v>
          </cell>
          <cell r="I37" t="str">
            <v>.</v>
          </cell>
          <cell r="J37">
            <v>0</v>
          </cell>
          <cell r="K37" t="str">
            <v>.</v>
          </cell>
          <cell r="L37">
            <v>50</v>
          </cell>
          <cell r="M37">
            <v>50</v>
          </cell>
          <cell r="N37">
            <v>1</v>
          </cell>
          <cell r="O37" t="str">
            <v>.</v>
          </cell>
          <cell r="P37" t="e">
            <v>#N/A</v>
          </cell>
          <cell r="Q37" t="str">
            <v>.</v>
          </cell>
          <cell r="R37" t="str">
            <v>.</v>
          </cell>
          <cell r="S37" t="str">
            <v>.</v>
          </cell>
          <cell r="T37" t="str">
            <v>.</v>
          </cell>
          <cell r="U37" t="str">
            <v>No Kappa</v>
          </cell>
          <cell r="V37" t="str">
            <v>No Kappa</v>
          </cell>
          <cell r="W37" t="str">
            <v>No Kappa</v>
          </cell>
          <cell r="X37" t="str">
            <v>High agreement (&gt;.80)</v>
          </cell>
          <cell r="Y37" t="str">
            <v>High agreement (&gt;.80)</v>
          </cell>
          <cell r="Z37" t="str">
            <v>.</v>
          </cell>
          <cell r="AA37">
            <v>2</v>
          </cell>
        </row>
        <row r="38">
          <cell r="A38" t="str">
            <v>B3C</v>
          </cell>
          <cell r="B38" t="str">
            <v>median_with_traffic_island</v>
          </cell>
          <cell r="C38">
            <v>0.48246</v>
          </cell>
          <cell r="D38">
            <v>0.48680000000000001</v>
          </cell>
          <cell r="E38">
            <v>0.31339</v>
          </cell>
          <cell r="F38">
            <v>59</v>
          </cell>
          <cell r="G38">
            <v>57</v>
          </cell>
          <cell r="H38">
            <v>0.96609999999999996</v>
          </cell>
          <cell r="I38" t="str">
            <v>.</v>
          </cell>
          <cell r="J38">
            <v>0</v>
          </cell>
          <cell r="K38" t="str">
            <v>.</v>
          </cell>
          <cell r="L38">
            <v>50</v>
          </cell>
          <cell r="M38">
            <v>50</v>
          </cell>
          <cell r="N38">
            <v>1</v>
          </cell>
          <cell r="O38" t="str">
            <v>.</v>
          </cell>
          <cell r="P38" t="e">
            <v>#N/A</v>
          </cell>
          <cell r="Q38" t="str">
            <v>.</v>
          </cell>
          <cell r="R38" t="str">
            <v>.</v>
          </cell>
          <cell r="S38" t="str">
            <v>.</v>
          </cell>
          <cell r="T38" t="str">
            <v>.</v>
          </cell>
          <cell r="U38" t="str">
            <v>Intermediate to Good (.40 - .75)</v>
          </cell>
          <cell r="V38" t="str">
            <v>No Kappa</v>
          </cell>
          <cell r="W38" t="str">
            <v>No Kappa</v>
          </cell>
          <cell r="X38" t="str">
            <v>High agreement (&gt;.80)</v>
          </cell>
          <cell r="Y38" t="str">
            <v>High agreement (&gt;.80)</v>
          </cell>
          <cell r="Z38" t="str">
            <v>.</v>
          </cell>
          <cell r="AA38">
            <v>2</v>
          </cell>
        </row>
        <row r="39">
          <cell r="A39" t="str">
            <v>B3D</v>
          </cell>
          <cell r="B39" t="str">
            <v>curb_ext</v>
          </cell>
          <cell r="C39" t="str">
            <v>.</v>
          </cell>
          <cell r="D39">
            <v>0</v>
          </cell>
          <cell r="E39" t="str">
            <v>.</v>
          </cell>
          <cell r="F39">
            <v>59</v>
          </cell>
          <cell r="G39">
            <v>59</v>
          </cell>
          <cell r="H39">
            <v>1</v>
          </cell>
          <cell r="I39" t="str">
            <v>.</v>
          </cell>
          <cell r="J39">
            <v>0</v>
          </cell>
          <cell r="K39" t="str">
            <v>.</v>
          </cell>
          <cell r="L39">
            <v>50</v>
          </cell>
          <cell r="M39">
            <v>50</v>
          </cell>
          <cell r="N39">
            <v>1</v>
          </cell>
          <cell r="O39" t="str">
            <v>.</v>
          </cell>
          <cell r="P39" t="e">
            <v>#N/A</v>
          </cell>
          <cell r="Q39" t="str">
            <v>.</v>
          </cell>
          <cell r="R39" t="str">
            <v>.</v>
          </cell>
          <cell r="S39" t="str">
            <v>.</v>
          </cell>
          <cell r="T39" t="str">
            <v>.</v>
          </cell>
          <cell r="U39" t="str">
            <v>No Kappa</v>
          </cell>
          <cell r="V39" t="str">
            <v>No Kappa</v>
          </cell>
          <cell r="W39" t="str">
            <v>No Kappa</v>
          </cell>
          <cell r="X39" t="str">
            <v>High agreement (&gt;.80)</v>
          </cell>
          <cell r="Y39" t="str">
            <v>High agreement (&gt;.80)</v>
          </cell>
          <cell r="Z39" t="str">
            <v>.</v>
          </cell>
          <cell r="AA39">
            <v>2</v>
          </cell>
        </row>
        <row r="40">
          <cell r="A40" t="str">
            <v>B4A</v>
          </cell>
          <cell r="B40" t="str">
            <v>marked_bike_lane</v>
          </cell>
          <cell r="C40">
            <v>0.55189999999999995</v>
          </cell>
          <cell r="D40">
            <v>0.55510000000000004</v>
          </cell>
          <cell r="E40">
            <v>0.22925000000000001</v>
          </cell>
          <cell r="F40">
            <v>59</v>
          </cell>
          <cell r="G40">
            <v>56</v>
          </cell>
          <cell r="H40">
            <v>0.94915000000000005</v>
          </cell>
          <cell r="I40">
            <v>1</v>
          </cell>
          <cell r="J40">
            <v>1</v>
          </cell>
          <cell r="K40">
            <v>0</v>
          </cell>
          <cell r="L40">
            <v>50</v>
          </cell>
          <cell r="M40">
            <v>50</v>
          </cell>
          <cell r="N40">
            <v>1</v>
          </cell>
          <cell r="O40">
            <v>0.65869999999999995</v>
          </cell>
          <cell r="P40">
            <v>0.66039999999999999</v>
          </cell>
          <cell r="Q40">
            <v>0.22542999999999999</v>
          </cell>
          <cell r="R40">
            <v>100</v>
          </cell>
          <cell r="S40">
            <v>98</v>
          </cell>
          <cell r="T40">
            <v>0.98</v>
          </cell>
          <cell r="U40" t="str">
            <v>Intermediate to Good (.40 - .75)</v>
          </cell>
          <cell r="V40" t="str">
            <v>Excellent (&gt;.75)</v>
          </cell>
          <cell r="W40" t="str">
            <v>Intermediate to Good (.40 - .75)</v>
          </cell>
          <cell r="X40" t="str">
            <v>High agreement (&gt;.80)</v>
          </cell>
          <cell r="Y40" t="str">
            <v>High agreement (&gt;.80)</v>
          </cell>
          <cell r="Z40" t="str">
            <v>High agreement (&gt;.80)</v>
          </cell>
          <cell r="AA40">
            <v>3</v>
          </cell>
        </row>
        <row r="41">
          <cell r="A41" t="str">
            <v>B4B</v>
          </cell>
          <cell r="B41" t="str">
            <v>bike_lane_separated_by_barrier</v>
          </cell>
          <cell r="C41">
            <v>0.48696</v>
          </cell>
          <cell r="D41">
            <v>0.49130000000000001</v>
          </cell>
          <cell r="E41">
            <v>0.31152999999999997</v>
          </cell>
          <cell r="F41">
            <v>59</v>
          </cell>
          <cell r="G41">
            <v>57</v>
          </cell>
          <cell r="H41">
            <v>0.96609999999999996</v>
          </cell>
          <cell r="I41" t="str">
            <v>.</v>
          </cell>
          <cell r="J41">
            <v>0</v>
          </cell>
          <cell r="K41" t="str">
            <v>.</v>
          </cell>
          <cell r="L41">
            <v>50</v>
          </cell>
          <cell r="M41">
            <v>50</v>
          </cell>
          <cell r="N41">
            <v>1</v>
          </cell>
          <cell r="O41" t="str">
            <v>.</v>
          </cell>
          <cell r="P41">
            <v>0</v>
          </cell>
          <cell r="Q41" t="str">
            <v>.</v>
          </cell>
          <cell r="R41">
            <v>100</v>
          </cell>
          <cell r="S41">
            <v>100</v>
          </cell>
          <cell r="T41">
            <v>1</v>
          </cell>
          <cell r="U41" t="str">
            <v>Intermediate to Good (.40 - .75)</v>
          </cell>
          <cell r="V41" t="str">
            <v>No Kappa</v>
          </cell>
          <cell r="W41" t="str">
            <v>No Kappa</v>
          </cell>
          <cell r="X41" t="str">
            <v>High agreement (&gt;.80)</v>
          </cell>
          <cell r="Y41" t="str">
            <v>High agreement (&gt;.80)</v>
          </cell>
          <cell r="Z41" t="str">
            <v>High agreement (&gt;.80)</v>
          </cell>
          <cell r="AA41">
            <v>3</v>
          </cell>
        </row>
        <row r="42">
          <cell r="A42" t="str">
            <v>B5A</v>
          </cell>
          <cell r="B42" t="str">
            <v>street_shoulder</v>
          </cell>
          <cell r="C42" t="str">
            <v>.</v>
          </cell>
          <cell r="D42">
            <v>0.23699999999999999</v>
          </cell>
          <cell r="E42" t="str">
            <v>.</v>
          </cell>
          <cell r="F42">
            <v>59</v>
          </cell>
          <cell r="G42">
            <v>56</v>
          </cell>
          <cell r="H42">
            <v>0.94915000000000005</v>
          </cell>
          <cell r="I42" t="str">
            <v>.</v>
          </cell>
          <cell r="J42">
            <v>0</v>
          </cell>
          <cell r="K42" t="str">
            <v>.</v>
          </cell>
          <cell r="L42">
            <v>45</v>
          </cell>
          <cell r="M42">
            <v>45</v>
          </cell>
          <cell r="N42">
            <v>1</v>
          </cell>
          <cell r="O42" t="str">
            <v>.</v>
          </cell>
          <cell r="P42" t="e">
            <v>#N/A</v>
          </cell>
          <cell r="Q42" t="str">
            <v>.</v>
          </cell>
          <cell r="R42" t="str">
            <v>.</v>
          </cell>
          <cell r="S42" t="str">
            <v>.</v>
          </cell>
          <cell r="T42" t="str">
            <v>.</v>
          </cell>
          <cell r="U42" t="str">
            <v>No Kappa</v>
          </cell>
          <cell r="V42" t="str">
            <v>No Kappa</v>
          </cell>
          <cell r="W42" t="str">
            <v>No Kappa</v>
          </cell>
          <cell r="X42" t="str">
            <v>High agreement (&gt;.80)</v>
          </cell>
          <cell r="Y42" t="str">
            <v>High agreement (&gt;.80)</v>
          </cell>
          <cell r="Z42" t="str">
            <v>.</v>
          </cell>
          <cell r="AA42">
            <v>2</v>
          </cell>
        </row>
        <row r="43">
          <cell r="A43" t="str">
            <v>B5B</v>
          </cell>
          <cell r="B43" t="str">
            <v>curb</v>
          </cell>
          <cell r="C43">
            <v>0.40144000000000002</v>
          </cell>
          <cell r="D43">
            <v>0.40450000000000003</v>
          </cell>
          <cell r="E43">
            <v>0.14563000000000001</v>
          </cell>
          <cell r="F43">
            <v>58</v>
          </cell>
          <cell r="G43">
            <v>48</v>
          </cell>
          <cell r="H43">
            <v>0.82759000000000005</v>
          </cell>
          <cell r="I43">
            <v>0.74092999999999998</v>
          </cell>
          <cell r="J43">
            <v>0.74299999999999999</v>
          </cell>
          <cell r="K43">
            <v>0.12268</v>
          </cell>
          <cell r="L43">
            <v>50</v>
          </cell>
          <cell r="M43">
            <v>46</v>
          </cell>
          <cell r="N43">
            <v>0.92</v>
          </cell>
          <cell r="O43">
            <v>0.54603999999999997</v>
          </cell>
          <cell r="P43">
            <v>0.54579999999999995</v>
          </cell>
          <cell r="Q43">
            <v>8.3760000000000001E-2</v>
          </cell>
          <cell r="R43">
            <v>100</v>
          </cell>
          <cell r="S43">
            <v>79</v>
          </cell>
          <cell r="T43">
            <v>0.79</v>
          </cell>
          <cell r="U43" t="str">
            <v>Intermediate to Good (.40 - .75)</v>
          </cell>
          <cell r="V43" t="str">
            <v>Intermediate to Good (.40 - .75)</v>
          </cell>
          <cell r="W43" t="str">
            <v>Intermediate to Good (.40 - .75)</v>
          </cell>
          <cell r="X43" t="str">
            <v>High agreement (&gt;.80)</v>
          </cell>
          <cell r="Y43" t="str">
            <v>High agreement (&gt;.80)</v>
          </cell>
          <cell r="Z43" t="str">
            <v>Medium agreement (.60 - .80)</v>
          </cell>
          <cell r="AA43">
            <v>3</v>
          </cell>
        </row>
        <row r="44">
          <cell r="A44" t="str">
            <v>B5C</v>
          </cell>
          <cell r="B44" t="str">
            <v>street_sidewalk_lighting</v>
          </cell>
          <cell r="C44">
            <v>0.51566999999999996</v>
          </cell>
          <cell r="D44">
            <v>0.51470000000000005</v>
          </cell>
          <cell r="E44">
            <v>0.11908000000000001</v>
          </cell>
          <cell r="F44">
            <v>59</v>
          </cell>
          <cell r="G44">
            <v>48</v>
          </cell>
          <cell r="H44">
            <v>0.81355999999999995</v>
          </cell>
          <cell r="I44">
            <v>0.75102000000000002</v>
          </cell>
          <cell r="J44">
            <v>0.75339999999999996</v>
          </cell>
          <cell r="K44">
            <v>0.10563</v>
          </cell>
          <cell r="L44">
            <v>49</v>
          </cell>
          <cell r="M44">
            <v>44</v>
          </cell>
          <cell r="N44">
            <v>0.89795999999999998</v>
          </cell>
          <cell r="O44">
            <v>0.61904999999999999</v>
          </cell>
          <cell r="P44">
            <v>0.61809999999999998</v>
          </cell>
          <cell r="Q44">
            <v>8.3339999999999997E-2</v>
          </cell>
          <cell r="R44">
            <v>100</v>
          </cell>
          <cell r="S44">
            <v>84</v>
          </cell>
          <cell r="T44">
            <v>0.84</v>
          </cell>
          <cell r="U44" t="str">
            <v>Intermediate to Good (.40 - .75)</v>
          </cell>
          <cell r="V44" t="str">
            <v>Excellent (&gt;.75)</v>
          </cell>
          <cell r="W44" t="str">
            <v>Intermediate to Good (.40 - .75)</v>
          </cell>
          <cell r="X44" t="str">
            <v>High agreement (&gt;.80)</v>
          </cell>
          <cell r="Y44" t="str">
            <v>High agreement (&gt;.80)</v>
          </cell>
          <cell r="Z44" t="str">
            <v>High agreement (&gt;.80)</v>
          </cell>
          <cell r="AA44">
            <v>3</v>
          </cell>
        </row>
        <row r="45">
          <cell r="A45" t="str">
            <v>B5D</v>
          </cell>
          <cell r="B45" t="str">
            <v>sidewalk</v>
          </cell>
          <cell r="C45">
            <v>0.62539999999999996</v>
          </cell>
          <cell r="D45">
            <v>0.62680000000000002</v>
          </cell>
          <cell r="E45">
            <v>0.12457</v>
          </cell>
          <cell r="F45">
            <v>59</v>
          </cell>
          <cell r="G45">
            <v>53</v>
          </cell>
          <cell r="H45">
            <v>0.89831000000000005</v>
          </cell>
          <cell r="I45">
            <v>0.78081999999999996</v>
          </cell>
          <cell r="J45">
            <v>0.78159999999999996</v>
          </cell>
          <cell r="K45">
            <v>0.10321</v>
          </cell>
          <cell r="L45">
            <v>48</v>
          </cell>
          <cell r="M45">
            <v>44</v>
          </cell>
          <cell r="N45">
            <v>0.91666999999999998</v>
          </cell>
          <cell r="O45">
            <v>0.70240000000000002</v>
          </cell>
          <cell r="P45">
            <v>0.70330000000000004</v>
          </cell>
          <cell r="Q45">
            <v>6.9320000000000007E-2</v>
          </cell>
          <cell r="R45">
            <v>99</v>
          </cell>
          <cell r="S45">
            <v>84</v>
          </cell>
          <cell r="T45">
            <v>0.84848000000000001</v>
          </cell>
          <cell r="U45" t="str">
            <v>Intermediate to Good (.40 - .75)</v>
          </cell>
          <cell r="V45" t="str">
            <v>Excellent (&gt;.75)</v>
          </cell>
          <cell r="W45" t="str">
            <v>Intermediate to Good (.40 - .75)</v>
          </cell>
          <cell r="X45" t="str">
            <v>High agreement (&gt;.80)</v>
          </cell>
          <cell r="Y45" t="str">
            <v>High agreement (&gt;.80)</v>
          </cell>
          <cell r="Z45" t="str">
            <v>High agreement (&gt;.80)</v>
          </cell>
          <cell r="AA45">
            <v>3</v>
          </cell>
        </row>
        <row r="46">
          <cell r="A46" t="str">
            <v>B5D1</v>
          </cell>
          <cell r="B46" t="str">
            <v>st_sidewalk_buffer</v>
          </cell>
          <cell r="C46">
            <v>0.32777000000000001</v>
          </cell>
          <cell r="D46">
            <v>0.32240000000000002</v>
          </cell>
          <cell r="E46">
            <v>0.11519</v>
          </cell>
          <cell r="F46">
            <v>53</v>
          </cell>
          <cell r="G46">
            <v>34</v>
          </cell>
          <cell r="H46">
            <v>0.64151000000000002</v>
          </cell>
          <cell r="I46">
            <v>0.74012999999999995</v>
          </cell>
          <cell r="J46">
            <v>0.74160000000000004</v>
          </cell>
          <cell r="K46">
            <v>8.8120000000000004E-2</v>
          </cell>
          <cell r="L46">
            <v>47</v>
          </cell>
          <cell r="M46">
            <v>40</v>
          </cell>
          <cell r="N46">
            <v>0.85106000000000004</v>
          </cell>
          <cell r="O46">
            <v>0.59828999999999999</v>
          </cell>
          <cell r="P46">
            <v>0.60099999999999998</v>
          </cell>
          <cell r="Q46">
            <v>8.4449999999999997E-2</v>
          </cell>
          <cell r="R46">
            <v>72</v>
          </cell>
          <cell r="S46">
            <v>55</v>
          </cell>
          <cell r="T46">
            <v>0.76388999999999996</v>
          </cell>
          <cell r="U46" t="str">
            <v>Poor (&lt;.40)</v>
          </cell>
          <cell r="V46" t="str">
            <v>Intermediate to Good (.40 - .75)</v>
          </cell>
          <cell r="W46" t="str">
            <v>Intermediate to Good (.40 - .75)</v>
          </cell>
          <cell r="X46" t="str">
            <v>Medium agreement (.60 - .80)</v>
          </cell>
          <cell r="Y46" t="str">
            <v>High agreement (&gt;.80)</v>
          </cell>
          <cell r="Z46" t="str">
            <v>Medium agreement (.60 - .80)</v>
          </cell>
          <cell r="AA46">
            <v>3</v>
          </cell>
        </row>
        <row r="47">
          <cell r="A47" t="str">
            <v>B5D2</v>
          </cell>
          <cell r="B47" t="str">
            <v>continuous_sidewalk</v>
          </cell>
          <cell r="C47">
            <v>0.65054999999999996</v>
          </cell>
          <cell r="D47">
            <v>0.65080000000000005</v>
          </cell>
          <cell r="E47">
            <v>0.12916</v>
          </cell>
          <cell r="F47">
            <v>53</v>
          </cell>
          <cell r="G47">
            <v>47</v>
          </cell>
          <cell r="H47">
            <v>0.88678999999999997</v>
          </cell>
          <cell r="I47">
            <v>0.54930000000000001</v>
          </cell>
          <cell r="J47">
            <v>0.55149999999999999</v>
          </cell>
          <cell r="K47">
            <v>0.15081</v>
          </cell>
          <cell r="L47">
            <v>48</v>
          </cell>
          <cell r="M47">
            <v>42</v>
          </cell>
          <cell r="N47">
            <v>0.875</v>
          </cell>
          <cell r="O47" t="str">
            <v>.</v>
          </cell>
          <cell r="P47">
            <v>9.74E-2</v>
          </cell>
          <cell r="Q47" t="str">
            <v>.</v>
          </cell>
          <cell r="R47">
            <v>72</v>
          </cell>
          <cell r="S47">
            <v>49</v>
          </cell>
          <cell r="T47">
            <v>0.68056000000000005</v>
          </cell>
          <cell r="U47" t="str">
            <v>Intermediate to Good (.40 - .75)</v>
          </cell>
          <cell r="V47" t="str">
            <v>Intermediate to Good (.40 - .75)</v>
          </cell>
          <cell r="W47" t="str">
            <v>No Kappa</v>
          </cell>
          <cell r="X47" t="str">
            <v>High agreement (&gt;.80)</v>
          </cell>
          <cell r="Y47" t="str">
            <v>High agreement (&gt;.80)</v>
          </cell>
          <cell r="Z47" t="str">
            <v>Medium agreement (.60 - .80)</v>
          </cell>
          <cell r="AA47">
            <v>3</v>
          </cell>
        </row>
        <row r="48">
          <cell r="A48" t="str">
            <v>B5D3</v>
          </cell>
          <cell r="B48" t="str">
            <v>cont_sidewalk_both_ends</v>
          </cell>
          <cell r="C48">
            <v>0.53097000000000005</v>
          </cell>
          <cell r="D48">
            <v>0.52980000000000005</v>
          </cell>
          <cell r="E48">
            <v>0.1066</v>
          </cell>
          <cell r="F48">
            <v>53</v>
          </cell>
          <cell r="G48">
            <v>43</v>
          </cell>
          <cell r="H48">
            <v>0.81132000000000004</v>
          </cell>
          <cell r="I48">
            <v>0.74285999999999996</v>
          </cell>
          <cell r="J48">
            <v>0.74529999999999996</v>
          </cell>
          <cell r="K48">
            <v>0.14151</v>
          </cell>
          <cell r="L48">
            <v>48</v>
          </cell>
          <cell r="M48">
            <v>45</v>
          </cell>
          <cell r="N48">
            <v>0.9375</v>
          </cell>
          <cell r="O48">
            <v>0.22727</v>
          </cell>
          <cell r="P48">
            <v>0.22509999999999999</v>
          </cell>
          <cell r="Q48">
            <v>0.11223</v>
          </cell>
          <cell r="R48">
            <v>72</v>
          </cell>
          <cell r="S48">
            <v>55</v>
          </cell>
          <cell r="T48">
            <v>0.76388999999999996</v>
          </cell>
          <cell r="U48" t="str">
            <v>Intermediate to Good (.40 - .75)</v>
          </cell>
          <cell r="V48" t="str">
            <v>Intermediate to Good (.40 - .75)</v>
          </cell>
          <cell r="W48" t="str">
            <v>Poor (&lt;.40)</v>
          </cell>
          <cell r="X48" t="str">
            <v>High agreement (&gt;.80)</v>
          </cell>
          <cell r="Y48" t="str">
            <v>High agreement (&gt;.80)</v>
          </cell>
          <cell r="Z48" t="str">
            <v>Medium agreement (.60 - .80)</v>
          </cell>
          <cell r="AA48">
            <v>3</v>
          </cell>
        </row>
        <row r="49">
          <cell r="A49" t="str">
            <v>B5D4</v>
          </cell>
          <cell r="B49" t="str">
            <v>missing_curb_cuts_at_crossings</v>
          </cell>
          <cell r="C49">
            <v>0.14285999999999999</v>
          </cell>
          <cell r="D49">
            <v>0.15110000000000001</v>
          </cell>
          <cell r="E49">
            <v>0.12417</v>
          </cell>
          <cell r="F49">
            <v>52</v>
          </cell>
          <cell r="G49">
            <v>40</v>
          </cell>
          <cell r="H49">
            <v>0.76922999999999997</v>
          </cell>
          <cell r="I49">
            <v>0.26856999999999998</v>
          </cell>
          <cell r="J49">
            <v>0.27129999999999999</v>
          </cell>
          <cell r="K49">
            <v>0.18426999999999999</v>
          </cell>
          <cell r="L49">
            <v>48</v>
          </cell>
          <cell r="M49">
            <v>40</v>
          </cell>
          <cell r="N49">
            <v>0.83333000000000002</v>
          </cell>
          <cell r="O49" t="str">
            <v>.</v>
          </cell>
          <cell r="P49">
            <v>-6.5199999999999994E-2</v>
          </cell>
          <cell r="Q49" t="str">
            <v>.</v>
          </cell>
          <cell r="R49">
            <v>72</v>
          </cell>
          <cell r="S49">
            <v>60</v>
          </cell>
          <cell r="T49">
            <v>0.83333000000000002</v>
          </cell>
          <cell r="U49" t="str">
            <v>Poor (&lt;.40)</v>
          </cell>
          <cell r="V49" t="str">
            <v>Poor (&lt;.40)</v>
          </cell>
          <cell r="W49" t="str">
            <v>No Kappa</v>
          </cell>
          <cell r="X49" t="str">
            <v>Medium agreement (.60 - .80)</v>
          </cell>
          <cell r="Y49" t="str">
            <v>High agreement (&gt;.80)</v>
          </cell>
          <cell r="Z49" t="str">
            <v>High agreement (&gt;.80)</v>
          </cell>
          <cell r="AA49">
            <v>3</v>
          </cell>
        </row>
        <row r="50">
          <cell r="A50" t="str">
            <v>B6A</v>
          </cell>
          <cell r="B50" t="str">
            <v>traffic_light_at_crossing</v>
          </cell>
          <cell r="C50">
            <v>0.91747999999999996</v>
          </cell>
          <cell r="D50">
            <v>0.91810000000000003</v>
          </cell>
          <cell r="E50">
            <v>5.7160000000000002E-2</v>
          </cell>
          <cell r="F50">
            <v>59</v>
          </cell>
          <cell r="G50">
            <v>57</v>
          </cell>
          <cell r="H50">
            <v>0.96609999999999996</v>
          </cell>
          <cell r="I50">
            <v>0.95479000000000003</v>
          </cell>
          <cell r="J50">
            <v>0.95520000000000005</v>
          </cell>
          <cell r="K50">
            <v>4.471E-2</v>
          </cell>
          <cell r="L50">
            <v>50</v>
          </cell>
          <cell r="M50">
            <v>49</v>
          </cell>
          <cell r="N50">
            <v>0.98</v>
          </cell>
          <cell r="O50">
            <v>0.96372000000000002</v>
          </cell>
          <cell r="P50">
            <v>0.96389999999999998</v>
          </cell>
          <cell r="Q50">
            <v>3.6080000000000001E-2</v>
          </cell>
          <cell r="R50">
            <v>100</v>
          </cell>
          <cell r="S50">
            <v>99</v>
          </cell>
          <cell r="T50">
            <v>0.99</v>
          </cell>
          <cell r="U50" t="str">
            <v>Excellent (&gt;.75)</v>
          </cell>
          <cell r="V50" t="str">
            <v>Excellent (&gt;.75)</v>
          </cell>
          <cell r="W50" t="str">
            <v>Excellent (&gt;.75)</v>
          </cell>
          <cell r="X50" t="str">
            <v>High agreement (&gt;.80)</v>
          </cell>
          <cell r="Y50" t="str">
            <v>High agreement (&gt;.80)</v>
          </cell>
          <cell r="Z50" t="str">
            <v>High agreement (&gt;.80)</v>
          </cell>
          <cell r="AA50">
            <v>3</v>
          </cell>
        </row>
        <row r="51">
          <cell r="A51" t="str">
            <v>B6B</v>
          </cell>
          <cell r="B51" t="str">
            <v>ped_signal_at_traffic_light</v>
          </cell>
          <cell r="C51">
            <v>0.65088999999999997</v>
          </cell>
          <cell r="D51">
            <v>0.65180000000000005</v>
          </cell>
          <cell r="E51">
            <v>0.22736999999999999</v>
          </cell>
          <cell r="F51">
            <v>59</v>
          </cell>
          <cell r="G51">
            <v>57</v>
          </cell>
          <cell r="H51">
            <v>0.96609999999999996</v>
          </cell>
          <cell r="I51">
            <v>0.78969999999999996</v>
          </cell>
          <cell r="J51">
            <v>0.79139999999999999</v>
          </cell>
          <cell r="K51">
            <v>0.20349</v>
          </cell>
          <cell r="L51">
            <v>49</v>
          </cell>
          <cell r="M51">
            <v>48</v>
          </cell>
          <cell r="N51">
            <v>0.97958999999999996</v>
          </cell>
          <cell r="O51">
            <v>0.63976999999999995</v>
          </cell>
          <cell r="P51">
            <v>0.64139999999999997</v>
          </cell>
          <cell r="Q51">
            <v>0.14896999999999999</v>
          </cell>
          <cell r="R51">
            <v>100</v>
          </cell>
          <cell r="S51">
            <v>95</v>
          </cell>
          <cell r="T51">
            <v>0.95</v>
          </cell>
          <cell r="U51" t="str">
            <v>Intermediate to Good (.40 - .75)</v>
          </cell>
          <cell r="V51" t="str">
            <v>Excellent (&gt;.75)</v>
          </cell>
          <cell r="W51" t="str">
            <v>Intermediate to Good (.40 - .75)</v>
          </cell>
          <cell r="X51" t="str">
            <v>High agreement (&gt;.80)</v>
          </cell>
          <cell r="Y51" t="str">
            <v>High agreement (&gt;.80)</v>
          </cell>
          <cell r="Z51" t="str">
            <v>High agreement (&gt;.80)</v>
          </cell>
          <cell r="AA51">
            <v>3</v>
          </cell>
        </row>
        <row r="52">
          <cell r="A52" t="str">
            <v>B6C</v>
          </cell>
          <cell r="B52" t="str">
            <v>stop_sign_at_crossing</v>
          </cell>
          <cell r="C52">
            <v>0.78935</v>
          </cell>
          <cell r="D52">
            <v>0.79090000000000005</v>
          </cell>
          <cell r="E52">
            <v>8.1199999999999994E-2</v>
          </cell>
          <cell r="F52">
            <v>58</v>
          </cell>
          <cell r="G52">
            <v>52</v>
          </cell>
          <cell r="H52">
            <v>0.89654999999999996</v>
          </cell>
          <cell r="I52">
            <v>0.83133000000000001</v>
          </cell>
          <cell r="J52">
            <v>0.83279999999999998</v>
          </cell>
          <cell r="K52">
            <v>8.0500000000000002E-2</v>
          </cell>
          <cell r="L52">
            <v>49</v>
          </cell>
          <cell r="M52">
            <v>45</v>
          </cell>
          <cell r="N52">
            <v>0.91837000000000002</v>
          </cell>
          <cell r="O52">
            <v>0.85794999999999999</v>
          </cell>
          <cell r="P52">
            <v>0.85829999999999995</v>
          </cell>
          <cell r="Q52">
            <v>5.1499999999999997E-2</v>
          </cell>
          <cell r="R52">
            <v>100</v>
          </cell>
          <cell r="S52">
            <v>93</v>
          </cell>
          <cell r="T52">
            <v>0.93</v>
          </cell>
          <cell r="U52" t="str">
            <v>Excellent (&gt;.75)</v>
          </cell>
          <cell r="V52" t="str">
            <v>Excellent (&gt;.75)</v>
          </cell>
          <cell r="W52" t="str">
            <v>Excellent (&gt;.75)</v>
          </cell>
          <cell r="X52" t="str">
            <v>High agreement (&gt;.80)</v>
          </cell>
          <cell r="Y52" t="str">
            <v>High agreement (&gt;.80)</v>
          </cell>
          <cell r="Z52" t="str">
            <v>High agreement (&gt;.80)</v>
          </cell>
          <cell r="AA52">
            <v>3</v>
          </cell>
        </row>
        <row r="53">
          <cell r="A53" t="str">
            <v>B6D</v>
          </cell>
          <cell r="B53" t="str">
            <v>marked_crosswalk</v>
          </cell>
          <cell r="C53">
            <v>0.63217000000000001</v>
          </cell>
          <cell r="D53">
            <v>0.63349999999999995</v>
          </cell>
          <cell r="E53">
            <v>0.10427</v>
          </cell>
          <cell r="F53">
            <v>59</v>
          </cell>
          <cell r="G53">
            <v>49</v>
          </cell>
          <cell r="H53">
            <v>0.83050999999999997</v>
          </cell>
          <cell r="I53">
            <v>0.92</v>
          </cell>
          <cell r="J53">
            <v>0.92069999999999996</v>
          </cell>
          <cell r="K53">
            <v>5.525E-2</v>
          </cell>
          <cell r="L53">
            <v>50</v>
          </cell>
          <cell r="M53">
            <v>48</v>
          </cell>
          <cell r="N53">
            <v>0.96</v>
          </cell>
          <cell r="O53">
            <v>0.78386</v>
          </cell>
          <cell r="P53">
            <v>0.78469999999999995</v>
          </cell>
          <cell r="Q53">
            <v>6.8290000000000003E-2</v>
          </cell>
          <cell r="R53">
            <v>100</v>
          </cell>
          <cell r="S53">
            <v>91</v>
          </cell>
          <cell r="T53">
            <v>0.91</v>
          </cell>
          <cell r="U53" t="str">
            <v>Intermediate to Good (.40 - .75)</v>
          </cell>
          <cell r="V53" t="str">
            <v>Excellent (&gt;.75)</v>
          </cell>
          <cell r="W53" t="str">
            <v>Excellent (&gt;.75)</v>
          </cell>
          <cell r="X53" t="str">
            <v>High agreement (&gt;.80)</v>
          </cell>
          <cell r="Y53" t="str">
            <v>High agreement (&gt;.80)</v>
          </cell>
          <cell r="Z53" t="str">
            <v>High agreement (&gt;.80)</v>
          </cell>
          <cell r="AA53">
            <v>3</v>
          </cell>
        </row>
        <row r="54">
          <cell r="A54" t="str">
            <v>C1A</v>
          </cell>
          <cell r="B54" t="str">
            <v>bike_crossing_sign</v>
          </cell>
          <cell r="C54">
            <v>1</v>
          </cell>
          <cell r="D54">
            <v>1</v>
          </cell>
          <cell r="E54">
            <v>0</v>
          </cell>
          <cell r="F54">
            <v>59</v>
          </cell>
          <cell r="G54">
            <v>59</v>
          </cell>
          <cell r="H54">
            <v>1</v>
          </cell>
          <cell r="I54" t="str">
            <v>.</v>
          </cell>
          <cell r="J54">
            <v>0</v>
          </cell>
          <cell r="K54" t="str">
            <v>.</v>
          </cell>
          <cell r="L54">
            <v>50</v>
          </cell>
          <cell r="M54">
            <v>49</v>
          </cell>
          <cell r="N54">
            <v>0.98</v>
          </cell>
          <cell r="O54" t="str">
            <v>.</v>
          </cell>
          <cell r="P54">
            <v>0</v>
          </cell>
          <cell r="Q54" t="str">
            <v>.</v>
          </cell>
          <cell r="R54">
            <v>100</v>
          </cell>
          <cell r="S54">
            <v>100</v>
          </cell>
          <cell r="T54">
            <v>1</v>
          </cell>
          <cell r="U54" t="str">
            <v>Excellent (&gt;.75)</v>
          </cell>
          <cell r="V54" t="str">
            <v>No Kappa</v>
          </cell>
          <cell r="W54" t="str">
            <v>No Kappa</v>
          </cell>
          <cell r="X54" t="str">
            <v>High agreement (&gt;.80)</v>
          </cell>
          <cell r="Y54" t="str">
            <v>High agreement (&gt;.80)</v>
          </cell>
          <cell r="Z54" t="str">
            <v>High agreement (&gt;.80)</v>
          </cell>
          <cell r="AA54">
            <v>3</v>
          </cell>
        </row>
        <row r="55">
          <cell r="A55" t="str">
            <v>C1B</v>
          </cell>
          <cell r="B55" t="str">
            <v>other_bike_signage</v>
          </cell>
          <cell r="C55">
            <v>1</v>
          </cell>
          <cell r="D55">
            <v>1</v>
          </cell>
          <cell r="E55">
            <v>0</v>
          </cell>
          <cell r="F55">
            <v>59</v>
          </cell>
          <cell r="G55">
            <v>59</v>
          </cell>
          <cell r="H55">
            <v>1</v>
          </cell>
          <cell r="I55" t="str">
            <v>.</v>
          </cell>
          <cell r="J55">
            <v>0</v>
          </cell>
          <cell r="K55" t="str">
            <v>.</v>
          </cell>
          <cell r="L55">
            <v>50</v>
          </cell>
          <cell r="M55">
            <v>50</v>
          </cell>
          <cell r="N55">
            <v>1</v>
          </cell>
          <cell r="O55">
            <v>1</v>
          </cell>
          <cell r="P55">
            <v>1</v>
          </cell>
          <cell r="Q55">
            <v>0</v>
          </cell>
          <cell r="R55">
            <v>100</v>
          </cell>
          <cell r="S55">
            <v>100</v>
          </cell>
          <cell r="T55">
            <v>1</v>
          </cell>
          <cell r="U55" t="str">
            <v>Excellent (&gt;.75)</v>
          </cell>
          <cell r="V55" t="str">
            <v>No Kappa</v>
          </cell>
          <cell r="W55" t="str">
            <v>Excellent (&gt;.75)</v>
          </cell>
          <cell r="X55" t="str">
            <v>High agreement (&gt;.80)</v>
          </cell>
          <cell r="Y55" t="str">
            <v>High agreement (&gt;.80)</v>
          </cell>
          <cell r="Z55" t="str">
            <v>High agreement (&gt;.80)</v>
          </cell>
          <cell r="AA55">
            <v>3</v>
          </cell>
        </row>
        <row r="56">
          <cell r="A56" t="str">
            <v>C1C</v>
          </cell>
          <cell r="B56" t="str">
            <v>Ped_crossing_sign</v>
          </cell>
          <cell r="C56">
            <v>0.48246</v>
          </cell>
          <cell r="D56">
            <v>0.48680000000000001</v>
          </cell>
          <cell r="E56">
            <v>0.31339</v>
          </cell>
          <cell r="F56">
            <v>59</v>
          </cell>
          <cell r="G56">
            <v>57</v>
          </cell>
          <cell r="H56">
            <v>0.96609999999999996</v>
          </cell>
          <cell r="I56">
            <v>1</v>
          </cell>
          <cell r="J56">
            <v>1</v>
          </cell>
          <cell r="K56">
            <v>0</v>
          </cell>
          <cell r="L56">
            <v>51</v>
          </cell>
          <cell r="M56">
            <v>51</v>
          </cell>
          <cell r="N56">
            <v>1</v>
          </cell>
          <cell r="O56">
            <v>0.65619000000000005</v>
          </cell>
          <cell r="P56">
            <v>0.65780000000000005</v>
          </cell>
          <cell r="Q56">
            <v>0.12045</v>
          </cell>
          <cell r="R56">
            <v>100</v>
          </cell>
          <cell r="S56">
            <v>93</v>
          </cell>
          <cell r="T56">
            <v>0.93</v>
          </cell>
          <cell r="U56" t="str">
            <v>Intermediate to Good (.40 - .75)</v>
          </cell>
          <cell r="V56" t="str">
            <v>Excellent (&gt;.75)</v>
          </cell>
          <cell r="W56" t="str">
            <v>Intermediate to Good (.40 - .75)</v>
          </cell>
          <cell r="X56" t="str">
            <v>High agreement (&gt;.80)</v>
          </cell>
          <cell r="Y56" t="str">
            <v>High agreement (&gt;.80)</v>
          </cell>
          <cell r="Z56" t="str">
            <v>High agreement (&gt;.80)</v>
          </cell>
          <cell r="AA56">
            <v>3</v>
          </cell>
        </row>
        <row r="57">
          <cell r="A57" t="str">
            <v>C1D</v>
          </cell>
          <cell r="B57" t="str">
            <v>kids_special_population_signage</v>
          </cell>
          <cell r="C57">
            <v>0.64847999999999995</v>
          </cell>
          <cell r="D57">
            <v>0.65149999999999997</v>
          </cell>
          <cell r="E57">
            <v>0.23133000000000001</v>
          </cell>
          <cell r="F57">
            <v>58</v>
          </cell>
          <cell r="G57">
            <v>56</v>
          </cell>
          <cell r="H57">
            <v>0.96552000000000004</v>
          </cell>
          <cell r="I57">
            <v>0.65752999999999995</v>
          </cell>
          <cell r="J57">
            <v>0.65980000000000005</v>
          </cell>
          <cell r="K57">
            <v>0.31852000000000003</v>
          </cell>
          <cell r="L57">
            <v>50</v>
          </cell>
          <cell r="M57">
            <v>49</v>
          </cell>
          <cell r="N57">
            <v>0.98</v>
          </cell>
          <cell r="O57">
            <v>0.71153999999999995</v>
          </cell>
          <cell r="P57">
            <v>0.71279999999999999</v>
          </cell>
          <cell r="Q57">
            <v>0.15820999999999999</v>
          </cell>
          <cell r="R57">
            <v>100</v>
          </cell>
          <cell r="S57">
            <v>97</v>
          </cell>
          <cell r="T57">
            <v>0.97</v>
          </cell>
          <cell r="U57" t="str">
            <v>Intermediate to Good (.40 - .75)</v>
          </cell>
          <cell r="V57" t="str">
            <v>Intermediate to Good (.40 - .75)</v>
          </cell>
          <cell r="W57" t="str">
            <v>Intermediate to Good (.40 - .75)</v>
          </cell>
          <cell r="X57" t="str">
            <v>High agreement (&gt;.80)</v>
          </cell>
          <cell r="Y57" t="str">
            <v>High agreement (&gt;.80)</v>
          </cell>
          <cell r="Z57" t="str">
            <v>High agreement (&gt;.80)</v>
          </cell>
          <cell r="AA57">
            <v>3</v>
          </cell>
        </row>
        <row r="58">
          <cell r="A58" t="str">
            <v>C2</v>
          </cell>
          <cell r="B58" t="str">
            <v>special_speed_limit</v>
          </cell>
          <cell r="C58" t="str">
            <v>.</v>
          </cell>
          <cell r="D58">
            <v>0</v>
          </cell>
          <cell r="E58" t="str">
            <v>.</v>
          </cell>
          <cell r="F58">
            <v>57</v>
          </cell>
          <cell r="G58">
            <v>56</v>
          </cell>
          <cell r="H58">
            <v>0.98246</v>
          </cell>
          <cell r="I58">
            <v>0.65752999999999995</v>
          </cell>
          <cell r="J58">
            <v>0.65980000000000005</v>
          </cell>
          <cell r="K58">
            <v>0.31852000000000003</v>
          </cell>
          <cell r="L58">
            <v>50</v>
          </cell>
          <cell r="M58">
            <v>49</v>
          </cell>
          <cell r="N58">
            <v>0.98</v>
          </cell>
          <cell r="O58" t="str">
            <v>.</v>
          </cell>
          <cell r="P58" t="e">
            <v>#N/A</v>
          </cell>
          <cell r="Q58" t="str">
            <v>.</v>
          </cell>
          <cell r="R58" t="str">
            <v>.</v>
          </cell>
          <cell r="S58" t="str">
            <v>.</v>
          </cell>
          <cell r="T58" t="str">
            <v>.</v>
          </cell>
          <cell r="U58" t="str">
            <v>No Kappa</v>
          </cell>
          <cell r="V58" t="str">
            <v>Intermediate to Good (.40 - .75)</v>
          </cell>
          <cell r="W58" t="str">
            <v>No Kappa</v>
          </cell>
          <cell r="X58" t="str">
            <v>High agreement (&gt;.80)</v>
          </cell>
          <cell r="Y58" t="str">
            <v>High agreement (&gt;.80)</v>
          </cell>
          <cell r="Z58" t="str">
            <v>.</v>
          </cell>
          <cell r="AA58">
            <v>2</v>
          </cell>
        </row>
        <row r="59">
          <cell r="A59" t="str">
            <v>D1A</v>
          </cell>
          <cell r="B59" t="str">
            <v>community_sign</v>
          </cell>
          <cell r="C59">
            <v>0.4728</v>
          </cell>
          <cell r="D59">
            <v>0.47720000000000001</v>
          </cell>
          <cell r="E59">
            <v>0.15007000000000001</v>
          </cell>
          <cell r="F59">
            <v>56</v>
          </cell>
          <cell r="G59">
            <v>47</v>
          </cell>
          <cell r="H59">
            <v>0.83928999999999998</v>
          </cell>
          <cell r="I59">
            <v>0.65771999999999997</v>
          </cell>
          <cell r="J59">
            <v>0.65990000000000004</v>
          </cell>
          <cell r="K59">
            <v>0.31844</v>
          </cell>
          <cell r="L59">
            <v>51</v>
          </cell>
          <cell r="M59">
            <v>50</v>
          </cell>
          <cell r="N59">
            <v>0.98038999999999998</v>
          </cell>
          <cell r="O59" t="str">
            <v>.</v>
          </cell>
          <cell r="P59">
            <v>-1.0200000000000001E-2</v>
          </cell>
          <cell r="Q59" t="str">
            <v>.</v>
          </cell>
          <cell r="R59">
            <v>100</v>
          </cell>
          <cell r="S59">
            <v>97</v>
          </cell>
          <cell r="T59">
            <v>0.97</v>
          </cell>
          <cell r="U59" t="str">
            <v>Intermediate to Good (.40 - .75)</v>
          </cell>
          <cell r="V59" t="str">
            <v>Intermediate to Good (.40 - .75)</v>
          </cell>
          <cell r="W59" t="str">
            <v>No Kappa</v>
          </cell>
          <cell r="X59" t="str">
            <v>High agreement (&gt;.80)</v>
          </cell>
          <cell r="Y59" t="str">
            <v>High agreement (&gt;.80)</v>
          </cell>
          <cell r="Z59" t="str">
            <v>High agreement (&gt;.80)</v>
          </cell>
          <cell r="AA59">
            <v>3</v>
          </cell>
        </row>
        <row r="60">
          <cell r="A60" t="str">
            <v>D1B</v>
          </cell>
          <cell r="B60" t="str">
            <v>garden_flower_bed_planter</v>
          </cell>
          <cell r="C60">
            <v>0.68928999999999996</v>
          </cell>
          <cell r="D60">
            <v>0.69179999999999997</v>
          </cell>
          <cell r="E60">
            <v>9.5189999999999997E-2</v>
          </cell>
          <cell r="F60">
            <v>59</v>
          </cell>
          <cell r="G60">
            <v>50</v>
          </cell>
          <cell r="H60">
            <v>0.84745999999999999</v>
          </cell>
          <cell r="I60">
            <v>0.70452000000000004</v>
          </cell>
          <cell r="J60">
            <v>0.70309999999999995</v>
          </cell>
          <cell r="K60">
            <v>0.11989</v>
          </cell>
          <cell r="L60">
            <v>51</v>
          </cell>
          <cell r="M60">
            <v>46</v>
          </cell>
          <cell r="N60">
            <v>0.90195999999999998</v>
          </cell>
          <cell r="O60">
            <v>0.40377999999999997</v>
          </cell>
          <cell r="P60">
            <v>0.39629999999999999</v>
          </cell>
          <cell r="Q60">
            <v>8.9370000000000005E-2</v>
          </cell>
          <cell r="R60">
            <v>100</v>
          </cell>
          <cell r="S60">
            <v>71</v>
          </cell>
          <cell r="T60">
            <v>0.71</v>
          </cell>
          <cell r="U60" t="str">
            <v>Intermediate to Good (.40 - .75)</v>
          </cell>
          <cell r="V60" t="str">
            <v>Intermediate to Good (.40 - .75)</v>
          </cell>
          <cell r="W60" t="str">
            <v>Intermediate to Good (.40 - .75)</v>
          </cell>
          <cell r="X60" t="str">
            <v>High agreement (&gt;.80)</v>
          </cell>
          <cell r="Y60" t="str">
            <v>High agreement (&gt;.80)</v>
          </cell>
          <cell r="Z60" t="str">
            <v>Medium agreement (.60 - .80)</v>
          </cell>
          <cell r="AA60">
            <v>3</v>
          </cell>
        </row>
        <row r="61">
          <cell r="A61" t="str">
            <v>D1C</v>
          </cell>
          <cell r="B61" t="str">
            <v>art_statue_monument</v>
          </cell>
          <cell r="C61">
            <v>0.69784000000000002</v>
          </cell>
          <cell r="D61">
            <v>0.70030000000000003</v>
          </cell>
          <cell r="E61">
            <v>0.16406000000000001</v>
          </cell>
          <cell r="F61">
            <v>56</v>
          </cell>
          <cell r="G61">
            <v>53</v>
          </cell>
          <cell r="H61">
            <v>0.94642999999999999</v>
          </cell>
          <cell r="I61">
            <v>0.64827999999999997</v>
          </cell>
          <cell r="J61">
            <v>0.64929999999999999</v>
          </cell>
          <cell r="K61">
            <v>0.22819999999999999</v>
          </cell>
          <cell r="L61">
            <v>51</v>
          </cell>
          <cell r="M61">
            <v>49</v>
          </cell>
          <cell r="N61">
            <v>0.96077999999999997</v>
          </cell>
          <cell r="O61">
            <v>0.27095999999999998</v>
          </cell>
          <cell r="P61">
            <v>0.27110000000000001</v>
          </cell>
          <cell r="Q61">
            <v>0.15046000000000001</v>
          </cell>
          <cell r="R61">
            <v>100</v>
          </cell>
          <cell r="S61">
            <v>88</v>
          </cell>
          <cell r="T61">
            <v>0.88</v>
          </cell>
          <cell r="U61" t="str">
            <v>Intermediate to Good (.40 - .75)</v>
          </cell>
          <cell r="V61" t="str">
            <v>Intermediate to Good (.40 - .75)</v>
          </cell>
          <cell r="W61" t="str">
            <v>Poor (&lt;.40)</v>
          </cell>
          <cell r="X61" t="str">
            <v>High agreement (&gt;.80)</v>
          </cell>
          <cell r="Y61" t="str">
            <v>High agreement (&gt;.80)</v>
          </cell>
          <cell r="Z61" t="str">
            <v>High agreement (&gt;.80)</v>
          </cell>
          <cell r="AA61">
            <v>3</v>
          </cell>
        </row>
        <row r="62">
          <cell r="A62" t="str">
            <v>D2A</v>
          </cell>
          <cell r="B62" t="str">
            <v>public_trash_can</v>
          </cell>
          <cell r="C62">
            <v>0.68008999999999997</v>
          </cell>
          <cell r="D62">
            <v>0.68269999999999997</v>
          </cell>
          <cell r="E62">
            <v>0.11171</v>
          </cell>
          <cell r="F62">
            <v>59</v>
          </cell>
          <cell r="G62">
            <v>52</v>
          </cell>
          <cell r="H62">
            <v>0.88136000000000003</v>
          </cell>
          <cell r="I62">
            <v>0.78251999999999999</v>
          </cell>
          <cell r="J62">
            <v>0.78420000000000001</v>
          </cell>
          <cell r="K62">
            <v>0.10321</v>
          </cell>
          <cell r="L62">
            <v>51</v>
          </cell>
          <cell r="M62">
            <v>47</v>
          </cell>
          <cell r="N62">
            <v>0.92157</v>
          </cell>
          <cell r="O62">
            <v>0.63492999999999999</v>
          </cell>
          <cell r="P62">
            <v>0.63619999999999999</v>
          </cell>
          <cell r="Q62">
            <v>0.10038999999999999</v>
          </cell>
          <cell r="R62">
            <v>99</v>
          </cell>
          <cell r="S62">
            <v>88</v>
          </cell>
          <cell r="T62">
            <v>0.88888999999999996</v>
          </cell>
          <cell r="U62" t="str">
            <v>Intermediate to Good (.40 - .75)</v>
          </cell>
          <cell r="V62" t="str">
            <v>Excellent (&gt;.75)</v>
          </cell>
          <cell r="W62" t="str">
            <v>Intermediate to Good (.40 - .75)</v>
          </cell>
          <cell r="X62" t="str">
            <v>High agreement (&gt;.80)</v>
          </cell>
          <cell r="Y62" t="str">
            <v>High agreement (&gt;.80)</v>
          </cell>
          <cell r="Z62" t="str">
            <v>High agreement (&gt;.80)</v>
          </cell>
          <cell r="AA62">
            <v>3</v>
          </cell>
        </row>
        <row r="63">
          <cell r="A63" t="str">
            <v>D2B</v>
          </cell>
          <cell r="B63" t="str">
            <v>street_vending_machine</v>
          </cell>
          <cell r="C63">
            <v>0.79490000000000005</v>
          </cell>
          <cell r="D63">
            <v>0.79559999999999997</v>
          </cell>
          <cell r="E63">
            <v>0.11291</v>
          </cell>
          <cell r="F63">
            <v>59</v>
          </cell>
          <cell r="G63">
            <v>56</v>
          </cell>
          <cell r="H63">
            <v>0.94915000000000005</v>
          </cell>
          <cell r="I63">
            <v>0.38057000000000002</v>
          </cell>
          <cell r="J63">
            <v>0.37530000000000002</v>
          </cell>
          <cell r="K63">
            <v>0.27237</v>
          </cell>
          <cell r="L63">
            <v>51</v>
          </cell>
          <cell r="M63">
            <v>48</v>
          </cell>
          <cell r="N63">
            <v>0.94118000000000002</v>
          </cell>
          <cell r="O63">
            <v>-1.01E-2</v>
          </cell>
          <cell r="P63">
            <v>-5.1000000000000004E-3</v>
          </cell>
          <cell r="Q63">
            <v>7.1399999999999996E-3</v>
          </cell>
          <cell r="R63">
            <v>100</v>
          </cell>
          <cell r="S63">
            <v>98</v>
          </cell>
          <cell r="T63">
            <v>0.98</v>
          </cell>
          <cell r="U63" t="str">
            <v>Excellent (&gt;.75)</v>
          </cell>
          <cell r="V63" t="str">
            <v>Poor (&lt;.40)</v>
          </cell>
          <cell r="W63" t="str">
            <v>No Kappa</v>
          </cell>
          <cell r="X63" t="str">
            <v>High agreement (&gt;.80)</v>
          </cell>
          <cell r="Y63" t="str">
            <v>High agreement (&gt;.80)</v>
          </cell>
          <cell r="Z63" t="str">
            <v>High agreement (&gt;.80)</v>
          </cell>
          <cell r="AA63">
            <v>3</v>
          </cell>
        </row>
        <row r="64">
          <cell r="A64" t="str">
            <v>D2C</v>
          </cell>
          <cell r="B64" t="str">
            <v>benches_other_seating</v>
          </cell>
          <cell r="C64">
            <v>0.73272000000000004</v>
          </cell>
          <cell r="D64">
            <v>0.73380000000000001</v>
          </cell>
          <cell r="E64">
            <v>0.17895</v>
          </cell>
          <cell r="F64">
            <v>58</v>
          </cell>
          <cell r="G64">
            <v>56</v>
          </cell>
          <cell r="H64">
            <v>0.96552000000000004</v>
          </cell>
          <cell r="I64" t="str">
            <v>.</v>
          </cell>
          <cell r="J64">
            <v>-2.06E-2</v>
          </cell>
          <cell r="K64" t="str">
            <v>.</v>
          </cell>
          <cell r="L64">
            <v>50</v>
          </cell>
          <cell r="M64">
            <v>47</v>
          </cell>
          <cell r="N64">
            <v>0.94</v>
          </cell>
          <cell r="O64">
            <v>0.52107000000000003</v>
          </cell>
          <cell r="P64">
            <v>0.52139999999999997</v>
          </cell>
          <cell r="Q64">
            <v>0.18615999999999999</v>
          </cell>
          <cell r="R64">
            <v>100</v>
          </cell>
          <cell r="S64">
            <v>95</v>
          </cell>
          <cell r="T64">
            <v>0.95</v>
          </cell>
          <cell r="U64" t="str">
            <v>Intermediate to Good (.40 - .75)</v>
          </cell>
          <cell r="V64" t="str">
            <v>No Kappa</v>
          </cell>
          <cell r="W64" t="str">
            <v>Intermediate to Good (.40 - .75)</v>
          </cell>
          <cell r="X64" t="str">
            <v>High agreement (&gt;.80)</v>
          </cell>
          <cell r="Y64" t="str">
            <v>High agreement (&gt;.80)</v>
          </cell>
          <cell r="Z64" t="str">
            <v>High agreement (&gt;.80)</v>
          </cell>
          <cell r="AA64">
            <v>3</v>
          </cell>
        </row>
        <row r="65">
          <cell r="A65" t="str">
            <v>D2D</v>
          </cell>
          <cell r="B65" t="str">
            <v>drinking_fountain</v>
          </cell>
          <cell r="C65" t="str">
            <v>.</v>
          </cell>
          <cell r="D65">
            <v>0</v>
          </cell>
          <cell r="E65" t="str">
            <v>.</v>
          </cell>
          <cell r="F65">
            <v>59</v>
          </cell>
          <cell r="G65">
            <v>59</v>
          </cell>
          <cell r="H65">
            <v>1</v>
          </cell>
          <cell r="I65" t="str">
            <v>.</v>
          </cell>
          <cell r="J65">
            <v>0</v>
          </cell>
          <cell r="K65" t="str">
            <v>.</v>
          </cell>
          <cell r="L65">
            <v>50</v>
          </cell>
          <cell r="M65">
            <v>50</v>
          </cell>
          <cell r="N65">
            <v>1</v>
          </cell>
          <cell r="O65" t="str">
            <v>.</v>
          </cell>
          <cell r="P65">
            <v>0</v>
          </cell>
          <cell r="Q65" t="str">
            <v>.</v>
          </cell>
          <cell r="R65">
            <v>100</v>
          </cell>
          <cell r="S65">
            <v>100</v>
          </cell>
          <cell r="T65">
            <v>1</v>
          </cell>
          <cell r="U65" t="str">
            <v>No Kappa</v>
          </cell>
          <cell r="V65" t="str">
            <v>No Kappa</v>
          </cell>
          <cell r="W65" t="str">
            <v>No Kappa</v>
          </cell>
          <cell r="X65" t="str">
            <v>High agreement (&gt;.80)</v>
          </cell>
          <cell r="Y65" t="str">
            <v>High agreement (&gt;.80)</v>
          </cell>
          <cell r="Z65" t="str">
            <v>High agreement (&gt;.80)</v>
          </cell>
          <cell r="AA65">
            <v>3</v>
          </cell>
        </row>
        <row r="66">
          <cell r="A66" t="str">
            <v>D2E</v>
          </cell>
          <cell r="B66" t="str">
            <v>bike_parking</v>
          </cell>
          <cell r="C66">
            <v>1</v>
          </cell>
          <cell r="D66">
            <v>1</v>
          </cell>
          <cell r="E66">
            <v>0</v>
          </cell>
          <cell r="F66">
            <v>59</v>
          </cell>
          <cell r="G66">
            <v>59</v>
          </cell>
          <cell r="H66">
            <v>1</v>
          </cell>
          <cell r="I66">
            <v>1</v>
          </cell>
          <cell r="J66">
            <v>1</v>
          </cell>
          <cell r="K66">
            <v>0</v>
          </cell>
          <cell r="L66">
            <v>51</v>
          </cell>
          <cell r="M66">
            <v>51</v>
          </cell>
          <cell r="N66">
            <v>1</v>
          </cell>
          <cell r="O66">
            <v>0.49238999999999999</v>
          </cell>
          <cell r="P66">
            <v>0.49230000000000002</v>
          </cell>
          <cell r="Q66">
            <v>0.30614999999999998</v>
          </cell>
          <cell r="R66">
            <v>100</v>
          </cell>
          <cell r="S66">
            <v>98</v>
          </cell>
          <cell r="T66">
            <v>0.98</v>
          </cell>
          <cell r="U66" t="str">
            <v>Excellent (&gt;.75)</v>
          </cell>
          <cell r="V66" t="str">
            <v>Excellent (&gt;.75)</v>
          </cell>
          <cell r="W66" t="str">
            <v>Intermediate to Good (.40 - .75)</v>
          </cell>
          <cell r="X66" t="str">
            <v>High agreement (&gt;.80)</v>
          </cell>
          <cell r="Y66" t="str">
            <v>High agreement (&gt;.80)</v>
          </cell>
          <cell r="Z66" t="str">
            <v>High agreement (&gt;.80)</v>
          </cell>
          <cell r="AA66">
            <v>3</v>
          </cell>
        </row>
        <row r="67">
          <cell r="A67" t="str">
            <v>D3A</v>
          </cell>
          <cell r="B67" t="str">
            <v>bus_stop</v>
          </cell>
          <cell r="C67">
            <v>0.65144000000000002</v>
          </cell>
          <cell r="D67">
            <v>0.65439999999999998</v>
          </cell>
          <cell r="E67">
            <v>0.10019</v>
          </cell>
          <cell r="F67">
            <v>58</v>
          </cell>
          <cell r="G67">
            <v>48</v>
          </cell>
          <cell r="H67">
            <v>0.82759000000000005</v>
          </cell>
          <cell r="I67">
            <v>0.65517000000000003</v>
          </cell>
          <cell r="J67">
            <v>0.65629999999999999</v>
          </cell>
          <cell r="K67">
            <v>0.10963000000000001</v>
          </cell>
          <cell r="L67">
            <v>50</v>
          </cell>
          <cell r="M67">
            <v>42</v>
          </cell>
          <cell r="N67">
            <v>0.84</v>
          </cell>
          <cell r="O67">
            <v>0.81355</v>
          </cell>
          <cell r="P67">
            <v>0.81340000000000001</v>
          </cell>
          <cell r="Q67">
            <v>7.2510000000000005E-2</v>
          </cell>
          <cell r="R67">
            <v>100</v>
          </cell>
          <cell r="S67">
            <v>94</v>
          </cell>
          <cell r="T67">
            <v>0.94</v>
          </cell>
          <cell r="U67" t="str">
            <v>Intermediate to Good (.40 - .75)</v>
          </cell>
          <cell r="V67" t="str">
            <v>Intermediate to Good (.40 - .75)</v>
          </cell>
          <cell r="W67" t="str">
            <v>Excellent (&gt;.75)</v>
          </cell>
          <cell r="X67" t="str">
            <v>High agreement (&gt;.80)</v>
          </cell>
          <cell r="Y67" t="str">
            <v>High agreement (&gt;.80)</v>
          </cell>
          <cell r="Z67" t="str">
            <v>High agreement (&gt;.80)</v>
          </cell>
          <cell r="AA67">
            <v>3</v>
          </cell>
        </row>
        <row r="68">
          <cell r="A68" t="str">
            <v>D3B</v>
          </cell>
          <cell r="B68" t="str">
            <v>light_rail_trolley_stop</v>
          </cell>
          <cell r="C68" t="str">
            <v>.</v>
          </cell>
          <cell r="D68">
            <v>0</v>
          </cell>
          <cell r="E68" t="str">
            <v>.</v>
          </cell>
          <cell r="F68">
            <v>59</v>
          </cell>
          <cell r="G68">
            <v>59</v>
          </cell>
          <cell r="H68">
            <v>1</v>
          </cell>
          <cell r="I68">
            <v>-0.02</v>
          </cell>
          <cell r="J68">
            <v>-0.01</v>
          </cell>
          <cell r="K68">
            <v>1.414E-2</v>
          </cell>
          <cell r="L68">
            <v>51</v>
          </cell>
          <cell r="M68">
            <v>49</v>
          </cell>
          <cell r="N68">
            <v>0.96077999999999997</v>
          </cell>
          <cell r="O68" t="str">
            <v>.</v>
          </cell>
          <cell r="P68" t="e">
            <v>#N/A</v>
          </cell>
          <cell r="Q68" t="str">
            <v>.</v>
          </cell>
          <cell r="R68" t="str">
            <v>.</v>
          </cell>
          <cell r="S68" t="str">
            <v>.</v>
          </cell>
          <cell r="T68" t="str">
            <v>.</v>
          </cell>
          <cell r="U68" t="str">
            <v>No Kappa</v>
          </cell>
          <cell r="V68" t="str">
            <v>No Kappa</v>
          </cell>
          <cell r="W68" t="str">
            <v>No Kappa</v>
          </cell>
          <cell r="X68" t="str">
            <v>High agreement (&gt;.80)</v>
          </cell>
          <cell r="Y68" t="str">
            <v>High agreement (&gt;.80)</v>
          </cell>
          <cell r="Z68" t="str">
            <v>.</v>
          </cell>
          <cell r="AA68">
            <v>2</v>
          </cell>
        </row>
        <row r="69">
          <cell r="A69" t="str">
            <v>D3C</v>
          </cell>
          <cell r="B69" t="str">
            <v>bench_covered_shelter</v>
          </cell>
          <cell r="C69">
            <v>0.73182000000000003</v>
          </cell>
          <cell r="D69">
            <v>0.73409999999999997</v>
          </cell>
          <cell r="E69">
            <v>0.18113000000000001</v>
          </cell>
          <cell r="F69">
            <v>59</v>
          </cell>
          <cell r="G69">
            <v>57</v>
          </cell>
          <cell r="H69">
            <v>0.96609999999999996</v>
          </cell>
          <cell r="I69">
            <v>0.37036999999999998</v>
          </cell>
          <cell r="J69">
            <v>0.37530000000000002</v>
          </cell>
          <cell r="K69">
            <v>0.28465000000000001</v>
          </cell>
          <cell r="L69">
            <v>51</v>
          </cell>
          <cell r="M69">
            <v>48</v>
          </cell>
          <cell r="N69">
            <v>0.94118000000000002</v>
          </cell>
          <cell r="O69">
            <v>0.74026000000000003</v>
          </cell>
          <cell r="P69">
            <v>0.7409</v>
          </cell>
          <cell r="Q69">
            <v>0.17558000000000001</v>
          </cell>
          <cell r="R69">
            <v>100</v>
          </cell>
          <cell r="S69">
            <v>98</v>
          </cell>
          <cell r="T69">
            <v>0.98</v>
          </cell>
          <cell r="U69" t="str">
            <v>Intermediate to Good (.40 - .75)</v>
          </cell>
          <cell r="V69" t="str">
            <v>Poor (&lt;.40)</v>
          </cell>
          <cell r="W69" t="str">
            <v>Intermediate to Good (.40 - .75)</v>
          </cell>
          <cell r="X69" t="str">
            <v>High agreement (&gt;.80)</v>
          </cell>
          <cell r="Y69" t="str">
            <v>High agreement (&gt;.80)</v>
          </cell>
          <cell r="Z69" t="str">
            <v>High agreement (&gt;.80)</v>
          </cell>
          <cell r="AA69">
            <v>3</v>
          </cell>
        </row>
        <row r="70">
          <cell r="A70" t="str">
            <v>D3D</v>
          </cell>
          <cell r="B70" t="str">
            <v>jitney_stop_stand</v>
          </cell>
          <cell r="C70">
            <v>0.65881999999999996</v>
          </cell>
          <cell r="D70">
            <v>0.66080000000000005</v>
          </cell>
          <cell r="E70">
            <v>0.31792999999999999</v>
          </cell>
          <cell r="F70">
            <v>58</v>
          </cell>
          <cell r="G70">
            <v>57</v>
          </cell>
          <cell r="H70">
            <v>0.98275999999999997</v>
          </cell>
          <cell r="I70">
            <v>0.65771999999999997</v>
          </cell>
          <cell r="J70">
            <v>0.65990000000000004</v>
          </cell>
          <cell r="K70">
            <v>0.31844</v>
          </cell>
          <cell r="L70">
            <v>51</v>
          </cell>
          <cell r="M70">
            <v>50</v>
          </cell>
          <cell r="N70">
            <v>0.98038999999999998</v>
          </cell>
          <cell r="O70" t="str">
            <v>.</v>
          </cell>
          <cell r="P70" t="e">
            <v>#N/A</v>
          </cell>
          <cell r="Q70" t="str">
            <v>.</v>
          </cell>
          <cell r="R70" t="str">
            <v>.</v>
          </cell>
          <cell r="S70" t="str">
            <v>.</v>
          </cell>
          <cell r="T70" t="str">
            <v>.</v>
          </cell>
          <cell r="U70" t="str">
            <v>Intermediate to Good (.40 - .75)</v>
          </cell>
          <cell r="V70" t="str">
            <v>Intermediate to Good (.40 - .75)</v>
          </cell>
          <cell r="W70" t="str">
            <v>No Kappa</v>
          </cell>
          <cell r="X70" t="str">
            <v>High agreement (&gt;.80)</v>
          </cell>
          <cell r="Y70" t="str">
            <v>High agreement (&gt;.80)</v>
          </cell>
          <cell r="Z70" t="str">
            <v>.</v>
          </cell>
          <cell r="AA70">
            <v>2</v>
          </cell>
        </row>
        <row r="71">
          <cell r="A71" t="str">
            <v>D4</v>
          </cell>
          <cell r="B71" t="str">
            <v>amt_trash_on_street</v>
          </cell>
          <cell r="C71">
            <v>0.29387999999999997</v>
          </cell>
          <cell r="D71">
            <v>0.29670000000000002</v>
          </cell>
          <cell r="E71">
            <v>9.0230000000000005E-2</v>
          </cell>
          <cell r="F71">
            <v>59</v>
          </cell>
          <cell r="G71">
            <v>32</v>
          </cell>
          <cell r="H71">
            <v>0.54237000000000002</v>
          </cell>
          <cell r="I71">
            <v>0.18151999999999999</v>
          </cell>
          <cell r="J71">
            <v>0.18340000000000001</v>
          </cell>
          <cell r="K71">
            <v>9.8290000000000002E-2</v>
          </cell>
          <cell r="L71">
            <v>51</v>
          </cell>
          <cell r="M71">
            <v>22</v>
          </cell>
          <cell r="N71">
            <v>0.43136999999999998</v>
          </cell>
          <cell r="O71" t="str">
            <v>.</v>
          </cell>
          <cell r="P71">
            <v>0.40770000000000001</v>
          </cell>
          <cell r="Q71" t="str">
            <v>.</v>
          </cell>
          <cell r="R71" t="str">
            <v>.</v>
          </cell>
          <cell r="S71" t="str">
            <v>.</v>
          </cell>
          <cell r="T71" t="str">
            <v>.</v>
          </cell>
          <cell r="U71" t="str">
            <v>Poor (&lt;.40)</v>
          </cell>
          <cell r="V71" t="str">
            <v>Poor (&lt;.40)</v>
          </cell>
          <cell r="W71" t="str">
            <v>No Kappa</v>
          </cell>
          <cell r="X71" t="str">
            <v>Low agreement (&lt;.60)</v>
          </cell>
          <cell r="Y71" t="str">
            <v>Low agreement (&lt;.60)</v>
          </cell>
          <cell r="Z71" t="str">
            <v>.</v>
          </cell>
          <cell r="AA71">
            <v>2</v>
          </cell>
        </row>
        <row r="72">
          <cell r="A72" t="str">
            <v>D4_NONE_VS_SOME</v>
          </cell>
          <cell r="B72" t="str">
            <v>Trash_None_vs_little_some_alot_bin</v>
          </cell>
          <cell r="C72">
            <v>0.38612999999999997</v>
          </cell>
          <cell r="D72" t="e">
            <v>#N/A</v>
          </cell>
          <cell r="E72">
            <v>0.12014</v>
          </cell>
          <cell r="F72">
            <v>59</v>
          </cell>
          <cell r="G72">
            <v>41</v>
          </cell>
          <cell r="H72">
            <v>0.69491999999999998</v>
          </cell>
          <cell r="I72">
            <v>0.49596000000000001</v>
          </cell>
          <cell r="J72" t="e">
            <v>#N/A</v>
          </cell>
          <cell r="K72">
            <v>0.12842000000000001</v>
          </cell>
          <cell r="L72">
            <v>51</v>
          </cell>
          <cell r="M72">
            <v>40</v>
          </cell>
          <cell r="N72">
            <v>0.78430999999999995</v>
          </cell>
          <cell r="O72">
            <v>0.41563</v>
          </cell>
          <cell r="P72" t="e">
            <v>#N/A</v>
          </cell>
          <cell r="Q72">
            <v>0.11631</v>
          </cell>
          <cell r="R72">
            <v>100</v>
          </cell>
          <cell r="S72">
            <v>84</v>
          </cell>
          <cell r="T72">
            <v>0.84</v>
          </cell>
          <cell r="U72" t="str">
            <v>Poor (&lt;.40)</v>
          </cell>
          <cell r="V72" t="str">
            <v>Intermediate to Good (.40 - .75)</v>
          </cell>
          <cell r="W72" t="str">
            <v>Intermediate to Good (.40 - .75)</v>
          </cell>
          <cell r="X72" t="str">
            <v>Medium agreement (.60 - .80)</v>
          </cell>
          <cell r="Y72" t="str">
            <v>Medium agreement (.60 - .80)</v>
          </cell>
          <cell r="Z72" t="str">
            <v>High agreement (&gt;.80)</v>
          </cell>
          <cell r="AA72">
            <v>3</v>
          </cell>
        </row>
        <row r="73">
          <cell r="A73" t="str">
            <v>D5</v>
          </cell>
          <cell r="B73" t="str">
            <v>sidewalk_condition_overall</v>
          </cell>
          <cell r="C73">
            <v>0.37589</v>
          </cell>
          <cell r="D73">
            <v>0.37109999999999999</v>
          </cell>
          <cell r="E73">
            <v>9.8070000000000004E-2</v>
          </cell>
          <cell r="F73">
            <v>52</v>
          </cell>
          <cell r="G73">
            <v>30</v>
          </cell>
          <cell r="H73">
            <v>0.57691999999999999</v>
          </cell>
          <cell r="I73">
            <v>0.57249000000000005</v>
          </cell>
          <cell r="J73">
            <v>0.5665</v>
          </cell>
          <cell r="K73">
            <v>9.9070000000000005E-2</v>
          </cell>
          <cell r="L73">
            <v>43</v>
          </cell>
          <cell r="M73">
            <v>31</v>
          </cell>
          <cell r="N73">
            <v>0.72092999999999996</v>
          </cell>
          <cell r="O73">
            <v>0.34688999999999998</v>
          </cell>
          <cell r="P73">
            <v>0.33379999999999999</v>
          </cell>
          <cell r="Q73">
            <v>8.9029999999999998E-2</v>
          </cell>
          <cell r="R73">
            <v>72</v>
          </cell>
          <cell r="S73">
            <v>43</v>
          </cell>
          <cell r="T73">
            <v>0.59721999999999997</v>
          </cell>
          <cell r="U73" t="str">
            <v>Poor (&lt;.40)</v>
          </cell>
          <cell r="V73" t="str">
            <v>Intermediate to Good (.40 - .75)</v>
          </cell>
          <cell r="W73" t="str">
            <v>Poor (&lt;.40)</v>
          </cell>
          <cell r="X73" t="str">
            <v>Low agreement (&lt;.60)</v>
          </cell>
          <cell r="Y73" t="str">
            <v>Medium agreement (.60 - .80)</v>
          </cell>
          <cell r="Z73" t="str">
            <v>Low agreement (&lt;.60)</v>
          </cell>
          <cell r="AA73">
            <v>3</v>
          </cell>
        </row>
        <row r="74">
          <cell r="A74" t="str">
            <v>D5_POOR_VS_MODERATEGOOD</v>
          </cell>
          <cell r="B74" t="str">
            <v>Sidewalk_poor_vs_moderate_good_bin</v>
          </cell>
          <cell r="C74">
            <v>0.52805000000000002</v>
          </cell>
          <cell r="D74" t="e">
            <v>#N/A</v>
          </cell>
          <cell r="E74">
            <v>0.11589000000000001</v>
          </cell>
          <cell r="F74">
            <v>52</v>
          </cell>
          <cell r="G74">
            <v>41</v>
          </cell>
          <cell r="H74">
            <v>0.78846000000000005</v>
          </cell>
          <cell r="I74">
            <v>0.66871999999999998</v>
          </cell>
          <cell r="J74" t="e">
            <v>#N/A</v>
          </cell>
          <cell r="K74">
            <v>0.13141</v>
          </cell>
          <cell r="L74">
            <v>43</v>
          </cell>
          <cell r="M74">
            <v>38</v>
          </cell>
          <cell r="N74">
            <v>0.88371999999999995</v>
          </cell>
          <cell r="O74">
            <v>0.34288999999999997</v>
          </cell>
          <cell r="P74" t="e">
            <v>#N/A</v>
          </cell>
          <cell r="Q74">
            <v>0.13932</v>
          </cell>
          <cell r="R74">
            <v>72</v>
          </cell>
          <cell r="S74">
            <v>58</v>
          </cell>
          <cell r="T74">
            <v>0.80556000000000005</v>
          </cell>
          <cell r="U74" t="str">
            <v>Intermediate to Good (.40 - .75)</v>
          </cell>
          <cell r="V74" t="str">
            <v>Intermediate to Good (.40 - .75)</v>
          </cell>
          <cell r="W74" t="str">
            <v>Poor (&lt;.40)</v>
          </cell>
          <cell r="X74" t="str">
            <v>Medium agreement (.60 - .80)</v>
          </cell>
          <cell r="Y74" t="str">
            <v>High agreement (&gt;.80)</v>
          </cell>
          <cell r="Z74" t="str">
            <v>High agreement (&gt;.80)</v>
          </cell>
          <cell r="AA74">
            <v>3</v>
          </cell>
        </row>
        <row r="75">
          <cell r="A75" t="str">
            <v>D6</v>
          </cell>
          <cell r="B75" t="str">
            <v>perceived_safety_on_segment</v>
          </cell>
          <cell r="C75">
            <v>0.46378999999999998</v>
          </cell>
          <cell r="D75">
            <v>0.46510000000000001</v>
          </cell>
          <cell r="E75">
            <v>0.13038</v>
          </cell>
          <cell r="F75">
            <v>58</v>
          </cell>
          <cell r="G75">
            <v>46</v>
          </cell>
          <cell r="H75">
            <v>0.79310000000000003</v>
          </cell>
          <cell r="I75">
            <v>0.17061999999999999</v>
          </cell>
          <cell r="J75">
            <v>0.15379999999999999</v>
          </cell>
          <cell r="K75">
            <v>0.18143999999999999</v>
          </cell>
          <cell r="L75">
            <v>50</v>
          </cell>
          <cell r="M75">
            <v>43</v>
          </cell>
          <cell r="N75">
            <v>0.86</v>
          </cell>
          <cell r="O75">
            <v>0.47896</v>
          </cell>
          <cell r="P75">
            <v>0.4698</v>
          </cell>
          <cell r="Q75">
            <v>0.12289</v>
          </cell>
          <cell r="R75">
            <v>97</v>
          </cell>
          <cell r="S75">
            <v>85</v>
          </cell>
          <cell r="T75">
            <v>0.87629000000000001</v>
          </cell>
          <cell r="U75" t="str">
            <v>Intermediate to Good (.40 - .75)</v>
          </cell>
          <cell r="V75" t="str">
            <v>Poor (&lt;.40)</v>
          </cell>
          <cell r="W75" t="str">
            <v>Intermediate to Good (.40 - .75)</v>
          </cell>
          <cell r="X75" t="str">
            <v>Medium agreement (.60 - .80)</v>
          </cell>
          <cell r="Y75" t="str">
            <v>High agreement (&gt;.80)</v>
          </cell>
          <cell r="Z75" t="str">
            <v>High agreement (&gt;.80)</v>
          </cell>
          <cell r="AA75">
            <v>3</v>
          </cell>
        </row>
        <row r="76">
          <cell r="A76" t="str">
            <v>D7A1</v>
          </cell>
          <cell r="B76" t="str">
            <v>restaurants_total</v>
          </cell>
          <cell r="C76">
            <v>1</v>
          </cell>
          <cell r="D76">
            <v>1</v>
          </cell>
          <cell r="E76">
            <v>0</v>
          </cell>
          <cell r="F76">
            <v>59</v>
          </cell>
          <cell r="G76">
            <v>59</v>
          </cell>
          <cell r="H76">
            <v>1</v>
          </cell>
          <cell r="I76">
            <v>0.77825999999999995</v>
          </cell>
          <cell r="J76">
            <v>0.78039999999999998</v>
          </cell>
          <cell r="K76">
            <v>0.15112999999999999</v>
          </cell>
          <cell r="L76">
            <v>51</v>
          </cell>
          <cell r="M76">
            <v>49</v>
          </cell>
          <cell r="N76">
            <v>0.96077999999999997</v>
          </cell>
          <cell r="O76" t="str">
            <v>.</v>
          </cell>
          <cell r="P76">
            <v>0.87190000000000001</v>
          </cell>
          <cell r="Q76" t="str">
            <v>.</v>
          </cell>
          <cell r="R76">
            <v>100</v>
          </cell>
          <cell r="S76">
            <v>99</v>
          </cell>
          <cell r="T76">
            <v>0.99</v>
          </cell>
          <cell r="U76" t="str">
            <v>Excellent (&gt;.75)</v>
          </cell>
          <cell r="V76" t="str">
            <v>Excellent (&gt;.75)</v>
          </cell>
          <cell r="W76" t="str">
            <v>No Kappa</v>
          </cell>
          <cell r="X76" t="str">
            <v>High agreement (&gt;.80)</v>
          </cell>
          <cell r="Y76" t="str">
            <v>High agreement (&gt;.80)</v>
          </cell>
          <cell r="Z76" t="str">
            <v>High agreement (&gt;.80)</v>
          </cell>
          <cell r="AA76">
            <v>3</v>
          </cell>
        </row>
        <row r="77">
          <cell r="A77" t="str">
            <v>D7A2</v>
          </cell>
          <cell r="B77" t="str">
            <v>restaurants_w_ppl_gathered</v>
          </cell>
          <cell r="C77">
            <v>-0.05</v>
          </cell>
          <cell r="D77">
            <v>-2.5000000000000001E-2</v>
          </cell>
          <cell r="E77">
            <v>3.5310000000000001E-2</v>
          </cell>
          <cell r="F77">
            <v>21</v>
          </cell>
          <cell r="G77">
            <v>19</v>
          </cell>
          <cell r="H77">
            <v>0.90476000000000001</v>
          </cell>
          <cell r="I77">
            <v>1</v>
          </cell>
          <cell r="J77">
            <v>0.4975</v>
          </cell>
          <cell r="K77">
            <v>0</v>
          </cell>
          <cell r="L77">
            <v>51</v>
          </cell>
          <cell r="M77">
            <v>50</v>
          </cell>
          <cell r="N77">
            <v>0.98038999999999998</v>
          </cell>
          <cell r="O77" t="str">
            <v>.</v>
          </cell>
          <cell r="P77">
            <v>0</v>
          </cell>
          <cell r="Q77" t="str">
            <v>.</v>
          </cell>
          <cell r="R77">
            <v>100</v>
          </cell>
          <cell r="S77">
            <v>100</v>
          </cell>
          <cell r="T77">
            <v>1</v>
          </cell>
          <cell r="U77" t="str">
            <v>No Kappa</v>
          </cell>
          <cell r="V77" t="str">
            <v>Excellent (&gt;.75)</v>
          </cell>
          <cell r="W77" t="str">
            <v>No Kappa</v>
          </cell>
          <cell r="X77" t="str">
            <v>High agreement (&gt;.80)</v>
          </cell>
          <cell r="Y77" t="str">
            <v>High agreement (&gt;.80)</v>
          </cell>
          <cell r="Z77" t="str">
            <v>High agreement (&gt;.80)</v>
          </cell>
          <cell r="AA77">
            <v>3</v>
          </cell>
        </row>
        <row r="78">
          <cell r="A78" t="str">
            <v>D7B1</v>
          </cell>
          <cell r="B78" t="str">
            <v>coffee_shops_total</v>
          </cell>
          <cell r="C78" t="str">
            <v>.</v>
          </cell>
          <cell r="D78">
            <v>0</v>
          </cell>
          <cell r="E78" t="str">
            <v>.</v>
          </cell>
          <cell r="F78">
            <v>59</v>
          </cell>
          <cell r="G78">
            <v>59</v>
          </cell>
          <cell r="H78">
            <v>1</v>
          </cell>
          <cell r="I78" t="str">
            <v>.</v>
          </cell>
          <cell r="J78">
            <v>0</v>
          </cell>
          <cell r="K78" t="str">
            <v>.</v>
          </cell>
          <cell r="L78">
            <v>51</v>
          </cell>
          <cell r="M78">
            <v>51</v>
          </cell>
          <cell r="N78">
            <v>1</v>
          </cell>
          <cell r="O78" t="str">
            <v>.</v>
          </cell>
          <cell r="P78">
            <v>-5.1000000000000004E-3</v>
          </cell>
          <cell r="Q78" t="str">
            <v>.</v>
          </cell>
          <cell r="R78">
            <v>100</v>
          </cell>
          <cell r="S78">
            <v>98</v>
          </cell>
          <cell r="T78">
            <v>0.98</v>
          </cell>
          <cell r="U78" t="str">
            <v>No Kappa</v>
          </cell>
          <cell r="V78" t="str">
            <v>No Kappa</v>
          </cell>
          <cell r="W78" t="str">
            <v>No Kappa</v>
          </cell>
          <cell r="X78" t="str">
            <v>High agreement (&gt;.80)</v>
          </cell>
          <cell r="Y78" t="str">
            <v>High agreement (&gt;.80)</v>
          </cell>
          <cell r="Z78" t="str">
            <v>High agreement (&gt;.80)</v>
          </cell>
          <cell r="AA78">
            <v>3</v>
          </cell>
        </row>
        <row r="79">
          <cell r="A79" t="str">
            <v>D7B2</v>
          </cell>
          <cell r="B79" t="str">
            <v>coffee_shops_w_ppl_gathered</v>
          </cell>
          <cell r="C79" t="str">
            <v>.</v>
          </cell>
          <cell r="D79">
            <v>0</v>
          </cell>
          <cell r="E79" t="str">
            <v>.</v>
          </cell>
          <cell r="F79">
            <v>18</v>
          </cell>
          <cell r="G79">
            <v>18</v>
          </cell>
          <cell r="H79">
            <v>1</v>
          </cell>
          <cell r="I79" t="str">
            <v>.</v>
          </cell>
          <cell r="J79">
            <v>0</v>
          </cell>
          <cell r="K79" t="str">
            <v>.</v>
          </cell>
          <cell r="L79">
            <v>51</v>
          </cell>
          <cell r="M79">
            <v>51</v>
          </cell>
          <cell r="N79">
            <v>1</v>
          </cell>
          <cell r="O79" t="str">
            <v>.</v>
          </cell>
          <cell r="P79">
            <v>0</v>
          </cell>
          <cell r="Q79" t="str">
            <v>.</v>
          </cell>
          <cell r="R79">
            <v>100</v>
          </cell>
          <cell r="S79">
            <v>100</v>
          </cell>
          <cell r="T79">
            <v>1</v>
          </cell>
          <cell r="U79" t="str">
            <v>No Kappa</v>
          </cell>
          <cell r="V79" t="str">
            <v>No Kappa</v>
          </cell>
          <cell r="W79" t="str">
            <v>No Kappa</v>
          </cell>
          <cell r="X79" t="str">
            <v>High agreement (&gt;.80)</v>
          </cell>
          <cell r="Y79" t="str">
            <v>High agreement (&gt;.80)</v>
          </cell>
          <cell r="Z79" t="str">
            <v>High agreement (&gt;.80)</v>
          </cell>
          <cell r="AA79">
            <v>3</v>
          </cell>
        </row>
        <row r="80">
          <cell r="A80" t="str">
            <v>D7C1</v>
          </cell>
          <cell r="B80" t="str">
            <v>library_total</v>
          </cell>
          <cell r="C80">
            <v>0.65895999999999999</v>
          </cell>
          <cell r="D80">
            <v>0.66090000000000004</v>
          </cell>
          <cell r="E80">
            <v>0.31786999999999999</v>
          </cell>
          <cell r="F80">
            <v>59</v>
          </cell>
          <cell r="G80">
            <v>58</v>
          </cell>
          <cell r="H80">
            <v>0.98304999999999998</v>
          </cell>
          <cell r="I80" t="str">
            <v>.</v>
          </cell>
          <cell r="J80">
            <v>0</v>
          </cell>
          <cell r="K80" t="str">
            <v>.</v>
          </cell>
          <cell r="L80">
            <v>51</v>
          </cell>
          <cell r="M80">
            <v>51</v>
          </cell>
          <cell r="N80">
            <v>1</v>
          </cell>
          <cell r="O80">
            <v>1</v>
          </cell>
          <cell r="P80">
            <v>1</v>
          </cell>
          <cell r="Q80">
            <v>0</v>
          </cell>
          <cell r="R80">
            <v>100</v>
          </cell>
          <cell r="S80">
            <v>100</v>
          </cell>
          <cell r="T80">
            <v>1</v>
          </cell>
          <cell r="U80" t="str">
            <v>Intermediate to Good (.40 - .75)</v>
          </cell>
          <cell r="V80" t="str">
            <v>No Kappa</v>
          </cell>
          <cell r="W80" t="str">
            <v>Excellent (&gt;.75)</v>
          </cell>
          <cell r="X80" t="str">
            <v>High agreement (&gt;.80)</v>
          </cell>
          <cell r="Y80" t="str">
            <v>High agreement (&gt;.80)</v>
          </cell>
          <cell r="Z80" t="str">
            <v>High agreement (&gt;.80)</v>
          </cell>
          <cell r="AA80">
            <v>3</v>
          </cell>
        </row>
        <row r="81">
          <cell r="A81" t="str">
            <v>D7C2</v>
          </cell>
          <cell r="B81" t="str">
            <v>library_w_ppl_gathered</v>
          </cell>
          <cell r="C81" t="str">
            <v>.</v>
          </cell>
          <cell r="D81">
            <v>0</v>
          </cell>
          <cell r="E81" t="str">
            <v>.</v>
          </cell>
          <cell r="F81">
            <v>18</v>
          </cell>
          <cell r="G81">
            <v>18</v>
          </cell>
          <cell r="H81">
            <v>1</v>
          </cell>
          <cell r="I81" t="str">
            <v>.</v>
          </cell>
          <cell r="J81">
            <v>0</v>
          </cell>
          <cell r="K81" t="str">
            <v>.</v>
          </cell>
          <cell r="L81">
            <v>51</v>
          </cell>
          <cell r="M81">
            <v>51</v>
          </cell>
          <cell r="N81">
            <v>1</v>
          </cell>
          <cell r="O81" t="str">
            <v>.</v>
          </cell>
          <cell r="P81">
            <v>0</v>
          </cell>
          <cell r="Q81" t="str">
            <v>.</v>
          </cell>
          <cell r="R81">
            <v>100</v>
          </cell>
          <cell r="S81">
            <v>100</v>
          </cell>
          <cell r="T81">
            <v>1</v>
          </cell>
          <cell r="U81" t="str">
            <v>No Kappa</v>
          </cell>
          <cell r="V81" t="str">
            <v>No Kappa</v>
          </cell>
          <cell r="W81" t="str">
            <v>No Kappa</v>
          </cell>
          <cell r="X81" t="str">
            <v>High agreement (&gt;.80)</v>
          </cell>
          <cell r="Y81" t="str">
            <v>High agreement (&gt;.80)</v>
          </cell>
          <cell r="Z81" t="str">
            <v>High agreement (&gt;.80)</v>
          </cell>
          <cell r="AA81">
            <v>3</v>
          </cell>
        </row>
        <row r="82">
          <cell r="A82" t="str">
            <v>D7D1</v>
          </cell>
          <cell r="B82" t="str">
            <v>corner_store_total</v>
          </cell>
          <cell r="C82" t="str">
            <v>.</v>
          </cell>
          <cell r="D82">
            <v>0.60570000000000002</v>
          </cell>
          <cell r="E82" t="str">
            <v>.</v>
          </cell>
          <cell r="F82">
            <v>59</v>
          </cell>
          <cell r="G82">
            <v>55</v>
          </cell>
          <cell r="H82">
            <v>0.93220000000000003</v>
          </cell>
          <cell r="I82">
            <v>0.64827999999999997</v>
          </cell>
          <cell r="J82">
            <v>0.64929999999999999</v>
          </cell>
          <cell r="K82">
            <v>0.22819999999999999</v>
          </cell>
          <cell r="L82">
            <v>51</v>
          </cell>
          <cell r="M82">
            <v>49</v>
          </cell>
          <cell r="N82">
            <v>0.96077999999999997</v>
          </cell>
          <cell r="O82" t="str">
            <v>.</v>
          </cell>
          <cell r="P82">
            <v>0.59350000000000003</v>
          </cell>
          <cell r="Q82" t="str">
            <v>.</v>
          </cell>
          <cell r="R82">
            <v>100</v>
          </cell>
          <cell r="S82">
            <v>98</v>
          </cell>
          <cell r="T82">
            <v>0.98</v>
          </cell>
          <cell r="U82" t="str">
            <v>No Kappa</v>
          </cell>
          <cell r="V82" t="str">
            <v>Intermediate to Good (.40 - .75)</v>
          </cell>
          <cell r="W82" t="str">
            <v>No Kappa</v>
          </cell>
          <cell r="X82" t="str">
            <v>High agreement (&gt;.80)</v>
          </cell>
          <cell r="Y82" t="str">
            <v>High agreement (&gt;.80)</v>
          </cell>
          <cell r="Z82" t="str">
            <v>High agreement (&gt;.80)</v>
          </cell>
          <cell r="AA82">
            <v>3</v>
          </cell>
        </row>
        <row r="83">
          <cell r="A83" t="str">
            <v>D7D2</v>
          </cell>
          <cell r="B83" t="str">
            <v>corner_store_w_ppl_gathered</v>
          </cell>
          <cell r="C83">
            <v>0.77273000000000003</v>
          </cell>
          <cell r="D83">
            <v>0.77710000000000001</v>
          </cell>
          <cell r="E83">
            <v>0.21572</v>
          </cell>
          <cell r="F83">
            <v>20</v>
          </cell>
          <cell r="G83">
            <v>19</v>
          </cell>
          <cell r="H83">
            <v>0.95</v>
          </cell>
          <cell r="I83" t="str">
            <v>.</v>
          </cell>
          <cell r="J83">
            <v>0</v>
          </cell>
          <cell r="K83" t="str">
            <v>.</v>
          </cell>
          <cell r="L83">
            <v>51</v>
          </cell>
          <cell r="M83">
            <v>50</v>
          </cell>
          <cell r="N83">
            <v>0.98038999999999998</v>
          </cell>
          <cell r="O83">
            <v>1</v>
          </cell>
          <cell r="P83">
            <v>0.49869999999999998</v>
          </cell>
          <cell r="Q83">
            <v>0</v>
          </cell>
          <cell r="R83">
            <v>100</v>
          </cell>
          <cell r="S83">
            <v>99</v>
          </cell>
          <cell r="T83">
            <v>0.99</v>
          </cell>
          <cell r="U83" t="str">
            <v>Excellent (&gt;.75)</v>
          </cell>
          <cell r="V83" t="str">
            <v>No Kappa</v>
          </cell>
          <cell r="W83" t="str">
            <v>Excellent (&gt;.75)</v>
          </cell>
          <cell r="X83" t="str">
            <v>High agreement (&gt;.80)</v>
          </cell>
          <cell r="Y83" t="str">
            <v>High agreement (&gt;.80)</v>
          </cell>
          <cell r="Z83" t="str">
            <v>High agreement (&gt;.80)</v>
          </cell>
          <cell r="AA83">
            <v>3</v>
          </cell>
        </row>
        <row r="84">
          <cell r="A84" t="str">
            <v>D7E1</v>
          </cell>
          <cell r="B84" t="str">
            <v>farmers_mkt_total</v>
          </cell>
          <cell r="C84" t="str">
            <v>.</v>
          </cell>
          <cell r="D84">
            <v>0</v>
          </cell>
          <cell r="E84" t="str">
            <v>.</v>
          </cell>
          <cell r="F84">
            <v>59</v>
          </cell>
          <cell r="G84">
            <v>59</v>
          </cell>
          <cell r="H84">
            <v>1</v>
          </cell>
          <cell r="I84" t="str">
            <v>.</v>
          </cell>
          <cell r="J84">
            <v>0</v>
          </cell>
          <cell r="K84" t="str">
            <v>.</v>
          </cell>
          <cell r="L84">
            <v>51</v>
          </cell>
          <cell r="M84">
            <v>51</v>
          </cell>
          <cell r="N84">
            <v>1</v>
          </cell>
          <cell r="O84" t="str">
            <v>.</v>
          </cell>
          <cell r="P84">
            <v>0</v>
          </cell>
          <cell r="Q84" t="str">
            <v>.</v>
          </cell>
          <cell r="R84">
            <v>100</v>
          </cell>
          <cell r="S84">
            <v>100</v>
          </cell>
          <cell r="T84">
            <v>1</v>
          </cell>
          <cell r="U84" t="str">
            <v>No Kappa</v>
          </cell>
          <cell r="V84" t="str">
            <v>No Kappa</v>
          </cell>
          <cell r="W84" t="str">
            <v>No Kappa</v>
          </cell>
          <cell r="X84" t="str">
            <v>High agreement (&gt;.80)</v>
          </cell>
          <cell r="Y84" t="str">
            <v>High agreement (&gt;.80)</v>
          </cell>
          <cell r="Z84" t="str">
            <v>High agreement (&gt;.80)</v>
          </cell>
          <cell r="AA84">
            <v>3</v>
          </cell>
        </row>
        <row r="85">
          <cell r="A85" t="str">
            <v>D7E2</v>
          </cell>
          <cell r="B85" t="str">
            <v>farmers_mkt_w_ppl_gathered</v>
          </cell>
          <cell r="C85" t="str">
            <v>.</v>
          </cell>
          <cell r="D85">
            <v>0</v>
          </cell>
          <cell r="E85" t="str">
            <v>.</v>
          </cell>
          <cell r="F85">
            <v>18</v>
          </cell>
          <cell r="G85">
            <v>18</v>
          </cell>
          <cell r="H85">
            <v>1</v>
          </cell>
          <cell r="I85" t="str">
            <v>.</v>
          </cell>
          <cell r="J85">
            <v>0</v>
          </cell>
          <cell r="K85" t="str">
            <v>.</v>
          </cell>
          <cell r="L85">
            <v>51</v>
          </cell>
          <cell r="M85">
            <v>51</v>
          </cell>
          <cell r="N85">
            <v>1</v>
          </cell>
          <cell r="O85" t="str">
            <v>.</v>
          </cell>
          <cell r="P85">
            <v>0</v>
          </cell>
          <cell r="Q85" t="str">
            <v>.</v>
          </cell>
          <cell r="R85">
            <v>100</v>
          </cell>
          <cell r="S85">
            <v>100</v>
          </cell>
          <cell r="T85">
            <v>1</v>
          </cell>
          <cell r="U85" t="str">
            <v>No Kappa</v>
          </cell>
          <cell r="V85" t="str">
            <v>No Kappa</v>
          </cell>
          <cell r="W85" t="str">
            <v>No Kappa</v>
          </cell>
          <cell r="X85" t="str">
            <v>High agreement (&gt;.80)</v>
          </cell>
          <cell r="Y85" t="str">
            <v>High agreement (&gt;.80)</v>
          </cell>
          <cell r="Z85" t="str">
            <v>High agreement (&gt;.80)</v>
          </cell>
          <cell r="AA85">
            <v>3</v>
          </cell>
        </row>
        <row r="86">
          <cell r="A86" t="str">
            <v>D7F1</v>
          </cell>
          <cell r="B86" t="str">
            <v>barber_salon_total</v>
          </cell>
          <cell r="C86">
            <v>1</v>
          </cell>
          <cell r="D86">
            <v>1</v>
          </cell>
          <cell r="E86">
            <v>0</v>
          </cell>
          <cell r="F86">
            <v>59</v>
          </cell>
          <cell r="G86">
            <v>59</v>
          </cell>
          <cell r="H86">
            <v>1</v>
          </cell>
          <cell r="I86" t="str">
            <v>.</v>
          </cell>
          <cell r="J86">
            <v>-1.0200000000000001E-2</v>
          </cell>
          <cell r="K86" t="str">
            <v>.</v>
          </cell>
          <cell r="L86">
            <v>50</v>
          </cell>
          <cell r="M86">
            <v>48</v>
          </cell>
          <cell r="N86">
            <v>0.96</v>
          </cell>
          <cell r="O86">
            <v>0.79508000000000001</v>
          </cell>
          <cell r="P86">
            <v>0.79590000000000005</v>
          </cell>
          <cell r="Q86">
            <v>0.19955999999999999</v>
          </cell>
          <cell r="R86">
            <v>100</v>
          </cell>
          <cell r="S86">
            <v>99</v>
          </cell>
          <cell r="T86">
            <v>0.99</v>
          </cell>
          <cell r="U86" t="str">
            <v>Excellent (&gt;.75)</v>
          </cell>
          <cell r="V86" t="str">
            <v>No Kappa</v>
          </cell>
          <cell r="W86" t="str">
            <v>Excellent (&gt;.75)</v>
          </cell>
          <cell r="X86" t="str">
            <v>High agreement (&gt;.80)</v>
          </cell>
          <cell r="Y86" t="str">
            <v>High agreement (&gt;.80)</v>
          </cell>
          <cell r="Z86" t="str">
            <v>High agreement (&gt;.80)</v>
          </cell>
          <cell r="AA86">
            <v>3</v>
          </cell>
        </row>
        <row r="87">
          <cell r="A87" t="str">
            <v>D7F2</v>
          </cell>
          <cell r="B87" t="str">
            <v>barber_salon_w_ppl_gathered</v>
          </cell>
          <cell r="C87" t="str">
            <v>.</v>
          </cell>
          <cell r="D87">
            <v>0</v>
          </cell>
          <cell r="E87" t="str">
            <v>.</v>
          </cell>
          <cell r="F87">
            <v>18</v>
          </cell>
          <cell r="G87">
            <v>18</v>
          </cell>
          <cell r="H87">
            <v>1</v>
          </cell>
          <cell r="I87" t="str">
            <v>.</v>
          </cell>
          <cell r="J87">
            <v>0</v>
          </cell>
          <cell r="K87" t="str">
            <v>.</v>
          </cell>
          <cell r="L87">
            <v>51</v>
          </cell>
          <cell r="M87">
            <v>51</v>
          </cell>
          <cell r="N87">
            <v>1</v>
          </cell>
          <cell r="O87" t="str">
            <v>.</v>
          </cell>
          <cell r="P87">
            <v>0</v>
          </cell>
          <cell r="Q87" t="str">
            <v>.</v>
          </cell>
          <cell r="R87">
            <v>100</v>
          </cell>
          <cell r="S87">
            <v>99</v>
          </cell>
          <cell r="T87">
            <v>0.99</v>
          </cell>
          <cell r="U87" t="str">
            <v>No Kappa</v>
          </cell>
          <cell r="V87" t="str">
            <v>No Kappa</v>
          </cell>
          <cell r="W87" t="str">
            <v>No Kappa</v>
          </cell>
          <cell r="X87" t="str">
            <v>High agreement (&gt;.80)</v>
          </cell>
          <cell r="Y87" t="str">
            <v>High agreement (&gt;.80)</v>
          </cell>
          <cell r="Z87" t="str">
            <v>High agreement (&gt;.80)</v>
          </cell>
          <cell r="AA87">
            <v>3</v>
          </cell>
        </row>
        <row r="88">
          <cell r="A88" t="str">
            <v>D7G1</v>
          </cell>
          <cell r="B88" t="str">
            <v>car_repair_shop_total</v>
          </cell>
          <cell r="C88">
            <v>0.79152</v>
          </cell>
          <cell r="D88">
            <v>0.79290000000000005</v>
          </cell>
          <cell r="E88">
            <v>0.20216000000000001</v>
          </cell>
          <cell r="F88">
            <v>59</v>
          </cell>
          <cell r="G88">
            <v>58</v>
          </cell>
          <cell r="H88">
            <v>0.98304999999999998</v>
          </cell>
          <cell r="I88">
            <v>1</v>
          </cell>
          <cell r="J88">
            <v>1</v>
          </cell>
          <cell r="K88">
            <v>0</v>
          </cell>
          <cell r="L88">
            <v>51</v>
          </cell>
          <cell r="M88">
            <v>51</v>
          </cell>
          <cell r="N88">
            <v>1</v>
          </cell>
          <cell r="O88">
            <v>-1.01E-2</v>
          </cell>
          <cell r="P88">
            <v>-5.1000000000000004E-3</v>
          </cell>
          <cell r="Q88">
            <v>7.1399999999999996E-3</v>
          </cell>
          <cell r="R88">
            <v>100</v>
          </cell>
          <cell r="S88">
            <v>98</v>
          </cell>
          <cell r="T88">
            <v>0.98</v>
          </cell>
          <cell r="U88" t="str">
            <v>Excellent (&gt;.75)</v>
          </cell>
          <cell r="V88" t="str">
            <v>Excellent (&gt;.75)</v>
          </cell>
          <cell r="W88" t="str">
            <v>No Kappa</v>
          </cell>
          <cell r="X88" t="str">
            <v>High agreement (&gt;.80)</v>
          </cell>
          <cell r="Y88" t="str">
            <v>High agreement (&gt;.80)</v>
          </cell>
          <cell r="Z88" t="str">
            <v>High agreement (&gt;.80)</v>
          </cell>
          <cell r="AA88">
            <v>3</v>
          </cell>
        </row>
        <row r="89">
          <cell r="A89" t="str">
            <v>D7G2</v>
          </cell>
          <cell r="B89" t="str">
            <v>car_repair_shop_w_ppl_gathered</v>
          </cell>
          <cell r="C89" t="str">
            <v>.</v>
          </cell>
          <cell r="D89">
            <v>0</v>
          </cell>
          <cell r="E89" t="str">
            <v>.</v>
          </cell>
          <cell r="F89">
            <v>20</v>
          </cell>
          <cell r="G89">
            <v>19</v>
          </cell>
          <cell r="H89">
            <v>0.95</v>
          </cell>
          <cell r="I89">
            <v>1</v>
          </cell>
          <cell r="J89">
            <v>0.4975</v>
          </cell>
          <cell r="K89">
            <v>0</v>
          </cell>
          <cell r="L89">
            <v>51</v>
          </cell>
          <cell r="M89">
            <v>50</v>
          </cell>
          <cell r="N89">
            <v>0.98038999999999998</v>
          </cell>
          <cell r="O89" t="str">
            <v>.</v>
          </cell>
          <cell r="P89">
            <v>-2.5000000000000001E-3</v>
          </cell>
          <cell r="Q89" t="str">
            <v>.</v>
          </cell>
          <cell r="R89">
            <v>100</v>
          </cell>
          <cell r="S89">
            <v>98</v>
          </cell>
          <cell r="T89">
            <v>0.98</v>
          </cell>
          <cell r="U89" t="str">
            <v>No Kappa</v>
          </cell>
          <cell r="V89" t="str">
            <v>Excellent (&gt;.75)</v>
          </cell>
          <cell r="W89" t="str">
            <v>No Kappa</v>
          </cell>
          <cell r="X89" t="str">
            <v>High agreement (&gt;.80)</v>
          </cell>
          <cell r="Y89" t="str">
            <v>High agreement (&gt;.80)</v>
          </cell>
          <cell r="Z89" t="str">
            <v>High agreement (&gt;.80)</v>
          </cell>
          <cell r="AA89">
            <v>3</v>
          </cell>
        </row>
        <row r="90">
          <cell r="A90" t="str">
            <v>D7H1</v>
          </cell>
          <cell r="B90" t="str">
            <v>church_total</v>
          </cell>
          <cell r="C90" t="str">
            <v>.</v>
          </cell>
          <cell r="D90">
            <v>0.80679999999999996</v>
          </cell>
          <cell r="E90" t="str">
            <v>.</v>
          </cell>
          <cell r="F90">
            <v>59</v>
          </cell>
          <cell r="G90">
            <v>56</v>
          </cell>
          <cell r="H90">
            <v>0.94915000000000005</v>
          </cell>
          <cell r="I90">
            <v>0.83618999999999999</v>
          </cell>
          <cell r="J90">
            <v>0.83699999999999997</v>
          </cell>
          <cell r="K90">
            <v>9.0990000000000001E-2</v>
          </cell>
          <cell r="L90">
            <v>51</v>
          </cell>
          <cell r="M90">
            <v>48</v>
          </cell>
          <cell r="N90">
            <v>0.94118000000000002</v>
          </cell>
          <cell r="O90">
            <v>0.55881999999999998</v>
          </cell>
          <cell r="P90">
            <v>0.55810000000000004</v>
          </cell>
          <cell r="Q90">
            <v>0.22513</v>
          </cell>
          <cell r="R90">
            <v>100</v>
          </cell>
          <cell r="S90">
            <v>97</v>
          </cell>
          <cell r="T90">
            <v>0.97</v>
          </cell>
          <cell r="U90" t="str">
            <v>No Kappa</v>
          </cell>
          <cell r="V90" t="str">
            <v>Excellent (&gt;.75)</v>
          </cell>
          <cell r="W90" t="str">
            <v>Intermediate to Good (.40 - .75)</v>
          </cell>
          <cell r="X90" t="str">
            <v>High agreement (&gt;.80)</v>
          </cell>
          <cell r="Y90" t="str">
            <v>High agreement (&gt;.80)</v>
          </cell>
          <cell r="Z90" t="str">
            <v>High agreement (&gt;.80)</v>
          </cell>
          <cell r="AA90">
            <v>3</v>
          </cell>
        </row>
        <row r="91">
          <cell r="A91" t="str">
            <v>D7H2</v>
          </cell>
          <cell r="B91" t="str">
            <v>church_w_ppl_gathered</v>
          </cell>
          <cell r="C91" t="str">
            <v>.</v>
          </cell>
          <cell r="D91">
            <v>0</v>
          </cell>
          <cell r="E91" t="str">
            <v>.</v>
          </cell>
          <cell r="F91">
            <v>22</v>
          </cell>
          <cell r="G91">
            <v>22</v>
          </cell>
          <cell r="H91">
            <v>1</v>
          </cell>
          <cell r="I91" t="str">
            <v>.</v>
          </cell>
          <cell r="J91">
            <v>0.32669999999999999</v>
          </cell>
          <cell r="K91" t="str">
            <v>.</v>
          </cell>
          <cell r="L91">
            <v>51</v>
          </cell>
          <cell r="M91">
            <v>49</v>
          </cell>
          <cell r="N91">
            <v>0.96077999999999997</v>
          </cell>
          <cell r="O91" t="str">
            <v>.</v>
          </cell>
          <cell r="P91">
            <v>0</v>
          </cell>
          <cell r="Q91" t="str">
            <v>.</v>
          </cell>
          <cell r="R91">
            <v>100</v>
          </cell>
          <cell r="S91">
            <v>100</v>
          </cell>
          <cell r="T91">
            <v>1</v>
          </cell>
          <cell r="U91" t="str">
            <v>No Kappa</v>
          </cell>
          <cell r="V91" t="str">
            <v>No Kappa</v>
          </cell>
          <cell r="W91" t="str">
            <v>No Kappa</v>
          </cell>
          <cell r="X91" t="str">
            <v>High agreement (&gt;.80)</v>
          </cell>
          <cell r="Y91" t="str">
            <v>High agreement (&gt;.80)</v>
          </cell>
          <cell r="Z91" t="str">
            <v>High agreement (&gt;.80)</v>
          </cell>
          <cell r="AA91">
            <v>3</v>
          </cell>
        </row>
        <row r="92">
          <cell r="A92" t="str">
            <v>D7I1</v>
          </cell>
          <cell r="B92" t="str">
            <v>bar_total</v>
          </cell>
          <cell r="C92">
            <v>0.37456</v>
          </cell>
          <cell r="D92">
            <v>0.37880000000000003</v>
          </cell>
          <cell r="E92">
            <v>0.28358</v>
          </cell>
          <cell r="F92">
            <v>59</v>
          </cell>
          <cell r="G92">
            <v>56</v>
          </cell>
          <cell r="H92">
            <v>0.94915000000000005</v>
          </cell>
          <cell r="I92">
            <v>1</v>
          </cell>
          <cell r="J92">
            <v>1</v>
          </cell>
          <cell r="K92">
            <v>0</v>
          </cell>
          <cell r="L92">
            <v>51</v>
          </cell>
          <cell r="M92">
            <v>51</v>
          </cell>
          <cell r="N92">
            <v>1</v>
          </cell>
          <cell r="O92" t="str">
            <v>.</v>
          </cell>
          <cell r="P92">
            <v>0.53910000000000002</v>
          </cell>
          <cell r="Q92" t="str">
            <v>.</v>
          </cell>
          <cell r="R92">
            <v>100</v>
          </cell>
          <cell r="S92">
            <v>96</v>
          </cell>
          <cell r="T92">
            <v>0.96</v>
          </cell>
          <cell r="U92" t="str">
            <v>Poor (&lt;.40)</v>
          </cell>
          <cell r="V92" t="str">
            <v>Excellent (&gt;.75)</v>
          </cell>
          <cell r="W92" t="str">
            <v>No Kappa</v>
          </cell>
          <cell r="X92" t="str">
            <v>High agreement (&gt;.80)</v>
          </cell>
          <cell r="Y92" t="str">
            <v>High agreement (&gt;.80)</v>
          </cell>
          <cell r="Z92" t="str">
            <v>High agreement (&gt;.80)</v>
          </cell>
          <cell r="AA92">
            <v>3</v>
          </cell>
        </row>
        <row r="93">
          <cell r="A93" t="str">
            <v>D7I2</v>
          </cell>
          <cell r="B93" t="str">
            <v>bar_w_ppl_gathered</v>
          </cell>
          <cell r="C93" t="str">
            <v>.</v>
          </cell>
          <cell r="D93">
            <v>0</v>
          </cell>
          <cell r="E93" t="str">
            <v>.</v>
          </cell>
          <cell r="F93">
            <v>19</v>
          </cell>
          <cell r="G93">
            <v>19</v>
          </cell>
          <cell r="H93">
            <v>1</v>
          </cell>
          <cell r="I93" t="str">
            <v>.</v>
          </cell>
          <cell r="J93">
            <v>0</v>
          </cell>
          <cell r="K93" t="str">
            <v>.</v>
          </cell>
          <cell r="L93">
            <v>51</v>
          </cell>
          <cell r="M93">
            <v>50</v>
          </cell>
          <cell r="N93">
            <v>0.98038999999999998</v>
          </cell>
          <cell r="O93" t="str">
            <v>.</v>
          </cell>
          <cell r="P93">
            <v>0</v>
          </cell>
          <cell r="Q93" t="str">
            <v>.</v>
          </cell>
          <cell r="R93">
            <v>100</v>
          </cell>
          <cell r="S93">
            <v>99</v>
          </cell>
          <cell r="T93">
            <v>0.99</v>
          </cell>
          <cell r="U93" t="str">
            <v>No Kappa</v>
          </cell>
          <cell r="V93" t="str">
            <v>No Kappa</v>
          </cell>
          <cell r="W93" t="str">
            <v>No Kappa</v>
          </cell>
          <cell r="X93" t="str">
            <v>High agreement (&gt;.80)</v>
          </cell>
          <cell r="Y93" t="str">
            <v>High agreement (&gt;.80)</v>
          </cell>
          <cell r="Z93" t="str">
            <v>High agreement (&gt;.80)</v>
          </cell>
          <cell r="AA93">
            <v>3</v>
          </cell>
        </row>
        <row r="94">
          <cell r="A94" t="str">
            <v>D7J1</v>
          </cell>
          <cell r="B94" t="str">
            <v>check_cashing_store_total</v>
          </cell>
          <cell r="C94" t="str">
            <v>.</v>
          </cell>
          <cell r="D94">
            <v>0</v>
          </cell>
          <cell r="E94" t="str">
            <v>.</v>
          </cell>
          <cell r="F94">
            <v>59</v>
          </cell>
          <cell r="G94">
            <v>59</v>
          </cell>
          <cell r="H94">
            <v>1</v>
          </cell>
          <cell r="I94" t="str">
            <v>.</v>
          </cell>
          <cell r="J94">
            <v>0</v>
          </cell>
          <cell r="K94" t="str">
            <v>.</v>
          </cell>
          <cell r="L94">
            <v>51</v>
          </cell>
          <cell r="M94">
            <v>51</v>
          </cell>
          <cell r="N94">
            <v>1</v>
          </cell>
          <cell r="O94" t="str">
            <v>.</v>
          </cell>
          <cell r="P94">
            <v>0</v>
          </cell>
          <cell r="Q94" t="str">
            <v>.</v>
          </cell>
          <cell r="R94">
            <v>100</v>
          </cell>
          <cell r="S94">
            <v>100</v>
          </cell>
          <cell r="T94">
            <v>1</v>
          </cell>
          <cell r="U94" t="str">
            <v>No Kappa</v>
          </cell>
          <cell r="V94" t="str">
            <v>No Kappa</v>
          </cell>
          <cell r="W94" t="str">
            <v>No Kappa</v>
          </cell>
          <cell r="X94" t="str">
            <v>High agreement (&gt;.80)</v>
          </cell>
          <cell r="Y94" t="str">
            <v>High agreement (&gt;.80)</v>
          </cell>
          <cell r="Z94" t="str">
            <v>High agreement (&gt;.80)</v>
          </cell>
          <cell r="AA94">
            <v>3</v>
          </cell>
        </row>
        <row r="95">
          <cell r="A95" t="str">
            <v>D7J2</v>
          </cell>
          <cell r="B95" t="str">
            <v>check_cash_w_ppl_gathered</v>
          </cell>
          <cell r="C95" t="str">
            <v>.</v>
          </cell>
          <cell r="D95">
            <v>0</v>
          </cell>
          <cell r="E95" t="str">
            <v>.</v>
          </cell>
          <cell r="F95">
            <v>18</v>
          </cell>
          <cell r="G95">
            <v>18</v>
          </cell>
          <cell r="H95">
            <v>1</v>
          </cell>
          <cell r="I95" t="str">
            <v>.</v>
          </cell>
          <cell r="J95">
            <v>0</v>
          </cell>
          <cell r="K95" t="str">
            <v>.</v>
          </cell>
          <cell r="L95">
            <v>51</v>
          </cell>
          <cell r="M95">
            <v>51</v>
          </cell>
          <cell r="N95">
            <v>1</v>
          </cell>
          <cell r="O95" t="str">
            <v>.</v>
          </cell>
          <cell r="P95">
            <v>0</v>
          </cell>
          <cell r="Q95" t="str">
            <v>.</v>
          </cell>
          <cell r="R95">
            <v>100</v>
          </cell>
          <cell r="S95">
            <v>100</v>
          </cell>
          <cell r="T95">
            <v>1</v>
          </cell>
          <cell r="U95" t="str">
            <v>No Kappa</v>
          </cell>
          <cell r="V95" t="str">
            <v>No Kappa</v>
          </cell>
          <cell r="W95" t="str">
            <v>No Kappa</v>
          </cell>
          <cell r="X95" t="str">
            <v>High agreement (&gt;.80)</v>
          </cell>
          <cell r="Y95" t="str">
            <v>High agreement (&gt;.80)</v>
          </cell>
          <cell r="Z95" t="str">
            <v>High agreement (&gt;.80)</v>
          </cell>
          <cell r="AA95">
            <v>3</v>
          </cell>
        </row>
        <row r="96">
          <cell r="A96" t="str">
            <v>D7K1</v>
          </cell>
          <cell r="B96" t="str">
            <v>other_gathering_place_total</v>
          </cell>
          <cell r="C96" t="str">
            <v>.</v>
          </cell>
          <cell r="D96">
            <v>0.32919999999999999</v>
          </cell>
          <cell r="E96" t="str">
            <v>.</v>
          </cell>
          <cell r="F96">
            <v>59</v>
          </cell>
          <cell r="G96">
            <v>47</v>
          </cell>
          <cell r="H96">
            <v>0.79661000000000004</v>
          </cell>
          <cell r="I96">
            <v>0.54054000000000002</v>
          </cell>
          <cell r="J96">
            <v>0.5444</v>
          </cell>
          <cell r="K96">
            <v>0.23419999999999999</v>
          </cell>
          <cell r="L96">
            <v>51</v>
          </cell>
          <cell r="M96">
            <v>48</v>
          </cell>
          <cell r="N96">
            <v>0.94118000000000002</v>
          </cell>
          <cell r="O96" t="str">
            <v>.</v>
          </cell>
          <cell r="P96">
            <v>-6.4600000000000005E-2</v>
          </cell>
          <cell r="Q96" t="str">
            <v>.</v>
          </cell>
          <cell r="R96">
            <v>100</v>
          </cell>
          <cell r="S96">
            <v>86</v>
          </cell>
          <cell r="T96">
            <v>0.86</v>
          </cell>
          <cell r="U96" t="str">
            <v>No Kappa</v>
          </cell>
          <cell r="V96" t="str">
            <v>Intermediate to Good (.40 - .75)</v>
          </cell>
          <cell r="W96" t="str">
            <v>No Kappa</v>
          </cell>
          <cell r="X96" t="str">
            <v>Medium agreement (.60 - .80)</v>
          </cell>
          <cell r="Y96" t="str">
            <v>High agreement (&gt;.80)</v>
          </cell>
          <cell r="Z96" t="str">
            <v>High agreement (&gt;.80)</v>
          </cell>
          <cell r="AA96">
            <v>3</v>
          </cell>
        </row>
        <row r="97">
          <cell r="A97" t="str">
            <v>D7K2</v>
          </cell>
          <cell r="B97" t="str">
            <v>other_place_w_ppl_gathered</v>
          </cell>
          <cell r="C97" t="str">
            <v>.</v>
          </cell>
          <cell r="D97">
            <v>0</v>
          </cell>
          <cell r="E97" t="str">
            <v>.</v>
          </cell>
          <cell r="F97">
            <v>25</v>
          </cell>
          <cell r="G97">
            <v>25</v>
          </cell>
          <cell r="H97">
            <v>1</v>
          </cell>
          <cell r="I97" t="str">
            <v>.</v>
          </cell>
          <cell r="J97">
            <v>-0.01</v>
          </cell>
          <cell r="K97" t="str">
            <v>.</v>
          </cell>
          <cell r="L97">
            <v>51</v>
          </cell>
          <cell r="M97">
            <v>49</v>
          </cell>
          <cell r="N97">
            <v>0.96077999999999997</v>
          </cell>
          <cell r="O97" t="str">
            <v>.</v>
          </cell>
          <cell r="P97">
            <v>-1.14E-2</v>
          </cell>
          <cell r="Q97" t="str">
            <v>.</v>
          </cell>
          <cell r="R97">
            <v>100</v>
          </cell>
          <cell r="S97">
            <v>96</v>
          </cell>
          <cell r="T97">
            <v>0.96</v>
          </cell>
          <cell r="U97" t="str">
            <v>No Kappa</v>
          </cell>
          <cell r="V97" t="str">
            <v>No Kappa</v>
          </cell>
          <cell r="W97" t="str">
            <v>No Kappa</v>
          </cell>
          <cell r="X97" t="str">
            <v>High agreement (&gt;.80)</v>
          </cell>
          <cell r="Y97" t="str">
            <v>High agreement (&gt;.80)</v>
          </cell>
          <cell r="Z97" t="str">
            <v>High agreement (&gt;.80)</v>
          </cell>
          <cell r="AA97">
            <v>3</v>
          </cell>
        </row>
        <row r="98">
          <cell r="A98" t="str">
            <v>D8A</v>
          </cell>
          <cell r="B98" t="str">
            <v>attractiveness_for_walking</v>
          </cell>
          <cell r="C98">
            <v>0.27423999999999998</v>
          </cell>
          <cell r="D98">
            <v>0.27989999999999998</v>
          </cell>
          <cell r="E98">
            <v>0.10537000000000001</v>
          </cell>
          <cell r="F98">
            <v>57</v>
          </cell>
          <cell r="G98">
            <v>31</v>
          </cell>
          <cell r="H98">
            <v>0.54386000000000001</v>
          </cell>
          <cell r="I98">
            <v>0.50112999999999996</v>
          </cell>
          <cell r="J98">
            <v>0.50360000000000005</v>
          </cell>
          <cell r="K98">
            <v>0.11348999999999999</v>
          </cell>
          <cell r="L98">
            <v>51</v>
          </cell>
          <cell r="M98">
            <v>38</v>
          </cell>
          <cell r="N98">
            <v>0.74509999999999998</v>
          </cell>
          <cell r="O98">
            <v>0.34514</v>
          </cell>
          <cell r="P98">
            <v>0.34589999999999999</v>
          </cell>
          <cell r="Q98">
            <v>8.1070000000000003E-2</v>
          </cell>
          <cell r="R98">
            <v>98</v>
          </cell>
          <cell r="S98">
            <v>58</v>
          </cell>
          <cell r="T98">
            <v>0.59184000000000003</v>
          </cell>
          <cell r="U98" t="str">
            <v>Poor (&lt;.40)</v>
          </cell>
          <cell r="V98" t="str">
            <v>Intermediate to Good (.40 - .75)</v>
          </cell>
          <cell r="W98" t="str">
            <v>Poor (&lt;.40)</v>
          </cell>
          <cell r="X98" t="str">
            <v>Low agreement (&lt;.60)</v>
          </cell>
          <cell r="Y98" t="str">
            <v>Medium agreement (.60 - .80)</v>
          </cell>
          <cell r="Z98" t="str">
            <v>Low agreement (&lt;.60)</v>
          </cell>
          <cell r="AA98">
            <v>3</v>
          </cell>
        </row>
        <row r="99">
          <cell r="A99" t="str">
            <v>D8UNATTRCT_VS_NEUTATRRCT</v>
          </cell>
          <cell r="B99" t="str">
            <v>unattractive_vs_neutral_attractive_bin</v>
          </cell>
          <cell r="C99">
            <v>0.47865999999999997</v>
          </cell>
          <cell r="D99" t="e">
            <v>#N/A</v>
          </cell>
          <cell r="E99">
            <v>0.12922</v>
          </cell>
          <cell r="F99">
            <v>57</v>
          </cell>
          <cell r="G99">
            <v>45</v>
          </cell>
          <cell r="H99">
            <v>0.78947000000000001</v>
          </cell>
          <cell r="I99">
            <v>0.38406000000000001</v>
          </cell>
          <cell r="J99" t="e">
            <v>#N/A</v>
          </cell>
          <cell r="K99">
            <v>0.15573999999999999</v>
          </cell>
          <cell r="L99">
            <v>51</v>
          </cell>
          <cell r="M99">
            <v>41</v>
          </cell>
          <cell r="N99">
            <v>0.80391999999999997</v>
          </cell>
          <cell r="O99">
            <v>0.36459000000000003</v>
          </cell>
          <cell r="P99" t="e">
            <v>#N/A</v>
          </cell>
          <cell r="Q99">
            <v>0.10144</v>
          </cell>
          <cell r="R99">
            <v>98</v>
          </cell>
          <cell r="S99">
            <v>72</v>
          </cell>
          <cell r="T99">
            <v>0.73468999999999995</v>
          </cell>
          <cell r="U99" t="str">
            <v>Intermediate to Good (.40 - .75)</v>
          </cell>
          <cell r="V99" t="str">
            <v>Poor (&lt;.40)</v>
          </cell>
          <cell r="W99" t="str">
            <v>Poor (&lt;.40)</v>
          </cell>
          <cell r="X99" t="str">
            <v>Medium agreement (.60 - .80)</v>
          </cell>
          <cell r="Y99" t="str">
            <v>High agreement (&gt;.80)</v>
          </cell>
          <cell r="Z99" t="str">
            <v>Medium agreement (.60 - .80)</v>
          </cell>
          <cell r="AA99">
            <v>3</v>
          </cell>
        </row>
        <row r="100">
          <cell r="A100" t="str">
            <v>E1A</v>
          </cell>
          <cell r="B100" t="str">
            <v>soda_energy_drink_ad_total</v>
          </cell>
          <cell r="C100" t="str">
            <v>.</v>
          </cell>
          <cell r="D100" t="e">
            <v>#N/A</v>
          </cell>
          <cell r="E100" t="str">
            <v>.</v>
          </cell>
          <cell r="F100">
            <v>0</v>
          </cell>
          <cell r="G100" t="str">
            <v>.</v>
          </cell>
          <cell r="H100" t="str">
            <v>.</v>
          </cell>
          <cell r="I100" t="str">
            <v>.</v>
          </cell>
          <cell r="J100">
            <v>0</v>
          </cell>
          <cell r="K100" t="str">
            <v>.</v>
          </cell>
          <cell r="L100">
            <v>51</v>
          </cell>
          <cell r="M100">
            <v>51</v>
          </cell>
          <cell r="N100">
            <v>1</v>
          </cell>
          <cell r="O100" t="str">
            <v>.</v>
          </cell>
          <cell r="P100" t="e">
            <v>#N/A</v>
          </cell>
          <cell r="Q100" t="str">
            <v>.</v>
          </cell>
          <cell r="R100" t="str">
            <v>.</v>
          </cell>
          <cell r="S100" t="str">
            <v>.</v>
          </cell>
          <cell r="T100" t="str">
            <v>.</v>
          </cell>
          <cell r="U100" t="str">
            <v>No Kappa</v>
          </cell>
          <cell r="V100" t="str">
            <v>No Kappa</v>
          </cell>
          <cell r="W100" t="str">
            <v>No Kappa</v>
          </cell>
          <cell r="X100" t="str">
            <v>.</v>
          </cell>
          <cell r="Y100" t="str">
            <v>High agreement (&gt;.80)</v>
          </cell>
          <cell r="Z100" t="str">
            <v>.</v>
          </cell>
          <cell r="AA100">
            <v>2</v>
          </cell>
        </row>
        <row r="101">
          <cell r="A101" t="str">
            <v>E1B</v>
          </cell>
          <cell r="B101" t="str">
            <v>diet_soda_water_ad_total</v>
          </cell>
          <cell r="C101" t="str">
            <v>.</v>
          </cell>
          <cell r="D101" t="e">
            <v>#N/A</v>
          </cell>
          <cell r="E101" t="str">
            <v>.</v>
          </cell>
          <cell r="F101">
            <v>0</v>
          </cell>
          <cell r="G101" t="str">
            <v>.</v>
          </cell>
          <cell r="H101" t="str">
            <v>.</v>
          </cell>
          <cell r="I101" t="str">
            <v>.</v>
          </cell>
          <cell r="J101">
            <v>0</v>
          </cell>
          <cell r="K101" t="str">
            <v>.</v>
          </cell>
          <cell r="L101">
            <v>51</v>
          </cell>
          <cell r="M101">
            <v>51</v>
          </cell>
          <cell r="N101">
            <v>1</v>
          </cell>
          <cell r="O101" t="str">
            <v>.</v>
          </cell>
          <cell r="P101" t="e">
            <v>#N/A</v>
          </cell>
          <cell r="Q101" t="str">
            <v>.</v>
          </cell>
          <cell r="R101" t="str">
            <v>.</v>
          </cell>
          <cell r="S101" t="str">
            <v>.</v>
          </cell>
          <cell r="T101" t="str">
            <v>.</v>
          </cell>
          <cell r="U101" t="str">
            <v>No Kappa</v>
          </cell>
          <cell r="V101" t="str">
            <v>No Kappa</v>
          </cell>
          <cell r="W101" t="str">
            <v>No Kappa</v>
          </cell>
          <cell r="X101" t="str">
            <v>.</v>
          </cell>
          <cell r="Y101" t="str">
            <v>High agreement (&gt;.80)</v>
          </cell>
          <cell r="Z101" t="str">
            <v>.</v>
          </cell>
          <cell r="AA101">
            <v>2</v>
          </cell>
        </row>
        <row r="102">
          <cell r="A102" t="str">
            <v>E1C</v>
          </cell>
          <cell r="B102" t="str">
            <v>beer_wine_alcohol_ad_total</v>
          </cell>
          <cell r="C102" t="str">
            <v>.</v>
          </cell>
          <cell r="D102" t="e">
            <v>#N/A</v>
          </cell>
          <cell r="E102" t="str">
            <v>.</v>
          </cell>
          <cell r="F102">
            <v>0</v>
          </cell>
          <cell r="G102" t="str">
            <v>.</v>
          </cell>
          <cell r="H102" t="str">
            <v>.</v>
          </cell>
          <cell r="I102" t="str">
            <v>.</v>
          </cell>
          <cell r="J102">
            <v>0</v>
          </cell>
          <cell r="K102" t="str">
            <v>.</v>
          </cell>
          <cell r="L102">
            <v>51</v>
          </cell>
          <cell r="M102">
            <v>51</v>
          </cell>
          <cell r="N102">
            <v>1</v>
          </cell>
          <cell r="O102" t="str">
            <v>.</v>
          </cell>
          <cell r="P102" t="e">
            <v>#N/A</v>
          </cell>
          <cell r="Q102" t="str">
            <v>.</v>
          </cell>
          <cell r="R102" t="str">
            <v>.</v>
          </cell>
          <cell r="S102" t="str">
            <v>.</v>
          </cell>
          <cell r="T102" t="str">
            <v>.</v>
          </cell>
          <cell r="U102" t="str">
            <v>No Kappa</v>
          </cell>
          <cell r="V102" t="str">
            <v>No Kappa</v>
          </cell>
          <cell r="W102" t="str">
            <v>No Kappa</v>
          </cell>
          <cell r="X102" t="str">
            <v>.</v>
          </cell>
          <cell r="Y102" t="str">
            <v>High agreement (&gt;.80)</v>
          </cell>
          <cell r="Z102" t="str">
            <v>.</v>
          </cell>
          <cell r="AA102">
            <v>2</v>
          </cell>
        </row>
        <row r="103">
          <cell r="A103" t="str">
            <v>E1D</v>
          </cell>
          <cell r="B103" t="str">
            <v>other_nonalcohol_drink_ad_total</v>
          </cell>
          <cell r="C103" t="str">
            <v>.</v>
          </cell>
          <cell r="D103" t="e">
            <v>#N/A</v>
          </cell>
          <cell r="E103" t="str">
            <v>.</v>
          </cell>
          <cell r="F103">
            <v>0</v>
          </cell>
          <cell r="G103" t="str">
            <v>.</v>
          </cell>
          <cell r="H103" t="str">
            <v>.</v>
          </cell>
          <cell r="I103" t="str">
            <v>.</v>
          </cell>
          <cell r="J103">
            <v>0</v>
          </cell>
          <cell r="K103" t="str">
            <v>.</v>
          </cell>
          <cell r="L103">
            <v>51</v>
          </cell>
          <cell r="M103">
            <v>51</v>
          </cell>
          <cell r="N103">
            <v>1</v>
          </cell>
          <cell r="O103" t="str">
            <v>.</v>
          </cell>
          <cell r="P103" t="e">
            <v>#N/A</v>
          </cell>
          <cell r="Q103" t="str">
            <v>.</v>
          </cell>
          <cell r="R103" t="str">
            <v>.</v>
          </cell>
          <cell r="S103" t="str">
            <v>.</v>
          </cell>
          <cell r="T103" t="str">
            <v>.</v>
          </cell>
          <cell r="U103" t="str">
            <v>No Kappa</v>
          </cell>
          <cell r="V103" t="str">
            <v>No Kappa</v>
          </cell>
          <cell r="W103" t="str">
            <v>No Kappa</v>
          </cell>
          <cell r="X103" t="str">
            <v>.</v>
          </cell>
          <cell r="Y103" t="str">
            <v>High agreement (&gt;.80)</v>
          </cell>
          <cell r="Z103" t="str">
            <v>.</v>
          </cell>
          <cell r="AA103">
            <v>2</v>
          </cell>
        </row>
        <row r="104">
          <cell r="A104" t="str">
            <v>E1E</v>
          </cell>
          <cell r="B104" t="str">
            <v>store_rest_with_food_ad_total</v>
          </cell>
          <cell r="C104" t="str">
            <v>.</v>
          </cell>
          <cell r="D104" t="e">
            <v>#N/A</v>
          </cell>
          <cell r="E104" t="str">
            <v>.</v>
          </cell>
          <cell r="F104">
            <v>0</v>
          </cell>
          <cell r="G104" t="str">
            <v>.</v>
          </cell>
          <cell r="H104" t="str">
            <v>.</v>
          </cell>
          <cell r="I104" t="str">
            <v>.</v>
          </cell>
          <cell r="J104">
            <v>0</v>
          </cell>
          <cell r="K104" t="str">
            <v>.</v>
          </cell>
          <cell r="L104">
            <v>51</v>
          </cell>
          <cell r="M104">
            <v>51</v>
          </cell>
          <cell r="N104">
            <v>1</v>
          </cell>
          <cell r="O104" t="str">
            <v>.</v>
          </cell>
          <cell r="P104" t="e">
            <v>#N/A</v>
          </cell>
          <cell r="Q104" t="str">
            <v>.</v>
          </cell>
          <cell r="R104" t="str">
            <v>.</v>
          </cell>
          <cell r="S104" t="str">
            <v>.</v>
          </cell>
          <cell r="T104" t="str">
            <v>.</v>
          </cell>
          <cell r="U104" t="str">
            <v>No Kappa</v>
          </cell>
          <cell r="V104" t="str">
            <v>No Kappa</v>
          </cell>
          <cell r="W104" t="str">
            <v>No Kappa</v>
          </cell>
          <cell r="X104" t="str">
            <v>.</v>
          </cell>
          <cell r="Y104" t="str">
            <v>High agreement (&gt;.80)</v>
          </cell>
          <cell r="Z104" t="str">
            <v>.</v>
          </cell>
          <cell r="AA104">
            <v>2</v>
          </cell>
        </row>
        <row r="105">
          <cell r="A105" t="str">
            <v>E1F</v>
          </cell>
          <cell r="B105" t="str">
            <v>nutrition_health_ad_total</v>
          </cell>
          <cell r="C105" t="str">
            <v>.</v>
          </cell>
          <cell r="D105" t="e">
            <v>#N/A</v>
          </cell>
          <cell r="E105" t="str">
            <v>.</v>
          </cell>
          <cell r="F105">
            <v>0</v>
          </cell>
          <cell r="G105" t="str">
            <v>.</v>
          </cell>
          <cell r="H105" t="str">
            <v>.</v>
          </cell>
          <cell r="I105" t="str">
            <v>.</v>
          </cell>
          <cell r="J105" t="e">
            <v>#N/A</v>
          </cell>
          <cell r="K105" t="str">
            <v>.</v>
          </cell>
          <cell r="L105">
            <v>51</v>
          </cell>
          <cell r="M105">
            <v>51</v>
          </cell>
          <cell r="N105">
            <v>1</v>
          </cell>
          <cell r="O105" t="str">
            <v>.</v>
          </cell>
          <cell r="P105" t="e">
            <v>#N/A</v>
          </cell>
          <cell r="Q105" t="str">
            <v>.</v>
          </cell>
          <cell r="R105" t="str">
            <v>.</v>
          </cell>
          <cell r="S105" t="str">
            <v>.</v>
          </cell>
          <cell r="T105" t="str">
            <v>.</v>
          </cell>
          <cell r="U105" t="str">
            <v>No Kappa</v>
          </cell>
          <cell r="V105" t="str">
            <v>No Kappa</v>
          </cell>
          <cell r="W105" t="str">
            <v>No Kappa</v>
          </cell>
          <cell r="X105" t="str">
            <v>.</v>
          </cell>
          <cell r="Y105" t="str">
            <v>High agreement (&gt;.80)</v>
          </cell>
          <cell r="Z105" t="str">
            <v>.</v>
          </cell>
          <cell r="AA105">
            <v>2</v>
          </cell>
        </row>
        <row r="106">
          <cell r="A106" t="str">
            <v>E1G</v>
          </cell>
          <cell r="B106" t="str">
            <v>xrcise_PA_srvcs_ad_total</v>
          </cell>
          <cell r="C106" t="str">
            <v>.</v>
          </cell>
          <cell r="D106" t="e">
            <v>#N/A</v>
          </cell>
          <cell r="E106" t="str">
            <v>.</v>
          </cell>
          <cell r="F106">
            <v>0</v>
          </cell>
          <cell r="G106" t="str">
            <v>.</v>
          </cell>
          <cell r="H106" t="str">
            <v>.</v>
          </cell>
          <cell r="I106" t="str">
            <v>.</v>
          </cell>
          <cell r="J106" t="e">
            <v>#N/A</v>
          </cell>
          <cell r="K106" t="str">
            <v>.</v>
          </cell>
          <cell r="L106">
            <v>51</v>
          </cell>
          <cell r="M106">
            <v>51</v>
          </cell>
          <cell r="N106">
            <v>1</v>
          </cell>
          <cell r="O106" t="str">
            <v>.</v>
          </cell>
          <cell r="P106" t="e">
            <v>#N/A</v>
          </cell>
          <cell r="Q106" t="str">
            <v>.</v>
          </cell>
          <cell r="R106" t="str">
            <v>.</v>
          </cell>
          <cell r="S106" t="str">
            <v>.</v>
          </cell>
          <cell r="T106" t="str">
            <v>.</v>
          </cell>
          <cell r="U106" t="str">
            <v>No Kappa</v>
          </cell>
          <cell r="V106" t="str">
            <v>No Kappa</v>
          </cell>
          <cell r="W106" t="str">
            <v>No Kappa</v>
          </cell>
          <cell r="X106" t="str">
            <v>.</v>
          </cell>
          <cell r="Y106" t="str">
            <v>High agreement (&gt;.80)</v>
          </cell>
          <cell r="Z106" t="str">
            <v>.</v>
          </cell>
          <cell r="AA106">
            <v>2</v>
          </cell>
        </row>
        <row r="107">
          <cell r="A107" t="str">
            <v>F1A</v>
          </cell>
          <cell r="B107" t="str">
            <v>visible_beer_liquor_bottles</v>
          </cell>
          <cell r="C107" t="str">
            <v>.</v>
          </cell>
          <cell r="D107" t="e">
            <v>#N/A</v>
          </cell>
          <cell r="E107" t="str">
            <v>.</v>
          </cell>
          <cell r="F107" t="str">
            <v>.</v>
          </cell>
          <cell r="G107" t="str">
            <v>.</v>
          </cell>
          <cell r="H107" t="str">
            <v>.</v>
          </cell>
          <cell r="I107" t="str">
            <v>.</v>
          </cell>
          <cell r="J107" t="e">
            <v>#N/A</v>
          </cell>
          <cell r="K107" t="str">
            <v>.</v>
          </cell>
          <cell r="L107" t="str">
            <v>.</v>
          </cell>
          <cell r="M107" t="str">
            <v>.</v>
          </cell>
          <cell r="N107" t="str">
            <v>.</v>
          </cell>
          <cell r="O107">
            <v>0.26395000000000002</v>
          </cell>
          <cell r="P107">
            <v>0.2611</v>
          </cell>
          <cell r="Q107">
            <v>7.1400000000000005E-2</v>
          </cell>
          <cell r="R107">
            <v>100</v>
          </cell>
          <cell r="S107">
            <v>57</v>
          </cell>
          <cell r="T107">
            <v>0.56999999999999995</v>
          </cell>
          <cell r="U107" t="str">
            <v>No Kappa</v>
          </cell>
          <cell r="V107" t="str">
            <v>No Kappa</v>
          </cell>
          <cell r="W107" t="str">
            <v>Poor (&lt;.40)</v>
          </cell>
          <cell r="X107" t="str">
            <v>.</v>
          </cell>
          <cell r="Y107" t="str">
            <v>.</v>
          </cell>
          <cell r="Z107" t="str">
            <v>Low agreement (&lt;.60)</v>
          </cell>
          <cell r="AA107">
            <v>1</v>
          </cell>
        </row>
        <row r="108">
          <cell r="A108" t="str">
            <v>F1B</v>
          </cell>
          <cell r="B108" t="str">
            <v>discarded_butts_or_pkgs</v>
          </cell>
          <cell r="C108" t="str">
            <v>.</v>
          </cell>
          <cell r="D108" t="e">
            <v>#N/A</v>
          </cell>
          <cell r="E108" t="str">
            <v>.</v>
          </cell>
          <cell r="F108" t="str">
            <v>.</v>
          </cell>
          <cell r="G108" t="str">
            <v>.</v>
          </cell>
          <cell r="H108" t="str">
            <v>.</v>
          </cell>
          <cell r="I108" t="str">
            <v>.</v>
          </cell>
          <cell r="J108" t="e">
            <v>#N/A</v>
          </cell>
          <cell r="K108" t="str">
            <v>.</v>
          </cell>
          <cell r="L108" t="str">
            <v>.</v>
          </cell>
          <cell r="M108" t="str">
            <v>.</v>
          </cell>
          <cell r="N108" t="str">
            <v>.</v>
          </cell>
          <cell r="O108">
            <v>0.11773</v>
          </cell>
          <cell r="P108">
            <v>9.9299999999999999E-2</v>
          </cell>
          <cell r="Q108">
            <v>6.6420000000000007E-2</v>
          </cell>
          <cell r="R108">
            <v>100</v>
          </cell>
          <cell r="S108">
            <v>39</v>
          </cell>
          <cell r="T108">
            <v>0.39</v>
          </cell>
          <cell r="U108" t="str">
            <v>No Kappa</v>
          </cell>
          <cell r="V108" t="str">
            <v>No Kappa</v>
          </cell>
          <cell r="W108" t="str">
            <v>Poor (&lt;.40)</v>
          </cell>
          <cell r="X108" t="str">
            <v>.</v>
          </cell>
          <cell r="Y108" t="str">
            <v>.</v>
          </cell>
          <cell r="Z108" t="str">
            <v>Low agreement (&lt;.60)</v>
          </cell>
          <cell r="AA108">
            <v>1</v>
          </cell>
        </row>
        <row r="109">
          <cell r="A109" t="str">
            <v>F1C</v>
          </cell>
          <cell r="B109" t="str">
            <v>condoms</v>
          </cell>
          <cell r="C109" t="str">
            <v>.</v>
          </cell>
          <cell r="D109" t="e">
            <v>#N/A</v>
          </cell>
          <cell r="E109" t="str">
            <v>.</v>
          </cell>
          <cell r="F109" t="str">
            <v>.</v>
          </cell>
          <cell r="G109" t="str">
            <v>.</v>
          </cell>
          <cell r="H109" t="str">
            <v>.</v>
          </cell>
          <cell r="I109" t="str">
            <v>.</v>
          </cell>
          <cell r="J109" t="e">
            <v>#N/A</v>
          </cell>
          <cell r="K109" t="str">
            <v>.</v>
          </cell>
          <cell r="L109" t="str">
            <v>.</v>
          </cell>
          <cell r="M109" t="str">
            <v>.</v>
          </cell>
          <cell r="N109" t="str">
            <v>.</v>
          </cell>
          <cell r="O109" t="str">
            <v>.</v>
          </cell>
          <cell r="P109">
            <v>0</v>
          </cell>
          <cell r="Q109" t="str">
            <v>.</v>
          </cell>
          <cell r="R109">
            <v>100</v>
          </cell>
          <cell r="S109">
            <v>100</v>
          </cell>
          <cell r="T109">
            <v>1</v>
          </cell>
          <cell r="U109" t="str">
            <v>No Kappa</v>
          </cell>
          <cell r="V109" t="str">
            <v>No Kappa</v>
          </cell>
          <cell r="W109" t="str">
            <v>No Kappa</v>
          </cell>
          <cell r="X109" t="str">
            <v>.</v>
          </cell>
          <cell r="Y109" t="str">
            <v>.</v>
          </cell>
          <cell r="Z109" t="str">
            <v>High agreement (&gt;.80)</v>
          </cell>
          <cell r="AA109">
            <v>1</v>
          </cell>
        </row>
        <row r="110">
          <cell r="A110" t="str">
            <v>F1D</v>
          </cell>
          <cell r="B110" t="str">
            <v>needles_drug_paraphernalia</v>
          </cell>
          <cell r="C110" t="str">
            <v>.</v>
          </cell>
          <cell r="D110" t="e">
            <v>#N/A</v>
          </cell>
          <cell r="E110" t="str">
            <v>.</v>
          </cell>
          <cell r="F110" t="str">
            <v>.</v>
          </cell>
          <cell r="G110" t="str">
            <v>.</v>
          </cell>
          <cell r="H110" t="str">
            <v>.</v>
          </cell>
          <cell r="I110" t="str">
            <v>.</v>
          </cell>
          <cell r="J110" t="e">
            <v>#N/A</v>
          </cell>
          <cell r="K110" t="str">
            <v>.</v>
          </cell>
          <cell r="L110" t="str">
            <v>.</v>
          </cell>
          <cell r="M110" t="str">
            <v>.</v>
          </cell>
          <cell r="N110" t="str">
            <v>.</v>
          </cell>
          <cell r="O110" t="str">
            <v>.</v>
          </cell>
          <cell r="P110">
            <v>0</v>
          </cell>
          <cell r="Q110" t="str">
            <v>.</v>
          </cell>
          <cell r="R110">
            <v>100</v>
          </cell>
          <cell r="S110">
            <v>100</v>
          </cell>
          <cell r="T110">
            <v>1</v>
          </cell>
          <cell r="U110" t="str">
            <v>No Kappa</v>
          </cell>
          <cell r="V110" t="str">
            <v>No Kappa</v>
          </cell>
          <cell r="W110" t="str">
            <v>No Kappa</v>
          </cell>
          <cell r="X110" t="str">
            <v>.</v>
          </cell>
          <cell r="Y110" t="str">
            <v>.</v>
          </cell>
          <cell r="Z110" t="str">
            <v>High agreement (&gt;.80)</v>
          </cell>
          <cell r="AA110">
            <v>1</v>
          </cell>
        </row>
        <row r="111">
          <cell r="A111" t="str">
            <v>F1E</v>
          </cell>
          <cell r="B111" t="str">
            <v>garbage_litter_broken_glass</v>
          </cell>
          <cell r="C111" t="str">
            <v>.</v>
          </cell>
          <cell r="D111" t="e">
            <v>#N/A</v>
          </cell>
          <cell r="E111" t="str">
            <v>.</v>
          </cell>
          <cell r="F111" t="str">
            <v>.</v>
          </cell>
          <cell r="G111" t="str">
            <v>.</v>
          </cell>
          <cell r="H111" t="str">
            <v>.</v>
          </cell>
          <cell r="I111" t="str">
            <v>.</v>
          </cell>
          <cell r="J111" t="e">
            <v>#N/A</v>
          </cell>
          <cell r="K111" t="str">
            <v>.</v>
          </cell>
          <cell r="L111" t="str">
            <v>.</v>
          </cell>
          <cell r="M111" t="str">
            <v>.</v>
          </cell>
          <cell r="N111" t="str">
            <v>.</v>
          </cell>
          <cell r="O111">
            <v>0.15956000000000001</v>
          </cell>
          <cell r="P111">
            <v>0.1207</v>
          </cell>
          <cell r="Q111">
            <v>5.8560000000000001E-2</v>
          </cell>
          <cell r="R111">
            <v>100</v>
          </cell>
          <cell r="S111">
            <v>35</v>
          </cell>
          <cell r="T111">
            <v>0.35</v>
          </cell>
          <cell r="U111" t="str">
            <v>No Kappa</v>
          </cell>
          <cell r="V111" t="str">
            <v>No Kappa</v>
          </cell>
          <cell r="W111" t="str">
            <v>Poor (&lt;.40)</v>
          </cell>
          <cell r="X111" t="str">
            <v>.</v>
          </cell>
          <cell r="Y111" t="str">
            <v>.</v>
          </cell>
          <cell r="Z111" t="str">
            <v>Low agreement (&lt;.60)</v>
          </cell>
          <cell r="AA111">
            <v>1</v>
          </cell>
        </row>
        <row r="112">
          <cell r="A112" t="str">
            <v>F1F</v>
          </cell>
          <cell r="B112" t="str">
            <v>abandoned_cars</v>
          </cell>
          <cell r="C112" t="str">
            <v>.</v>
          </cell>
          <cell r="D112" t="e">
            <v>#N/A</v>
          </cell>
          <cell r="E112" t="str">
            <v>.</v>
          </cell>
          <cell r="F112" t="str">
            <v>.</v>
          </cell>
          <cell r="G112" t="str">
            <v>.</v>
          </cell>
          <cell r="H112" t="str">
            <v>.</v>
          </cell>
          <cell r="I112" t="str">
            <v>.</v>
          </cell>
          <cell r="J112" t="e">
            <v>#N/A</v>
          </cell>
          <cell r="K112" t="str">
            <v>.</v>
          </cell>
          <cell r="L112" t="str">
            <v>.</v>
          </cell>
          <cell r="M112" t="str">
            <v>.</v>
          </cell>
          <cell r="N112" t="str">
            <v>.</v>
          </cell>
          <cell r="O112" t="str">
            <v>.</v>
          </cell>
          <cell r="P112" t="e">
            <v>#N/A</v>
          </cell>
          <cell r="Q112" t="str">
            <v>.</v>
          </cell>
          <cell r="R112">
            <v>100</v>
          </cell>
          <cell r="S112">
            <v>85</v>
          </cell>
          <cell r="T112">
            <v>0.85</v>
          </cell>
          <cell r="U112" t="str">
            <v>No Kappa</v>
          </cell>
          <cell r="V112" t="str">
            <v>No Kappa</v>
          </cell>
          <cell r="W112" t="str">
            <v>No Kappa</v>
          </cell>
          <cell r="X112" t="str">
            <v>.</v>
          </cell>
          <cell r="Y112" t="str">
            <v>.</v>
          </cell>
          <cell r="Z112" t="str">
            <v>High agreement (&gt;.80)</v>
          </cell>
          <cell r="AA112">
            <v>1</v>
          </cell>
        </row>
        <row r="113">
          <cell r="A113" t="str">
            <v>F1G</v>
          </cell>
          <cell r="B113" t="str">
            <v>graffiti</v>
          </cell>
          <cell r="C113" t="str">
            <v>.</v>
          </cell>
          <cell r="D113" t="e">
            <v>#N/A</v>
          </cell>
          <cell r="E113" t="str">
            <v>.</v>
          </cell>
          <cell r="F113" t="str">
            <v>.</v>
          </cell>
          <cell r="G113" t="str">
            <v>.</v>
          </cell>
          <cell r="H113" t="str">
            <v>.</v>
          </cell>
          <cell r="I113" t="str">
            <v>.</v>
          </cell>
          <cell r="J113" t="e">
            <v>#N/A</v>
          </cell>
          <cell r="K113" t="str">
            <v>.</v>
          </cell>
          <cell r="L113" t="str">
            <v>.</v>
          </cell>
          <cell r="M113" t="str">
            <v>.</v>
          </cell>
          <cell r="N113" t="str">
            <v>.</v>
          </cell>
          <cell r="O113">
            <v>0.37080000000000002</v>
          </cell>
          <cell r="P113">
            <v>0.36599999999999999</v>
          </cell>
          <cell r="Q113">
            <v>7.6530000000000001E-2</v>
          </cell>
          <cell r="R113">
            <v>100</v>
          </cell>
          <cell r="S113">
            <v>71</v>
          </cell>
          <cell r="T113">
            <v>0.71</v>
          </cell>
          <cell r="U113" t="str">
            <v>No Kappa</v>
          </cell>
          <cell r="V113" t="str">
            <v>No Kappa</v>
          </cell>
          <cell r="W113" t="str">
            <v>Poor (&lt;.40)</v>
          </cell>
          <cell r="X113" t="str">
            <v>.</v>
          </cell>
          <cell r="Y113" t="str">
            <v>.</v>
          </cell>
          <cell r="Z113" t="str">
            <v>Medium agreement (.60 - .80)</v>
          </cell>
          <cell r="AA113">
            <v>1</v>
          </cell>
        </row>
        <row r="114">
          <cell r="A114" t="str">
            <v>F1H</v>
          </cell>
          <cell r="B114" t="str">
            <v>bldgs_w_broken_windows</v>
          </cell>
          <cell r="C114" t="str">
            <v>.</v>
          </cell>
          <cell r="D114" t="e">
            <v>#N/A</v>
          </cell>
          <cell r="E114" t="str">
            <v>.</v>
          </cell>
          <cell r="F114" t="str">
            <v>.</v>
          </cell>
          <cell r="G114" t="str">
            <v>.</v>
          </cell>
          <cell r="H114" t="str">
            <v>.</v>
          </cell>
          <cell r="I114" t="str">
            <v>.</v>
          </cell>
          <cell r="J114" t="e">
            <v>#N/A</v>
          </cell>
          <cell r="K114" t="str">
            <v>.</v>
          </cell>
          <cell r="L114" t="str">
            <v>.</v>
          </cell>
          <cell r="M114" t="str">
            <v>.</v>
          </cell>
          <cell r="N114" t="str">
            <v>.</v>
          </cell>
          <cell r="O114">
            <v>0.30186000000000002</v>
          </cell>
          <cell r="P114">
            <v>0.28799999999999998</v>
          </cell>
          <cell r="Q114">
            <v>9.7049999999999997E-2</v>
          </cell>
          <cell r="R114">
            <v>100</v>
          </cell>
          <cell r="S114">
            <v>79</v>
          </cell>
          <cell r="T114">
            <v>0.79</v>
          </cell>
          <cell r="U114" t="str">
            <v>No Kappa</v>
          </cell>
          <cell r="V114" t="str">
            <v>No Kappa</v>
          </cell>
          <cell r="W114" t="str">
            <v>Poor (&lt;.40)</v>
          </cell>
          <cell r="X114" t="str">
            <v>.</v>
          </cell>
          <cell r="Y114" t="str">
            <v>.</v>
          </cell>
          <cell r="Z114" t="str">
            <v>Medium agreement (.60 - .80)</v>
          </cell>
          <cell r="AA114">
            <v>1</v>
          </cell>
        </row>
        <row r="115">
          <cell r="A115" t="str">
            <v>H1A</v>
          </cell>
          <cell r="B115" t="str">
            <v>police_security_guards</v>
          </cell>
          <cell r="C115" t="str">
            <v>.</v>
          </cell>
          <cell r="D115" t="e">
            <v>#N/A</v>
          </cell>
          <cell r="E115" t="str">
            <v>.</v>
          </cell>
          <cell r="F115" t="str">
            <v>.</v>
          </cell>
          <cell r="G115" t="str">
            <v>.</v>
          </cell>
          <cell r="H115" t="str">
            <v>.</v>
          </cell>
          <cell r="I115" t="str">
            <v>.</v>
          </cell>
          <cell r="J115" t="e">
            <v>#N/A</v>
          </cell>
          <cell r="K115" t="str">
            <v>.</v>
          </cell>
          <cell r="L115" t="str">
            <v>.</v>
          </cell>
          <cell r="M115" t="str">
            <v>.</v>
          </cell>
          <cell r="N115" t="str">
            <v>.</v>
          </cell>
          <cell r="O115">
            <v>-3.5499999999999997E-2</v>
          </cell>
          <cell r="P115">
            <v>-3.1099999999999999E-2</v>
          </cell>
          <cell r="Q115">
            <v>1.3990000000000001E-2</v>
          </cell>
          <cell r="R115">
            <v>100</v>
          </cell>
          <cell r="S115">
            <v>93</v>
          </cell>
          <cell r="T115">
            <v>0.93</v>
          </cell>
          <cell r="U115" t="str">
            <v>No Kappa</v>
          </cell>
          <cell r="V115" t="str">
            <v>No Kappa</v>
          </cell>
          <cell r="W115" t="str">
            <v>No Kappa</v>
          </cell>
          <cell r="X115" t="str">
            <v>.</v>
          </cell>
          <cell r="Y115" t="str">
            <v>.</v>
          </cell>
          <cell r="Z115" t="str">
            <v>High agreement (&gt;.80)</v>
          </cell>
          <cell r="AA115">
            <v>1</v>
          </cell>
        </row>
        <row r="116">
          <cell r="A116" t="str">
            <v>H1B</v>
          </cell>
          <cell r="B116" t="str">
            <v>3_or_more_teens</v>
          </cell>
          <cell r="C116" t="str">
            <v>.</v>
          </cell>
          <cell r="D116" t="e">
            <v>#N/A</v>
          </cell>
          <cell r="E116" t="str">
            <v>.</v>
          </cell>
          <cell r="F116" t="str">
            <v>.</v>
          </cell>
          <cell r="G116" t="str">
            <v>.</v>
          </cell>
          <cell r="H116" t="str">
            <v>.</v>
          </cell>
          <cell r="I116" t="str">
            <v>.</v>
          </cell>
          <cell r="J116" t="e">
            <v>#N/A</v>
          </cell>
          <cell r="K116" t="str">
            <v>.</v>
          </cell>
          <cell r="L116" t="str">
            <v>.</v>
          </cell>
          <cell r="M116" t="str">
            <v>.</v>
          </cell>
          <cell r="N116" t="str">
            <v>.</v>
          </cell>
          <cell r="O116">
            <v>-1.3509999999999999E-2</v>
          </cell>
          <cell r="P116">
            <v>-1.0200000000000001E-2</v>
          </cell>
          <cell r="Q116">
            <v>9.5899999999999996E-3</v>
          </cell>
          <cell r="R116">
            <v>100</v>
          </cell>
          <cell r="S116">
            <v>97</v>
          </cell>
          <cell r="T116">
            <v>0.97</v>
          </cell>
          <cell r="U116" t="str">
            <v>No Kappa</v>
          </cell>
          <cell r="V116" t="str">
            <v>No Kappa</v>
          </cell>
          <cell r="W116" t="str">
            <v>No Kappa</v>
          </cell>
          <cell r="X116" t="str">
            <v>.</v>
          </cell>
          <cell r="Y116" t="str">
            <v>.</v>
          </cell>
          <cell r="Z116" t="str">
            <v>High agreement (&gt;.80)</v>
          </cell>
          <cell r="AA116">
            <v>1</v>
          </cell>
        </row>
        <row r="117">
          <cell r="A117" t="str">
            <v>H1C</v>
          </cell>
          <cell r="B117" t="str">
            <v>loitering_adults</v>
          </cell>
          <cell r="C117" t="str">
            <v>.</v>
          </cell>
          <cell r="D117" t="e">
            <v>#N/A</v>
          </cell>
          <cell r="E117" t="str">
            <v>.</v>
          </cell>
          <cell r="F117" t="str">
            <v>.</v>
          </cell>
          <cell r="G117" t="str">
            <v>.</v>
          </cell>
          <cell r="H117" t="str">
            <v>.</v>
          </cell>
          <cell r="I117" t="str">
            <v>.</v>
          </cell>
          <cell r="J117" t="e">
            <v>#N/A</v>
          </cell>
          <cell r="K117" t="str">
            <v>.</v>
          </cell>
          <cell r="L117" t="str">
            <v>.</v>
          </cell>
          <cell r="M117" t="str">
            <v>.</v>
          </cell>
          <cell r="N117" t="str">
            <v>.</v>
          </cell>
          <cell r="O117">
            <v>0.35344999999999999</v>
          </cell>
          <cell r="P117">
            <v>0.35460000000000003</v>
          </cell>
          <cell r="Q117">
            <v>0.16688</v>
          </cell>
          <cell r="R117">
            <v>100</v>
          </cell>
          <cell r="S117">
            <v>91</v>
          </cell>
          <cell r="T117">
            <v>0.91</v>
          </cell>
          <cell r="U117" t="str">
            <v>No Kappa</v>
          </cell>
          <cell r="V117" t="str">
            <v>No Kappa</v>
          </cell>
          <cell r="W117" t="str">
            <v>Poor (&lt;.40)</v>
          </cell>
          <cell r="X117" t="str">
            <v>.</v>
          </cell>
          <cell r="Y117" t="str">
            <v>.</v>
          </cell>
          <cell r="Z117" t="str">
            <v>High agreement (&gt;.80)</v>
          </cell>
          <cell r="AA117">
            <v>1</v>
          </cell>
        </row>
        <row r="118">
          <cell r="A118" t="str">
            <v>H1D</v>
          </cell>
          <cell r="B118" t="str">
            <v>ppl_selling_drugs</v>
          </cell>
          <cell r="C118" t="str">
            <v>.</v>
          </cell>
          <cell r="D118" t="e">
            <v>#N/A</v>
          </cell>
          <cell r="E118" t="str">
            <v>.</v>
          </cell>
          <cell r="F118" t="str">
            <v>.</v>
          </cell>
          <cell r="G118" t="str">
            <v>.</v>
          </cell>
          <cell r="H118" t="str">
            <v>.</v>
          </cell>
          <cell r="I118" t="str">
            <v>.</v>
          </cell>
          <cell r="J118" t="e">
            <v>#N/A</v>
          </cell>
          <cell r="K118" t="str">
            <v>.</v>
          </cell>
          <cell r="L118" t="str">
            <v>.</v>
          </cell>
          <cell r="M118" t="str">
            <v>.</v>
          </cell>
          <cell r="N118" t="str">
            <v>.</v>
          </cell>
          <cell r="O118" t="str">
            <v>.</v>
          </cell>
          <cell r="P118">
            <v>0</v>
          </cell>
          <cell r="Q118" t="str">
            <v>.</v>
          </cell>
          <cell r="R118">
            <v>100</v>
          </cell>
          <cell r="S118">
            <v>99</v>
          </cell>
          <cell r="T118">
            <v>0.99</v>
          </cell>
          <cell r="U118" t="str">
            <v>No Kappa</v>
          </cell>
          <cell r="V118" t="str">
            <v>No Kappa</v>
          </cell>
          <cell r="W118" t="str">
            <v>No Kappa</v>
          </cell>
          <cell r="X118" t="str">
            <v>.</v>
          </cell>
          <cell r="Y118" t="str">
            <v>.</v>
          </cell>
          <cell r="Z118" t="str">
            <v>High agreement (&gt;.80)</v>
          </cell>
          <cell r="AA118">
            <v>1</v>
          </cell>
        </row>
        <row r="119">
          <cell r="A119" t="str">
            <v>H1E</v>
          </cell>
          <cell r="B119" t="str">
            <v>ppl_openly_drinking_alcohol</v>
          </cell>
          <cell r="C119" t="str">
            <v>.</v>
          </cell>
          <cell r="D119" t="e">
            <v>#N/A</v>
          </cell>
          <cell r="E119" t="str">
            <v>.</v>
          </cell>
          <cell r="F119" t="str">
            <v>.</v>
          </cell>
          <cell r="G119" t="str">
            <v>.</v>
          </cell>
          <cell r="H119" t="str">
            <v>.</v>
          </cell>
          <cell r="I119" t="str">
            <v>.</v>
          </cell>
          <cell r="J119" t="e">
            <v>#N/A</v>
          </cell>
          <cell r="K119" t="str">
            <v>.</v>
          </cell>
          <cell r="L119" t="str">
            <v>.</v>
          </cell>
          <cell r="M119" t="str">
            <v>.</v>
          </cell>
          <cell r="N119" t="str">
            <v>.</v>
          </cell>
          <cell r="O119">
            <v>-1.01E-2</v>
          </cell>
          <cell r="P119">
            <v>-5.1000000000000004E-3</v>
          </cell>
          <cell r="Q119">
            <v>7.1399999999999996E-3</v>
          </cell>
          <cell r="R119">
            <v>100</v>
          </cell>
          <cell r="S119">
            <v>98</v>
          </cell>
          <cell r="T119">
            <v>0.98</v>
          </cell>
          <cell r="U119" t="str">
            <v>No Kappa</v>
          </cell>
          <cell r="V119" t="str">
            <v>No Kappa</v>
          </cell>
          <cell r="W119" t="str">
            <v>No Kappa</v>
          </cell>
          <cell r="X119" t="str">
            <v>.</v>
          </cell>
          <cell r="Y119" t="str">
            <v>.</v>
          </cell>
          <cell r="Z119" t="str">
            <v>High agreement (&gt;.80)</v>
          </cell>
          <cell r="AA119">
            <v>1</v>
          </cell>
        </row>
        <row r="120">
          <cell r="A120" t="str">
            <v>H1F</v>
          </cell>
          <cell r="B120" t="str">
            <v>drunken_high_ppl</v>
          </cell>
          <cell r="C120" t="str">
            <v>.</v>
          </cell>
          <cell r="D120" t="e">
            <v>#N/A</v>
          </cell>
          <cell r="E120" t="str">
            <v>.</v>
          </cell>
          <cell r="F120" t="str">
            <v>.</v>
          </cell>
          <cell r="G120" t="str">
            <v>.</v>
          </cell>
          <cell r="H120" t="str">
            <v>.</v>
          </cell>
          <cell r="I120" t="str">
            <v>.</v>
          </cell>
          <cell r="J120" t="e">
            <v>#N/A</v>
          </cell>
          <cell r="K120" t="str">
            <v>.</v>
          </cell>
          <cell r="L120" t="str">
            <v>.</v>
          </cell>
          <cell r="M120" t="str">
            <v>.</v>
          </cell>
          <cell r="N120" t="str">
            <v>.</v>
          </cell>
          <cell r="O120" t="str">
            <v>.</v>
          </cell>
          <cell r="P120">
            <v>-5.1000000000000004E-3</v>
          </cell>
          <cell r="Q120" t="str">
            <v>.</v>
          </cell>
          <cell r="R120">
            <v>100</v>
          </cell>
          <cell r="S120">
            <v>98</v>
          </cell>
          <cell r="T120">
            <v>0.98</v>
          </cell>
          <cell r="U120" t="str">
            <v>No Kappa</v>
          </cell>
          <cell r="V120" t="str">
            <v>No Kappa</v>
          </cell>
          <cell r="W120" t="str">
            <v>No Kappa</v>
          </cell>
          <cell r="X120" t="str">
            <v>.</v>
          </cell>
          <cell r="Y120" t="str">
            <v>.</v>
          </cell>
          <cell r="Z120" t="str">
            <v>High agreement (&gt;.80)</v>
          </cell>
          <cell r="AA120">
            <v>1</v>
          </cell>
        </row>
        <row r="121">
          <cell r="A121" t="str">
            <v>H1G</v>
          </cell>
          <cell r="B121" t="str">
            <v>loud_music</v>
          </cell>
          <cell r="C121" t="str">
            <v>.</v>
          </cell>
          <cell r="D121" t="e">
            <v>#N/A</v>
          </cell>
          <cell r="E121" t="str">
            <v>.</v>
          </cell>
          <cell r="F121" t="str">
            <v>.</v>
          </cell>
          <cell r="G121" t="str">
            <v>.</v>
          </cell>
          <cell r="H121" t="str">
            <v>.</v>
          </cell>
          <cell r="I121" t="str">
            <v>.</v>
          </cell>
          <cell r="J121" t="e">
            <v>#N/A</v>
          </cell>
          <cell r="K121" t="str">
            <v>.</v>
          </cell>
          <cell r="L121" t="str">
            <v>.</v>
          </cell>
          <cell r="M121" t="str">
            <v>.</v>
          </cell>
          <cell r="N121" t="str">
            <v>.</v>
          </cell>
          <cell r="O121">
            <v>0.16492999999999999</v>
          </cell>
          <cell r="P121">
            <v>0.16209999999999999</v>
          </cell>
          <cell r="Q121">
            <v>0.17133999999999999</v>
          </cell>
          <cell r="R121">
            <v>100</v>
          </cell>
          <cell r="S121">
            <v>92</v>
          </cell>
          <cell r="T121">
            <v>0.92</v>
          </cell>
          <cell r="U121" t="str">
            <v>No Kappa</v>
          </cell>
          <cell r="V121" t="str">
            <v>No Kappa</v>
          </cell>
          <cell r="W121" t="str">
            <v>Poor (&lt;.40)</v>
          </cell>
          <cell r="X121" t="str">
            <v>.</v>
          </cell>
          <cell r="Y121" t="str">
            <v>.</v>
          </cell>
          <cell r="Z121" t="str">
            <v>High agreement (&gt;.80)</v>
          </cell>
          <cell r="AA121">
            <v>1</v>
          </cell>
        </row>
        <row r="122">
          <cell r="A122" t="str">
            <v>H1H</v>
          </cell>
          <cell r="B122" t="str">
            <v>ppl_smoking</v>
          </cell>
          <cell r="C122" t="str">
            <v>.</v>
          </cell>
          <cell r="D122" t="e">
            <v>#N/A</v>
          </cell>
          <cell r="E122" t="str">
            <v>.</v>
          </cell>
          <cell r="F122" t="str">
            <v>.</v>
          </cell>
          <cell r="G122" t="str">
            <v>.</v>
          </cell>
          <cell r="H122" t="str">
            <v>.</v>
          </cell>
          <cell r="I122" t="str">
            <v>.</v>
          </cell>
          <cell r="J122" t="e">
            <v>#N/A</v>
          </cell>
          <cell r="K122" t="str">
            <v>.</v>
          </cell>
          <cell r="L122" t="str">
            <v>.</v>
          </cell>
          <cell r="M122" t="str">
            <v>.</v>
          </cell>
          <cell r="N122" t="str">
            <v>.</v>
          </cell>
          <cell r="O122">
            <v>0.38524999999999998</v>
          </cell>
          <cell r="P122">
            <v>0.38769999999999999</v>
          </cell>
          <cell r="Q122">
            <v>0.28084999999999999</v>
          </cell>
          <cell r="R122">
            <v>100</v>
          </cell>
          <cell r="S122">
            <v>97</v>
          </cell>
          <cell r="T122">
            <v>0.97</v>
          </cell>
          <cell r="U122" t="str">
            <v>No Kappa</v>
          </cell>
          <cell r="V122" t="str">
            <v>No Kappa</v>
          </cell>
          <cell r="W122" t="str">
            <v>Poor (&lt;.40)</v>
          </cell>
          <cell r="X122" t="str">
            <v>.</v>
          </cell>
          <cell r="Y122" t="str">
            <v>.</v>
          </cell>
          <cell r="Z122" t="str">
            <v>High agreement (&gt;.80)</v>
          </cell>
          <cell r="AA122">
            <v>1</v>
          </cell>
        </row>
        <row r="123">
          <cell r="A123" t="str">
            <v>H2</v>
          </cell>
          <cell r="B123" t="str">
            <v>noise_pollution</v>
          </cell>
          <cell r="C123" t="str">
            <v>.</v>
          </cell>
          <cell r="D123" t="e">
            <v>#N/A</v>
          </cell>
          <cell r="E123" t="str">
            <v>.</v>
          </cell>
          <cell r="F123" t="str">
            <v>.</v>
          </cell>
          <cell r="G123" t="str">
            <v>.</v>
          </cell>
          <cell r="H123" t="str">
            <v>.</v>
          </cell>
          <cell r="I123" t="str">
            <v>.</v>
          </cell>
          <cell r="J123" t="e">
            <v>#N/A</v>
          </cell>
          <cell r="K123" t="str">
            <v>.</v>
          </cell>
          <cell r="L123" t="str">
            <v>.</v>
          </cell>
          <cell r="M123" t="str">
            <v>.</v>
          </cell>
          <cell r="N123" t="str">
            <v>.</v>
          </cell>
          <cell r="O123">
            <v>0.15762000000000001</v>
          </cell>
          <cell r="P123">
            <v>0.155</v>
          </cell>
          <cell r="Q123">
            <v>6.7080000000000001E-2</v>
          </cell>
          <cell r="R123">
            <v>100</v>
          </cell>
          <cell r="S123">
            <v>41</v>
          </cell>
          <cell r="T123">
            <v>0.41</v>
          </cell>
          <cell r="U123" t="str">
            <v>No Kappa</v>
          </cell>
          <cell r="V123" t="str">
            <v>No Kappa</v>
          </cell>
          <cell r="W123" t="str">
            <v>Poor (&lt;.40)</v>
          </cell>
          <cell r="X123" t="str">
            <v>.</v>
          </cell>
          <cell r="Y123" t="str">
            <v>.</v>
          </cell>
          <cell r="Z123" t="str">
            <v>Low agreement (&lt;.60)</v>
          </cell>
          <cell r="AA123">
            <v>1</v>
          </cell>
        </row>
      </sheetData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FD95AC-4489-4335-9D87-52DDC603A634}">
  <sheetPr codeName="Sheet3"/>
  <dimension ref="A1:L381"/>
  <sheetViews>
    <sheetView tabSelected="1" topLeftCell="B1" workbookViewId="0">
      <selection activeCell="P24" sqref="P24"/>
    </sheetView>
  </sheetViews>
  <sheetFormatPr defaultRowHeight="15" x14ac:dyDescent="0.25"/>
  <cols>
    <col min="1" max="1" width="6" hidden="1" customWidth="1"/>
    <col min="2" max="2" width="6.28515625" style="24" customWidth="1"/>
    <col min="3" max="3" width="43.85546875" style="28" customWidth="1"/>
    <col min="4" max="4" width="9.140625" style="25"/>
    <col min="5" max="5" width="9.140625" style="25" customWidth="1"/>
    <col min="6" max="6" width="17.85546875" style="27" customWidth="1"/>
    <col min="7" max="8" width="9.140625" style="25"/>
    <col min="9" max="9" width="19.28515625" style="27" customWidth="1"/>
    <col min="10" max="11" width="9.140625" style="25"/>
    <col min="12" max="12" width="19.7109375" style="27" customWidth="1"/>
  </cols>
  <sheetData>
    <row r="1" spans="1:12" ht="18" x14ac:dyDescent="0.25">
      <c r="C1" s="28" t="s">
        <v>436</v>
      </c>
    </row>
    <row r="2" spans="1:12" ht="18" x14ac:dyDescent="0.25">
      <c r="C2" s="47" t="s">
        <v>437</v>
      </c>
    </row>
    <row r="3" spans="1:12" x14ac:dyDescent="0.25">
      <c r="D3" s="43">
        <v>2012</v>
      </c>
      <c r="E3" s="43"/>
      <c r="F3" s="43"/>
      <c r="G3" s="43">
        <v>2015</v>
      </c>
      <c r="H3" s="43"/>
      <c r="I3" s="43"/>
      <c r="J3" s="43">
        <v>2017</v>
      </c>
      <c r="K3" s="43"/>
      <c r="L3" s="43"/>
    </row>
    <row r="4" spans="1:12" s="42" customFormat="1" ht="26.25" x14ac:dyDescent="0.25">
      <c r="A4" s="37"/>
      <c r="B4" s="38"/>
      <c r="C4" s="39"/>
      <c r="D4" s="40" t="s">
        <v>433</v>
      </c>
      <c r="E4" s="40" t="s">
        <v>434</v>
      </c>
      <c r="F4" s="41" t="s">
        <v>435</v>
      </c>
      <c r="G4" s="40" t="s">
        <v>433</v>
      </c>
      <c r="H4" s="40" t="s">
        <v>434</v>
      </c>
      <c r="I4" s="41" t="s">
        <v>435</v>
      </c>
      <c r="J4" s="40" t="s">
        <v>433</v>
      </c>
      <c r="K4" s="40" t="s">
        <v>434</v>
      </c>
      <c r="L4" s="41" t="s">
        <v>435</v>
      </c>
    </row>
    <row r="5" spans="1:12" x14ac:dyDescent="0.25">
      <c r="A5">
        <v>1</v>
      </c>
      <c r="B5" s="24" t="str">
        <f>IF(VLOOKUP(A5,rawtable!$A$4:$U$393,5,FALSE)="",VLOOKUP(A5,rawtable!$A$4:$U$393,2,FALSE),"")</f>
        <v>housing_detached</v>
      </c>
      <c r="D5" s="25" t="str">
        <f>IF(VLOOKUP($A5,rawtable!$A$4:$U$393,5,FALSE)="","",VLOOKUP($A5,rawtable!$A$4:$U$393,7,FALSE))</f>
        <v/>
      </c>
      <c r="E5" s="25">
        <f>IF(VLOOKUP($A5,rawtable!$A$4:$U$393,5,FALSE)="",VLOOKUP($A5,rawtable!$A$4:$U$393,13,FALSE),"")</f>
        <v>0.86441000000000001</v>
      </c>
      <c r="F5" s="26" t="str">
        <f>IF(VLOOKUP($A5,rawtable!$A$4:$U$393,5,FALSE)="",IF(rawtable!$V5=".","NA",VLOOKUP($A5,rawtable!$A$4:$AG$393,31,FALSE)),"")</f>
        <v>0.87 (0.78, 0.95)</v>
      </c>
      <c r="G5" s="25" t="str">
        <f>IF(VLOOKUP($A5,rawtable!$A$4:$U$393,5,FALSE)="","",VLOOKUP($A5,rawtable!$A$4:$U$393,8,FALSE))</f>
        <v/>
      </c>
      <c r="H5" s="25">
        <f>IF(VLOOKUP($A5,rawtable!$A$4:$U$393,5,FALSE)="",VLOOKUP($A5,rawtable!$A$4:$U$393,17,FALSE),"")</f>
        <v>0.94</v>
      </c>
      <c r="I5" s="26" t="str">
        <f>IF(VLOOKUP($A5,rawtable!$A$4:$U$393,5,FALSE)="",IF(rawtable!$Y5=".","NA",VLOOKUP($A5,rawtable!$A$4:$AG$393,32,FALSE)),"")</f>
        <v>0.95 (0.88, 1.00)</v>
      </c>
      <c r="J5" s="25" t="str">
        <f>IF(VLOOKUP($A5,rawtable!$A$4:$U$393,5,FALSE)="","",VLOOKUP($A5,rawtable!$A$4:$U$393,9,FALSE))</f>
        <v/>
      </c>
      <c r="K5" s="25">
        <f>IF(VLOOKUP($A5,rawtable!$A$4:$U$393,5,FALSE)="",VLOOKUP($A5,rawtable!$A$4:$U$393,21,FALSE),"")</f>
        <v>0.81</v>
      </c>
      <c r="L5" s="26" t="str">
        <f>IF(VLOOKUP($A5,rawtable!$A$4:$U$393,5,FALSE)="",IF(rawtable!$AB5=".","NA",VLOOKUP($A5,rawtable!$A$4:$AG$393,33,FALSE)),"")</f>
        <v>0.74 (0.62, 0.87)</v>
      </c>
    </row>
    <row r="6" spans="1:12" x14ac:dyDescent="0.25">
      <c r="A6">
        <v>2</v>
      </c>
      <c r="B6" s="24" t="str">
        <f>IF(VLOOKUP(A6,rawtable!$A$4:$U$393,5,FALSE)="",VLOOKUP(A6,rawtable!$A$4:$U$393,2,FALSE),"")</f>
        <v/>
      </c>
      <c r="C6" s="28" t="str">
        <f>IF(VLOOKUP(A6,rawtable!$A$4:$U$393,5,FALSE)="","",VLOOKUP(A6,rawtable!$A$4:$U$393,5,FALSE))</f>
        <v>Neither side of Street</v>
      </c>
      <c r="D6" s="25">
        <f>IF(VLOOKUP($A6,rawtable!$A$4:$U$393,5,FALSE)="","",VLOOKUP($A6,rawtable!$A$4:$U$393,7,FALSE))</f>
        <v>49.466000000000001</v>
      </c>
      <c r="E6" s="25" t="str">
        <f>IF(VLOOKUP($A6,rawtable!$A$4:$U$393,5,FALSE)="",VLOOKUP($A6,rawtable!$A$4:$U$393,13,FALSE),"")</f>
        <v/>
      </c>
      <c r="F6" s="26" t="str">
        <f>IF(VLOOKUP($A6,rawtable!$A$4:$U$393,5,FALSE)="",IF(rawtable!$V6=".","NA",VLOOKUP($A6,rawtable!$A$4:$AG$393,31,FALSE)),"")</f>
        <v/>
      </c>
      <c r="G6" s="25">
        <f>IF(VLOOKUP($A6,rawtable!$A$4:$U$393,5,FALSE)="","",VLOOKUP($A6,rawtable!$A$4:$U$393,8,FALSE))</f>
        <v>47.619</v>
      </c>
      <c r="H6" s="25" t="str">
        <f>IF(VLOOKUP($A6,rawtable!$A$4:$U$393,5,FALSE)="",VLOOKUP($A6,rawtable!$A$4:$U$393,17,FALSE),"")</f>
        <v/>
      </c>
      <c r="I6" s="26" t="str">
        <f>IF(VLOOKUP($A6,rawtable!$A$4:$U$393,5,FALSE)="",IF(rawtable!$Y6=".","NA",VLOOKUP($A6,rawtable!$A$4:$AG$393,32,FALSE)),"")</f>
        <v/>
      </c>
      <c r="J6" s="25">
        <f>IF(VLOOKUP($A6,rawtable!$A$4:$U$393,5,FALSE)="","",VLOOKUP($A6,rawtable!$A$4:$U$393,9,FALSE))</f>
        <v>57.790999999999997</v>
      </c>
      <c r="K6" s="25" t="str">
        <f>IF(VLOOKUP($A6,rawtable!$A$4:$U$393,5,FALSE)="",VLOOKUP($A6,rawtable!$A$4:$U$393,21,FALSE),"")</f>
        <v/>
      </c>
      <c r="L6" s="26" t="str">
        <f>IF(VLOOKUP($A6,rawtable!$A$4:$U$393,5,FALSE)="",IF(rawtable!$AB6=".","NA",VLOOKUP($A6,rawtable!$A$4:$AG$393,33,FALSE)),"")</f>
        <v/>
      </c>
    </row>
    <row r="7" spans="1:12" x14ac:dyDescent="0.25">
      <c r="A7">
        <v>3</v>
      </c>
      <c r="B7" s="24" t="str">
        <f>IF(VLOOKUP(A7,rawtable!$A$4:$U$393,5,FALSE)="",VLOOKUP(A7,rawtable!$A$4:$U$393,2,FALSE),"")</f>
        <v/>
      </c>
      <c r="C7" s="28" t="str">
        <f>IF(VLOOKUP(A7,rawtable!$A$4:$U$393,5,FALSE)="","",VLOOKUP(A7,rawtable!$A$4:$U$393,5,FALSE))</f>
        <v>Yes, One side of Street</v>
      </c>
      <c r="D7" s="25">
        <f>IF(VLOOKUP($A7,rawtable!$A$4:$U$393,5,FALSE)="","",VLOOKUP($A7,rawtable!$A$4:$U$393,7,FALSE))</f>
        <v>27.402000000000001</v>
      </c>
      <c r="E7" s="25" t="str">
        <f>IF(VLOOKUP($A7,rawtable!$A$4:$U$393,5,FALSE)="",VLOOKUP($A7,rawtable!$A$4:$U$393,13,FALSE),"")</f>
        <v/>
      </c>
      <c r="F7" s="26" t="str">
        <f>IF(VLOOKUP($A7,rawtable!$A$4:$U$393,5,FALSE)="",IF(rawtable!$V7=".","NA",VLOOKUP($A7,rawtable!$A$4:$AG$393,31,FALSE)),"")</f>
        <v/>
      </c>
      <c r="G7" s="25">
        <f>IF(VLOOKUP($A7,rawtable!$A$4:$U$393,5,FALSE)="","",VLOOKUP($A7,rawtable!$A$4:$U$393,8,FALSE))</f>
        <v>27.914999999999999</v>
      </c>
      <c r="H7" s="25" t="str">
        <f>IF(VLOOKUP($A7,rawtable!$A$4:$U$393,5,FALSE)="",VLOOKUP($A7,rawtable!$A$4:$U$393,17,FALSE),"")</f>
        <v/>
      </c>
      <c r="I7" s="26" t="str">
        <f>IF(VLOOKUP($A7,rawtable!$A$4:$U$393,5,FALSE)="",IF(rawtable!$Y7=".","NA",VLOOKUP($A7,rawtable!$A$4:$AG$393,32,FALSE)),"")</f>
        <v/>
      </c>
      <c r="J7" s="25">
        <f>IF(VLOOKUP($A7,rawtable!$A$4:$U$393,5,FALSE)="","",VLOOKUP($A7,rawtable!$A$4:$U$393,9,FALSE))</f>
        <v>22.39</v>
      </c>
      <c r="K7" s="25" t="str">
        <f>IF(VLOOKUP($A7,rawtable!$A$4:$U$393,5,FALSE)="",VLOOKUP($A7,rawtable!$A$4:$U$393,21,FALSE),"")</f>
        <v/>
      </c>
      <c r="L7" s="26" t="str">
        <f>IF(VLOOKUP($A7,rawtable!$A$4:$U$393,5,FALSE)="",IF(rawtable!$AB7=".","NA",VLOOKUP($A7,rawtable!$A$4:$AG$393,33,FALSE)),"")</f>
        <v/>
      </c>
    </row>
    <row r="8" spans="1:12" x14ac:dyDescent="0.25">
      <c r="A8">
        <v>4</v>
      </c>
      <c r="B8" s="24" t="str">
        <f>IF(VLOOKUP(A8,rawtable!$A$4:$U$393,5,FALSE)="",VLOOKUP(A8,rawtable!$A$4:$U$393,2,FALSE),"")</f>
        <v/>
      </c>
      <c r="C8" s="28" t="str">
        <f>IF(VLOOKUP(A8,rawtable!$A$4:$U$393,5,FALSE)="","",VLOOKUP(A8,rawtable!$A$4:$U$393,5,FALSE))</f>
        <v>Yes, Both sides of Street</v>
      </c>
      <c r="D8" s="25">
        <f>IF(VLOOKUP($A8,rawtable!$A$4:$U$393,5,FALSE)="","",VLOOKUP($A8,rawtable!$A$4:$U$393,7,FALSE))</f>
        <v>23.132000000000001</v>
      </c>
      <c r="E8" s="25" t="str">
        <f>IF(VLOOKUP($A8,rawtable!$A$4:$U$393,5,FALSE)="",VLOOKUP($A8,rawtable!$A$4:$U$393,13,FALSE),"")</f>
        <v/>
      </c>
      <c r="F8" s="26" t="str">
        <f>IF(VLOOKUP($A8,rawtable!$A$4:$U$393,5,FALSE)="",IF(rawtable!$V8=".","NA",VLOOKUP($A8,rawtable!$A$4:$AG$393,31,FALSE)),"")</f>
        <v/>
      </c>
      <c r="G8" s="25">
        <f>IF(VLOOKUP($A8,rawtable!$A$4:$U$393,5,FALSE)="","",VLOOKUP($A8,rawtable!$A$4:$U$393,8,FALSE))</f>
        <v>24.466000000000001</v>
      </c>
      <c r="H8" s="25" t="str">
        <f>IF(VLOOKUP($A8,rawtable!$A$4:$U$393,5,FALSE)="",VLOOKUP($A8,rawtable!$A$4:$U$393,17,FALSE),"")</f>
        <v/>
      </c>
      <c r="I8" s="26" t="str">
        <f>IF(VLOOKUP($A8,rawtable!$A$4:$U$393,5,FALSE)="",IF(rawtable!$Y8=".","NA",VLOOKUP($A8,rawtable!$A$4:$AG$393,32,FALSE)),"")</f>
        <v/>
      </c>
      <c r="J8" s="25">
        <f>IF(VLOOKUP($A8,rawtable!$A$4:$U$393,5,FALSE)="","",VLOOKUP($A8,rawtable!$A$4:$U$393,9,FALSE))</f>
        <v>19.818000000000001</v>
      </c>
      <c r="K8" s="25" t="str">
        <f>IF(VLOOKUP($A8,rawtable!$A$4:$U$393,5,FALSE)="",VLOOKUP($A8,rawtable!$A$4:$U$393,21,FALSE),"")</f>
        <v/>
      </c>
      <c r="L8" s="26" t="str">
        <f>IF(VLOOKUP($A8,rawtable!$A$4:$U$393,5,FALSE)="",IF(rawtable!$AB8=".","NA",VLOOKUP($A8,rawtable!$A$4:$AG$393,33,FALSE)),"")</f>
        <v/>
      </c>
    </row>
    <row r="9" spans="1:12" x14ac:dyDescent="0.25">
      <c r="A9">
        <v>5</v>
      </c>
      <c r="B9" s="24" t="str">
        <f>IF(VLOOKUP(A9,rawtable!$A$4:$U$393,5,FALSE)="",VLOOKUP(A9,rawtable!$A$4:$U$393,2,FALSE),"")</f>
        <v>housing_either_side_of_street_bin</v>
      </c>
      <c r="D9" s="25" t="str">
        <f>IF(VLOOKUP($A9,rawtable!$A$4:$U$393,5,FALSE)="","",VLOOKUP($A9,rawtable!$A$4:$U$393,7,FALSE))</f>
        <v/>
      </c>
      <c r="E9" s="25">
        <f>IF(VLOOKUP($A9,rawtable!$A$4:$U$393,5,FALSE)="",VLOOKUP($A9,rawtable!$A$4:$U$393,13,FALSE),"")</f>
        <v>0.91525000000000001</v>
      </c>
      <c r="F9" s="26" t="str">
        <f>IF(VLOOKUP($A9,rawtable!$A$4:$U$393,5,FALSE)="",IF(rawtable!$V9=".","NA",VLOOKUP($A9,rawtable!$A$4:$AG$393,31,FALSE)),"")</f>
        <v>0.80 (0.65, 0.96)</v>
      </c>
      <c r="G9" s="25" t="str">
        <f>IF(VLOOKUP($A9,rawtable!$A$4:$U$393,5,FALSE)="","",VLOOKUP($A9,rawtable!$A$4:$U$393,8,FALSE))</f>
        <v/>
      </c>
      <c r="H9" s="25">
        <f>IF(VLOOKUP($A9,rawtable!$A$4:$U$393,5,FALSE)="",VLOOKUP($A9,rawtable!$A$4:$U$393,17,FALSE),"")</f>
        <v>0.94118000000000002</v>
      </c>
      <c r="I9" s="26" t="str">
        <f>IF(VLOOKUP($A9,rawtable!$A$4:$U$393,5,FALSE)="",IF(rawtable!$Y9=".","NA",VLOOKUP($A9,rawtable!$A$4:$AG$393,32,FALSE)),"")</f>
        <v>0.79 (0.51, 1.00)</v>
      </c>
      <c r="J9" s="25" t="str">
        <f>IF(VLOOKUP($A9,rawtable!$A$4:$U$393,5,FALSE)="","",VLOOKUP($A9,rawtable!$A$4:$U$393,9,FALSE))</f>
        <v/>
      </c>
      <c r="K9" s="25">
        <f>IF(VLOOKUP($A9,rawtable!$A$4:$U$393,5,FALSE)="",VLOOKUP($A9,rawtable!$A$4:$U$393,21,FALSE),"")</f>
        <v>0.88</v>
      </c>
      <c r="L9" s="26" t="str">
        <f>IF(VLOOKUP($A9,rawtable!$A$4:$U$393,5,FALSE)="",IF(rawtable!$AB9=".","NA",VLOOKUP($A9,rawtable!$A$4:$AG$393,33,FALSE)),"")</f>
        <v>0.74 (0.62, 0.87)</v>
      </c>
    </row>
    <row r="10" spans="1:12" x14ac:dyDescent="0.25">
      <c r="A10">
        <v>6</v>
      </c>
      <c r="B10" s="24" t="str">
        <f>IF(VLOOKUP(A10,rawtable!$A$4:$U$393,5,FALSE)="",VLOOKUP(A10,rawtable!$A$4:$U$393,2,FALSE),"")</f>
        <v/>
      </c>
      <c r="C10" s="28" t="str">
        <f>IF(VLOOKUP(A10,rawtable!$A$4:$U$393,5,FALSE)="","",VLOOKUP(A10,rawtable!$A$4:$U$393,5,FALSE))</f>
        <v>No</v>
      </c>
      <c r="D10" s="25">
        <f>IF(VLOOKUP($A10,rawtable!$A$4:$U$393,5,FALSE)="","",VLOOKUP($A10,rawtable!$A$4:$U$393,7,FALSE))</f>
        <v>25.445</v>
      </c>
      <c r="E10" s="25" t="str">
        <f>IF(VLOOKUP($A10,rawtable!$A$4:$U$393,5,FALSE)="",VLOOKUP($A10,rawtable!$A$4:$U$393,13,FALSE),"")</f>
        <v/>
      </c>
      <c r="F10" s="26" t="str">
        <f>IF(VLOOKUP($A10,rawtable!$A$4:$U$393,5,FALSE)="",IF(rawtable!$V10=".","NA",VLOOKUP($A10,rawtable!$A$4:$AG$393,31,FALSE)),"")</f>
        <v/>
      </c>
      <c r="G10" s="25">
        <f>IF(VLOOKUP($A10,rawtable!$A$4:$U$393,5,FALSE)="","",VLOOKUP($A10,rawtable!$A$4:$U$393,8,FALSE))</f>
        <v>24.103999999999999</v>
      </c>
      <c r="H10" s="25" t="str">
        <f>IF(VLOOKUP($A10,rawtable!$A$4:$U$393,5,FALSE)="",VLOOKUP($A10,rawtable!$A$4:$U$393,17,FALSE),"")</f>
        <v/>
      </c>
      <c r="I10" s="26" t="str">
        <f>IF(VLOOKUP($A10,rawtable!$A$4:$U$393,5,FALSE)="",IF(rawtable!$Y10=".","NA",VLOOKUP($A10,rawtable!$A$4:$AG$393,32,FALSE)),"")</f>
        <v/>
      </c>
      <c r="J10" s="25">
        <f>IF(VLOOKUP($A10,rawtable!$A$4:$U$393,5,FALSE)="","",VLOOKUP($A10,rawtable!$A$4:$U$393,9,FALSE))</f>
        <v>40.241999999999997</v>
      </c>
      <c r="K10" s="25" t="str">
        <f>IF(VLOOKUP($A10,rawtable!$A$4:$U$393,5,FALSE)="",VLOOKUP($A10,rawtable!$A$4:$U$393,21,FALSE),"")</f>
        <v/>
      </c>
      <c r="L10" s="26" t="str">
        <f>IF(VLOOKUP($A10,rawtable!$A$4:$U$393,5,FALSE)="",IF(rawtable!$AB10=".","NA",VLOOKUP($A10,rawtable!$A$4:$AG$393,33,FALSE)),"")</f>
        <v/>
      </c>
    </row>
    <row r="11" spans="1:12" x14ac:dyDescent="0.25">
      <c r="A11">
        <v>7</v>
      </c>
      <c r="B11" s="24" t="str">
        <f>IF(VLOOKUP(A11,rawtable!$A$4:$U$393,5,FALSE)="",VLOOKUP(A11,rawtable!$A$4:$U$393,2,FALSE),"")</f>
        <v/>
      </c>
      <c r="C11" s="28" t="str">
        <f>IF(VLOOKUP(A11,rawtable!$A$4:$U$393,5,FALSE)="","",VLOOKUP(A11,rawtable!$A$4:$U$393,5,FALSE))</f>
        <v>Yes</v>
      </c>
      <c r="D11" s="25">
        <f>IF(VLOOKUP($A11,rawtable!$A$4:$U$393,5,FALSE)="","",VLOOKUP($A11,rawtable!$A$4:$U$393,7,FALSE))</f>
        <v>74.555000000000007</v>
      </c>
      <c r="E11" s="25" t="str">
        <f>IF(VLOOKUP($A11,rawtable!$A$4:$U$393,5,FALSE)="",VLOOKUP($A11,rawtable!$A$4:$U$393,13,FALSE),"")</f>
        <v/>
      </c>
      <c r="F11" s="26" t="str">
        <f>IF(VLOOKUP($A11,rawtable!$A$4:$U$393,5,FALSE)="",IF(rawtable!$V11=".","NA",VLOOKUP($A11,rawtable!$A$4:$AG$393,31,FALSE)),"")</f>
        <v/>
      </c>
      <c r="G11" s="25">
        <f>IF(VLOOKUP($A11,rawtable!$A$4:$U$393,5,FALSE)="","",VLOOKUP($A11,rawtable!$A$4:$U$393,8,FALSE))</f>
        <v>75.896000000000001</v>
      </c>
      <c r="H11" s="25" t="str">
        <f>IF(VLOOKUP($A11,rawtable!$A$4:$U$393,5,FALSE)="",VLOOKUP($A11,rawtable!$A$4:$U$393,17,FALSE),"")</f>
        <v/>
      </c>
      <c r="I11" s="26" t="str">
        <f>IF(VLOOKUP($A11,rawtable!$A$4:$U$393,5,FALSE)="",IF(rawtable!$Y11=".","NA",VLOOKUP($A11,rawtable!$A$4:$AG$393,32,FALSE)),"")</f>
        <v/>
      </c>
      <c r="J11" s="25">
        <f>IF(VLOOKUP($A11,rawtable!$A$4:$U$393,5,FALSE)="","",VLOOKUP($A11,rawtable!$A$4:$U$393,9,FALSE))</f>
        <v>59.758000000000003</v>
      </c>
      <c r="K11" s="25" t="str">
        <f>IF(VLOOKUP($A11,rawtable!$A$4:$U$393,5,FALSE)="",VLOOKUP($A11,rawtable!$A$4:$U$393,21,FALSE),"")</f>
        <v/>
      </c>
      <c r="L11" s="26" t="str">
        <f>IF(VLOOKUP($A11,rawtable!$A$4:$U$393,5,FALSE)="",IF(rawtable!$AB11=".","NA",VLOOKUP($A11,rawtable!$A$4:$AG$393,33,FALSE)),"")</f>
        <v/>
      </c>
    </row>
    <row r="12" spans="1:12" x14ac:dyDescent="0.25">
      <c r="A12">
        <v>8</v>
      </c>
      <c r="B12" s="24" t="str">
        <f>IF(VLOOKUP(A12,rawtable!$A$4:$U$393,5,FALSE)="",VLOOKUP(A12,rawtable!$A$4:$U$393,2,FALSE),"")</f>
        <v>housing_attached</v>
      </c>
      <c r="D12" s="25" t="str">
        <f>IF(VLOOKUP($A12,rawtable!$A$4:$U$393,5,FALSE)="","",VLOOKUP($A12,rawtable!$A$4:$U$393,7,FALSE))</f>
        <v/>
      </c>
      <c r="E12" s="25">
        <f>IF(VLOOKUP($A12,rawtable!$A$4:$U$393,5,FALSE)="",VLOOKUP($A12,rawtable!$A$4:$U$393,13,FALSE),"")</f>
        <v>0.70174999999999998</v>
      </c>
      <c r="F12" s="26" t="str">
        <f>IF(VLOOKUP($A12,rawtable!$A$4:$U$393,5,FALSE)="",IF(rawtable!$V12=".","NA",VLOOKUP($A12,rawtable!$A$4:$AG$393,31,FALSE)),"")</f>
        <v>0.57 (0.38, 0.76)</v>
      </c>
      <c r="G12" s="25" t="str">
        <f>IF(VLOOKUP($A12,rawtable!$A$4:$U$393,5,FALSE)="","",VLOOKUP($A12,rawtable!$A$4:$U$393,8,FALSE))</f>
        <v/>
      </c>
      <c r="H12" s="25">
        <f>IF(VLOOKUP($A12,rawtable!$A$4:$U$393,5,FALSE)="",VLOOKUP($A12,rawtable!$A$4:$U$393,17,FALSE),"")</f>
        <v>0.92</v>
      </c>
      <c r="I12" s="26" t="str">
        <f>IF(VLOOKUP($A12,rawtable!$A$4:$U$393,5,FALSE)="",IF(rawtable!$Y12=".","NA",VLOOKUP($A12,rawtable!$A$4:$AG$393,32,FALSE)),"")</f>
        <v>0.83 (0.66, 0.96)</v>
      </c>
      <c r="J12" s="25" t="str">
        <f>IF(VLOOKUP($A12,rawtable!$A$4:$U$393,5,FALSE)="","",VLOOKUP($A12,rawtable!$A$4:$U$393,9,FALSE))</f>
        <v/>
      </c>
      <c r="K12" s="25">
        <f>IF(VLOOKUP($A12,rawtable!$A$4:$U$393,5,FALSE)="",VLOOKUP($A12,rawtable!$A$4:$U$393,21,FALSE),"")</f>
        <v>0.82</v>
      </c>
      <c r="L12" s="26" t="str">
        <f>IF(VLOOKUP($A12,rawtable!$A$4:$U$393,5,FALSE)="",IF(rawtable!$AB12=".","NA",VLOOKUP($A12,rawtable!$A$4:$AG$393,33,FALSE)),"")</f>
        <v>0.69 (0.54, 0.82)</v>
      </c>
    </row>
    <row r="13" spans="1:12" x14ac:dyDescent="0.25">
      <c r="A13">
        <v>9</v>
      </c>
      <c r="B13" s="24" t="str">
        <f>IF(VLOOKUP(A13,rawtable!$A$4:$U$393,5,FALSE)="",VLOOKUP(A13,rawtable!$A$4:$U$393,2,FALSE),"")</f>
        <v/>
      </c>
      <c r="C13" s="28" t="str">
        <f>IF(VLOOKUP(A13,rawtable!$A$4:$U$393,5,FALSE)="","",VLOOKUP(A13,rawtable!$A$4:$U$393,5,FALSE))</f>
        <v>Neither side of Street</v>
      </c>
      <c r="D13" s="25">
        <f>IF(VLOOKUP($A13,rawtable!$A$4:$U$393,5,FALSE)="","",VLOOKUP($A13,rawtable!$A$4:$U$393,7,FALSE))</f>
        <v>64.057000000000002</v>
      </c>
      <c r="E13" s="25" t="str">
        <f>IF(VLOOKUP($A13,rawtable!$A$4:$U$393,5,FALSE)="",VLOOKUP($A13,rawtable!$A$4:$U$393,13,FALSE),"")</f>
        <v/>
      </c>
      <c r="F13" s="26" t="str">
        <f>IF(VLOOKUP($A13,rawtable!$A$4:$U$393,5,FALSE)="",IF(rawtable!$V13=".","NA",VLOOKUP($A13,rawtable!$A$4:$AG$393,31,FALSE)),"")</f>
        <v/>
      </c>
      <c r="G13" s="25">
        <f>IF(VLOOKUP($A13,rawtable!$A$4:$U$393,5,FALSE)="","",VLOOKUP($A13,rawtable!$A$4:$U$393,8,FALSE))</f>
        <v>67.266999999999996</v>
      </c>
      <c r="H13" s="25" t="str">
        <f>IF(VLOOKUP($A13,rawtable!$A$4:$U$393,5,FALSE)="",VLOOKUP($A13,rawtable!$A$4:$U$393,17,FALSE),"")</f>
        <v/>
      </c>
      <c r="I13" s="26" t="str">
        <f>IF(VLOOKUP($A13,rawtable!$A$4:$U$393,5,FALSE)="",IF(rawtable!$Y13=".","NA",VLOOKUP($A13,rawtable!$A$4:$AG$393,32,FALSE)),"")</f>
        <v/>
      </c>
      <c r="J13" s="25">
        <f>IF(VLOOKUP($A13,rawtable!$A$4:$U$393,5,FALSE)="","",VLOOKUP($A13,rawtable!$A$4:$U$393,9,FALSE))</f>
        <v>69.591999999999999</v>
      </c>
      <c r="K13" s="25" t="str">
        <f>IF(VLOOKUP($A13,rawtable!$A$4:$U$393,5,FALSE)="",VLOOKUP($A13,rawtable!$A$4:$U$393,21,FALSE),"")</f>
        <v/>
      </c>
      <c r="L13" s="26" t="str">
        <f>IF(VLOOKUP($A13,rawtable!$A$4:$U$393,5,FALSE)="",IF(rawtable!$AB13=".","NA",VLOOKUP($A13,rawtable!$A$4:$AG$393,33,FALSE)),"")</f>
        <v/>
      </c>
    </row>
    <row r="14" spans="1:12" x14ac:dyDescent="0.25">
      <c r="A14">
        <v>10</v>
      </c>
      <c r="B14" s="24" t="str">
        <f>IF(VLOOKUP(A14,rawtable!$A$4:$U$393,5,FALSE)="",VLOOKUP(A14,rawtable!$A$4:$U$393,2,FALSE),"")</f>
        <v/>
      </c>
      <c r="C14" s="28" t="str">
        <f>IF(VLOOKUP(A14,rawtable!$A$4:$U$393,5,FALSE)="","",VLOOKUP(A14,rawtable!$A$4:$U$393,5,FALSE))</f>
        <v>Yes, One side of Street</v>
      </c>
      <c r="D14" s="25">
        <f>IF(VLOOKUP($A14,rawtable!$A$4:$U$393,5,FALSE)="","",VLOOKUP($A14,rawtable!$A$4:$U$393,7,FALSE))</f>
        <v>27.936</v>
      </c>
      <c r="E14" s="25" t="str">
        <f>IF(VLOOKUP($A14,rawtable!$A$4:$U$393,5,FALSE)="",VLOOKUP($A14,rawtable!$A$4:$U$393,13,FALSE),"")</f>
        <v/>
      </c>
      <c r="F14" s="26" t="str">
        <f>IF(VLOOKUP($A14,rawtable!$A$4:$U$393,5,FALSE)="",IF(rawtable!$V14=".","NA",VLOOKUP($A14,rawtable!$A$4:$AG$393,31,FALSE)),"")</f>
        <v/>
      </c>
      <c r="G14" s="25">
        <f>IF(VLOOKUP($A14,rawtable!$A$4:$U$393,5,FALSE)="","",VLOOKUP($A14,rawtable!$A$4:$U$393,8,FALSE))</f>
        <v>24.55</v>
      </c>
      <c r="H14" s="25" t="str">
        <f>IF(VLOOKUP($A14,rawtable!$A$4:$U$393,5,FALSE)="",VLOOKUP($A14,rawtable!$A$4:$U$393,17,FALSE),"")</f>
        <v/>
      </c>
      <c r="I14" s="26" t="str">
        <f>IF(VLOOKUP($A14,rawtable!$A$4:$U$393,5,FALSE)="",IF(rawtable!$Y14=".","NA",VLOOKUP($A14,rawtable!$A$4:$AG$393,32,FALSE)),"")</f>
        <v/>
      </c>
      <c r="J14" s="25">
        <f>IF(VLOOKUP($A14,rawtable!$A$4:$U$393,5,FALSE)="","",VLOOKUP($A14,rawtable!$A$4:$U$393,9,FALSE))</f>
        <v>23.751999999999999</v>
      </c>
      <c r="K14" s="25" t="str">
        <f>IF(VLOOKUP($A14,rawtable!$A$4:$U$393,5,FALSE)="",VLOOKUP($A14,rawtable!$A$4:$U$393,21,FALSE),"")</f>
        <v/>
      </c>
      <c r="L14" s="26" t="str">
        <f>IF(VLOOKUP($A14,rawtable!$A$4:$U$393,5,FALSE)="",IF(rawtable!$AB14=".","NA",VLOOKUP($A14,rawtable!$A$4:$AG$393,33,FALSE)),"")</f>
        <v/>
      </c>
    </row>
    <row r="15" spans="1:12" x14ac:dyDescent="0.25">
      <c r="A15">
        <v>11</v>
      </c>
      <c r="B15" s="24" t="str">
        <f>IF(VLOOKUP(A15,rawtable!$A$4:$U$393,5,FALSE)="",VLOOKUP(A15,rawtable!$A$4:$U$393,2,FALSE),"")</f>
        <v/>
      </c>
      <c r="C15" s="28" t="str">
        <f>IF(VLOOKUP(A15,rawtable!$A$4:$U$393,5,FALSE)="","",VLOOKUP(A15,rawtable!$A$4:$U$393,5,FALSE))</f>
        <v>Yes, Both sides of Street</v>
      </c>
      <c r="D15" s="25">
        <f>IF(VLOOKUP($A15,rawtable!$A$4:$U$393,5,FALSE)="","",VLOOKUP($A15,rawtable!$A$4:$U$393,7,FALSE))</f>
        <v>8.0069999999999997</v>
      </c>
      <c r="E15" s="25" t="str">
        <f>IF(VLOOKUP($A15,rawtable!$A$4:$U$393,5,FALSE)="",VLOOKUP($A15,rawtable!$A$4:$U$393,13,FALSE),"")</f>
        <v/>
      </c>
      <c r="F15" s="26" t="str">
        <f>IF(VLOOKUP($A15,rawtable!$A$4:$U$393,5,FALSE)="",IF(rawtable!$V15=".","NA",VLOOKUP($A15,rawtable!$A$4:$AG$393,31,FALSE)),"")</f>
        <v/>
      </c>
      <c r="G15" s="25">
        <f>IF(VLOOKUP($A15,rawtable!$A$4:$U$393,5,FALSE)="","",VLOOKUP($A15,rawtable!$A$4:$U$393,8,FALSE))</f>
        <v>8.1829999999999998</v>
      </c>
      <c r="H15" s="25" t="str">
        <f>IF(VLOOKUP($A15,rawtable!$A$4:$U$393,5,FALSE)="",VLOOKUP($A15,rawtable!$A$4:$U$393,17,FALSE),"")</f>
        <v/>
      </c>
      <c r="I15" s="26" t="str">
        <f>IF(VLOOKUP($A15,rawtable!$A$4:$U$393,5,FALSE)="",IF(rawtable!$Y15=".","NA",VLOOKUP($A15,rawtable!$A$4:$AG$393,32,FALSE)),"")</f>
        <v/>
      </c>
      <c r="J15" s="25">
        <f>IF(VLOOKUP($A15,rawtable!$A$4:$U$393,5,FALSE)="","",VLOOKUP($A15,rawtable!$A$4:$U$393,9,FALSE))</f>
        <v>6.657</v>
      </c>
      <c r="K15" s="25" t="str">
        <f>IF(VLOOKUP($A15,rawtable!$A$4:$U$393,5,FALSE)="",VLOOKUP($A15,rawtable!$A$4:$U$393,21,FALSE),"")</f>
        <v/>
      </c>
      <c r="L15" s="26" t="str">
        <f>IF(VLOOKUP($A15,rawtable!$A$4:$U$393,5,FALSE)="",IF(rawtable!$AB15=".","NA",VLOOKUP($A15,rawtable!$A$4:$AG$393,33,FALSE)),"")</f>
        <v/>
      </c>
    </row>
    <row r="16" spans="1:12" x14ac:dyDescent="0.25">
      <c r="A16">
        <v>12</v>
      </c>
      <c r="B16" s="24" t="str">
        <f>IF(VLOOKUP(A16,rawtable!$A$4:$U$393,5,FALSE)="",VLOOKUP(A16,rawtable!$A$4:$U$393,2,FALSE),"")</f>
        <v>housing_apts</v>
      </c>
      <c r="D16" s="25" t="str">
        <f>IF(VLOOKUP($A16,rawtable!$A$4:$U$393,5,FALSE)="","",VLOOKUP($A16,rawtable!$A$4:$U$393,7,FALSE))</f>
        <v/>
      </c>
      <c r="E16" s="25">
        <f>IF(VLOOKUP($A16,rawtable!$A$4:$U$393,5,FALSE)="",VLOOKUP($A16,rawtable!$A$4:$U$393,13,FALSE),"")</f>
        <v>0.80701999999999996</v>
      </c>
      <c r="F16" s="26" t="str">
        <f>IF(VLOOKUP($A16,rawtable!$A$4:$U$393,5,FALSE)="",IF(rawtable!$V16=".","NA",VLOOKUP($A16,rawtable!$A$4:$AG$393,31,FALSE)),"")</f>
        <v>0.67 (0.47, 0.83)</v>
      </c>
      <c r="G16" s="25" t="str">
        <f>IF(VLOOKUP($A16,rawtable!$A$4:$U$393,5,FALSE)="","",VLOOKUP($A16,rawtable!$A$4:$U$393,8,FALSE))</f>
        <v/>
      </c>
      <c r="H16" s="25">
        <f>IF(VLOOKUP($A16,rawtable!$A$4:$U$393,5,FALSE)="",VLOOKUP($A16,rawtable!$A$4:$U$393,17,FALSE),"")</f>
        <v>0.88234999999999997</v>
      </c>
      <c r="I16" s="26" t="str">
        <f>IF(VLOOKUP($A16,rawtable!$A$4:$U$393,5,FALSE)="",IF(rawtable!$Y16=".","NA",VLOOKUP($A16,rawtable!$A$4:$AG$393,32,FALSE)),"")</f>
        <v>0.79 (0.61, 0.93)</v>
      </c>
      <c r="J16" s="25" t="str">
        <f>IF(VLOOKUP($A16,rawtable!$A$4:$U$393,5,FALSE)="","",VLOOKUP($A16,rawtable!$A$4:$U$393,9,FALSE))</f>
        <v/>
      </c>
      <c r="K16" s="25">
        <f>IF(VLOOKUP($A16,rawtable!$A$4:$U$393,5,FALSE)="",VLOOKUP($A16,rawtable!$A$4:$U$393,21,FALSE),"")</f>
        <v>0.92</v>
      </c>
      <c r="L16" s="26" t="str">
        <f>IF(VLOOKUP($A16,rawtable!$A$4:$U$393,5,FALSE)="",IF(rawtable!$AB16=".","NA",VLOOKUP($A16,rawtable!$A$4:$AG$393,33,FALSE)),"")</f>
        <v>0.82 (0.68, 0.93)</v>
      </c>
    </row>
    <row r="17" spans="1:12" x14ac:dyDescent="0.25">
      <c r="A17">
        <v>13</v>
      </c>
      <c r="B17" s="24" t="str">
        <f>IF(VLOOKUP(A17,rawtable!$A$4:$U$393,5,FALSE)="",VLOOKUP(A17,rawtable!$A$4:$U$393,2,FALSE),"")</f>
        <v/>
      </c>
      <c r="C17" s="28" t="str">
        <f>IF(VLOOKUP(A17,rawtable!$A$4:$U$393,5,FALSE)="","",VLOOKUP(A17,rawtable!$A$4:$U$393,5,FALSE))</f>
        <v>Neither side of Street</v>
      </c>
      <c r="D17" s="25">
        <f>IF(VLOOKUP($A17,rawtable!$A$4:$U$393,5,FALSE)="","",VLOOKUP($A17,rawtable!$A$4:$U$393,7,FALSE))</f>
        <v>67.260000000000005</v>
      </c>
      <c r="E17" s="25" t="str">
        <f>IF(VLOOKUP($A17,rawtable!$A$4:$U$393,5,FALSE)="",VLOOKUP($A17,rawtable!$A$4:$U$393,13,FALSE),"")</f>
        <v/>
      </c>
      <c r="F17" s="26" t="str">
        <f>IF(VLOOKUP($A17,rawtable!$A$4:$U$393,5,FALSE)="",IF(rawtable!$V17=".","NA",VLOOKUP($A17,rawtable!$A$4:$AG$393,31,FALSE)),"")</f>
        <v/>
      </c>
      <c r="G17" s="25">
        <f>IF(VLOOKUP($A17,rawtable!$A$4:$U$393,5,FALSE)="","",VLOOKUP($A17,rawtable!$A$4:$U$393,8,FALSE))</f>
        <v>71.451999999999998</v>
      </c>
      <c r="H17" s="25" t="str">
        <f>IF(VLOOKUP($A17,rawtable!$A$4:$U$393,5,FALSE)="",VLOOKUP($A17,rawtable!$A$4:$U$393,17,FALSE),"")</f>
        <v/>
      </c>
      <c r="I17" s="26" t="str">
        <f>IF(VLOOKUP($A17,rawtable!$A$4:$U$393,5,FALSE)="",IF(rawtable!$Y17=".","NA",VLOOKUP($A17,rawtable!$A$4:$AG$393,32,FALSE)),"")</f>
        <v/>
      </c>
      <c r="J17" s="25">
        <f>IF(VLOOKUP($A17,rawtable!$A$4:$U$393,5,FALSE)="","",VLOOKUP($A17,rawtable!$A$4:$U$393,9,FALSE))</f>
        <v>82.753</v>
      </c>
      <c r="K17" s="25" t="str">
        <f>IF(VLOOKUP($A17,rawtable!$A$4:$U$393,5,FALSE)="",VLOOKUP($A17,rawtable!$A$4:$U$393,21,FALSE),"")</f>
        <v/>
      </c>
      <c r="L17" s="26" t="str">
        <f>IF(VLOOKUP($A17,rawtable!$A$4:$U$393,5,FALSE)="",IF(rawtable!$AB17=".","NA",VLOOKUP($A17,rawtable!$A$4:$AG$393,33,FALSE)),"")</f>
        <v/>
      </c>
    </row>
    <row r="18" spans="1:12" x14ac:dyDescent="0.25">
      <c r="A18">
        <v>14</v>
      </c>
      <c r="B18" s="24" t="str">
        <f>IF(VLOOKUP(A18,rawtable!$A$4:$U$393,5,FALSE)="",VLOOKUP(A18,rawtable!$A$4:$U$393,2,FALSE),"")</f>
        <v/>
      </c>
      <c r="C18" s="28" t="str">
        <f>IF(VLOOKUP(A18,rawtable!$A$4:$U$393,5,FALSE)="","",VLOOKUP(A18,rawtable!$A$4:$U$393,5,FALSE))</f>
        <v>Yes, One side of Street</v>
      </c>
      <c r="D18" s="25">
        <f>IF(VLOOKUP($A18,rawtable!$A$4:$U$393,5,FALSE)="","",VLOOKUP($A18,rawtable!$A$4:$U$393,7,FALSE))</f>
        <v>27.045999999999999</v>
      </c>
      <c r="E18" s="25" t="str">
        <f>IF(VLOOKUP($A18,rawtable!$A$4:$U$393,5,FALSE)="",VLOOKUP($A18,rawtable!$A$4:$U$393,13,FALSE),"")</f>
        <v/>
      </c>
      <c r="F18" s="26" t="str">
        <f>IF(VLOOKUP($A18,rawtable!$A$4:$U$393,5,FALSE)="",IF(rawtable!$V18=".","NA",VLOOKUP($A18,rawtable!$A$4:$AG$393,31,FALSE)),"")</f>
        <v/>
      </c>
      <c r="G18" s="25">
        <f>IF(VLOOKUP($A18,rawtable!$A$4:$U$393,5,FALSE)="","",VLOOKUP($A18,rawtable!$A$4:$U$393,8,FALSE))</f>
        <v>22.838000000000001</v>
      </c>
      <c r="H18" s="25" t="str">
        <f>IF(VLOOKUP($A18,rawtable!$A$4:$U$393,5,FALSE)="",VLOOKUP($A18,rawtable!$A$4:$U$393,17,FALSE),"")</f>
        <v/>
      </c>
      <c r="I18" s="26" t="str">
        <f>IF(VLOOKUP($A18,rawtable!$A$4:$U$393,5,FALSE)="",IF(rawtable!$Y18=".","NA",VLOOKUP($A18,rawtable!$A$4:$AG$393,32,FALSE)),"")</f>
        <v/>
      </c>
      <c r="J18" s="25">
        <f>IF(VLOOKUP($A18,rawtable!$A$4:$U$393,5,FALSE)="","",VLOOKUP($A18,rawtable!$A$4:$U$393,9,FALSE))</f>
        <v>14.675000000000001</v>
      </c>
      <c r="K18" s="25" t="str">
        <f>IF(VLOOKUP($A18,rawtable!$A$4:$U$393,5,FALSE)="",VLOOKUP($A18,rawtable!$A$4:$U$393,21,FALSE),"")</f>
        <v/>
      </c>
      <c r="L18" s="26" t="str">
        <f>IF(VLOOKUP($A18,rawtable!$A$4:$U$393,5,FALSE)="",IF(rawtable!$AB18=".","NA",VLOOKUP($A18,rawtable!$A$4:$AG$393,33,FALSE)),"")</f>
        <v/>
      </c>
    </row>
    <row r="19" spans="1:12" x14ac:dyDescent="0.25">
      <c r="A19">
        <v>15</v>
      </c>
      <c r="B19" s="24" t="str">
        <f>IF(VLOOKUP(A19,rawtable!$A$4:$U$393,5,FALSE)="",VLOOKUP(A19,rawtable!$A$4:$U$393,2,FALSE),"")</f>
        <v/>
      </c>
      <c r="C19" s="28" t="str">
        <f>IF(VLOOKUP(A19,rawtable!$A$4:$U$393,5,FALSE)="","",VLOOKUP(A19,rawtable!$A$4:$U$393,5,FALSE))</f>
        <v>Yes, Both sides of Street</v>
      </c>
      <c r="D19" s="25">
        <f>IF(VLOOKUP($A19,rawtable!$A$4:$U$393,5,FALSE)="","",VLOOKUP($A19,rawtable!$A$4:$U$393,7,FALSE))</f>
        <v>5.694</v>
      </c>
      <c r="E19" s="25" t="str">
        <f>IF(VLOOKUP($A19,rawtable!$A$4:$U$393,5,FALSE)="",VLOOKUP($A19,rawtable!$A$4:$U$393,13,FALSE),"")</f>
        <v/>
      </c>
      <c r="F19" s="26" t="str">
        <f>IF(VLOOKUP($A19,rawtable!$A$4:$U$393,5,FALSE)="",IF(rawtable!$V19=".","NA",VLOOKUP($A19,rawtable!$A$4:$AG$393,31,FALSE)),"")</f>
        <v/>
      </c>
      <c r="G19" s="25">
        <f>IF(VLOOKUP($A19,rawtable!$A$4:$U$393,5,FALSE)="","",VLOOKUP($A19,rawtable!$A$4:$U$393,8,FALSE))</f>
        <v>5.71</v>
      </c>
      <c r="H19" s="25" t="str">
        <f>IF(VLOOKUP($A19,rawtable!$A$4:$U$393,5,FALSE)="",VLOOKUP($A19,rawtable!$A$4:$U$393,17,FALSE),"")</f>
        <v/>
      </c>
      <c r="I19" s="26" t="str">
        <f>IF(VLOOKUP($A19,rawtable!$A$4:$U$393,5,FALSE)="",IF(rawtable!$Y19=".","NA",VLOOKUP($A19,rawtable!$A$4:$AG$393,32,FALSE)),"")</f>
        <v/>
      </c>
      <c r="J19" s="25">
        <f>IF(VLOOKUP($A19,rawtable!$A$4:$U$393,5,FALSE)="","",VLOOKUP($A19,rawtable!$A$4:$U$393,9,FALSE))</f>
        <v>2.5720000000000001</v>
      </c>
      <c r="K19" s="25" t="str">
        <f>IF(VLOOKUP($A19,rawtable!$A$4:$U$393,5,FALSE)="",VLOOKUP($A19,rawtable!$A$4:$U$393,21,FALSE),"")</f>
        <v/>
      </c>
      <c r="L19" s="26" t="str">
        <f>IF(VLOOKUP($A19,rawtable!$A$4:$U$393,5,FALSE)="",IF(rawtable!$AB19=".","NA",VLOOKUP($A19,rawtable!$A$4:$AG$393,33,FALSE)),"")</f>
        <v/>
      </c>
    </row>
    <row r="20" spans="1:12" x14ac:dyDescent="0.25">
      <c r="A20">
        <v>16</v>
      </c>
      <c r="B20" s="24" t="str">
        <f>IF(VLOOKUP(A20,rawtable!$A$4:$U$393,5,FALSE)="",VLOOKUP(A20,rawtable!$A$4:$U$393,2,FALSE),"")</f>
        <v>public_civic</v>
      </c>
      <c r="D20" s="25" t="str">
        <f>IF(VLOOKUP($A20,rawtable!$A$4:$U$393,5,FALSE)="","",VLOOKUP($A20,rawtable!$A$4:$U$393,7,FALSE))</f>
        <v/>
      </c>
      <c r="E20" s="25">
        <f>IF(VLOOKUP($A20,rawtable!$A$4:$U$393,5,FALSE)="",VLOOKUP($A20,rawtable!$A$4:$U$393,13,FALSE),"")</f>
        <v>0.89831000000000005</v>
      </c>
      <c r="F20" s="26" t="str">
        <f>IF(VLOOKUP($A20,rawtable!$A$4:$U$393,5,FALSE)="",IF(rawtable!$V20=".","NA",VLOOKUP($A20,rawtable!$A$4:$AG$393,31,FALSE)),"")</f>
        <v>0.52 (0.12, 0.84)</v>
      </c>
      <c r="G20" s="25" t="str">
        <f>IF(VLOOKUP($A20,rawtable!$A$4:$U$393,5,FALSE)="","",VLOOKUP($A20,rawtable!$A$4:$U$393,8,FALSE))</f>
        <v/>
      </c>
      <c r="H20" s="25">
        <f>IF(VLOOKUP($A20,rawtable!$A$4:$U$393,5,FALSE)="",VLOOKUP($A20,rawtable!$A$4:$U$393,17,FALSE),"")</f>
        <v>0.97916999999999998</v>
      </c>
      <c r="I20" s="26" t="str">
        <f>IF(VLOOKUP($A20,rawtable!$A$4:$U$393,5,FALSE)="",IF(rawtable!$Y20=".","NA",VLOOKUP($A20,rawtable!$A$4:$AG$393,32,FALSE)),"")</f>
        <v>0.88 (0.65, 1.00)</v>
      </c>
      <c r="J20" s="25" t="str">
        <f>IF(VLOOKUP($A20,rawtable!$A$4:$U$393,5,FALSE)="","",VLOOKUP($A20,rawtable!$A$4:$U$393,9,FALSE))</f>
        <v/>
      </c>
      <c r="K20" s="25">
        <f>IF(VLOOKUP($A20,rawtable!$A$4:$U$393,5,FALSE)="",VLOOKUP($A20,rawtable!$A$4:$U$393,21,FALSE),"")</f>
        <v>0.97</v>
      </c>
      <c r="L20" s="26" t="str">
        <f>IF(VLOOKUP($A20,rawtable!$A$4:$U$393,5,FALSE)="",IF(rawtable!$AB20=".","NA",VLOOKUP($A20,rawtable!$A$4:$AG$393,33,FALSE)),"")</f>
        <v>0.56 (-0.03, 1.00)</v>
      </c>
    </row>
    <row r="21" spans="1:12" x14ac:dyDescent="0.25">
      <c r="A21">
        <v>17</v>
      </c>
      <c r="B21" s="24" t="str">
        <f>IF(VLOOKUP(A21,rawtable!$A$4:$U$393,5,FALSE)="",VLOOKUP(A21,rawtable!$A$4:$U$393,2,FALSE),"")</f>
        <v/>
      </c>
      <c r="C21" s="28" t="str">
        <f>IF(VLOOKUP(A21,rawtable!$A$4:$U$393,5,FALSE)="","",VLOOKUP(A21,rawtable!$A$4:$U$393,5,FALSE))</f>
        <v>Neither side of Street</v>
      </c>
      <c r="D21" s="25">
        <f>IF(VLOOKUP($A21,rawtable!$A$4:$U$393,5,FALSE)="","",VLOOKUP($A21,rawtable!$A$4:$U$393,7,FALSE))</f>
        <v>92.361999999999995</v>
      </c>
      <c r="E21" s="25" t="str">
        <f>IF(VLOOKUP($A21,rawtable!$A$4:$U$393,5,FALSE)="",VLOOKUP($A21,rawtable!$A$4:$U$393,13,FALSE),"")</f>
        <v/>
      </c>
      <c r="F21" s="26" t="str">
        <f>IF(VLOOKUP($A21,rawtable!$A$4:$U$393,5,FALSE)="",IF(rawtable!$V21=".","NA",VLOOKUP($A21,rawtable!$A$4:$AG$393,31,FALSE)),"")</f>
        <v/>
      </c>
      <c r="G21" s="25">
        <f>IF(VLOOKUP($A21,rawtable!$A$4:$U$393,5,FALSE)="","",VLOOKUP($A21,rawtable!$A$4:$U$393,8,FALSE))</f>
        <v>94.058999999999997</v>
      </c>
      <c r="H21" s="25" t="str">
        <f>IF(VLOOKUP($A21,rawtable!$A$4:$U$393,5,FALSE)="",VLOOKUP($A21,rawtable!$A$4:$U$393,17,FALSE),"")</f>
        <v/>
      </c>
      <c r="I21" s="26" t="str">
        <f>IF(VLOOKUP($A21,rawtable!$A$4:$U$393,5,FALSE)="",IF(rawtable!$Y21=".","NA",VLOOKUP($A21,rawtable!$A$4:$AG$393,32,FALSE)),"")</f>
        <v/>
      </c>
      <c r="J21" s="25">
        <f>IF(VLOOKUP($A21,rawtable!$A$4:$U$393,5,FALSE)="","",VLOOKUP($A21,rawtable!$A$4:$U$393,9,FALSE))</f>
        <v>96.066999999999993</v>
      </c>
      <c r="K21" s="25" t="str">
        <f>IF(VLOOKUP($A21,rawtable!$A$4:$U$393,5,FALSE)="",VLOOKUP($A21,rawtable!$A$4:$U$393,21,FALSE),"")</f>
        <v/>
      </c>
      <c r="L21" s="26" t="str">
        <f>IF(VLOOKUP($A21,rawtable!$A$4:$U$393,5,FALSE)="",IF(rawtable!$AB21=".","NA",VLOOKUP($A21,rawtable!$A$4:$AG$393,33,FALSE)),"")</f>
        <v/>
      </c>
    </row>
    <row r="22" spans="1:12" x14ac:dyDescent="0.25">
      <c r="A22">
        <v>18</v>
      </c>
      <c r="B22" s="24" t="str">
        <f>IF(VLOOKUP(A22,rawtable!$A$4:$U$393,5,FALSE)="",VLOOKUP(A22,rawtable!$A$4:$U$393,2,FALSE),"")</f>
        <v/>
      </c>
      <c r="C22" s="28" t="str">
        <f>IF(VLOOKUP(A22,rawtable!$A$4:$U$393,5,FALSE)="","",VLOOKUP(A22,rawtable!$A$4:$U$393,5,FALSE))</f>
        <v>Yes, One side of Street</v>
      </c>
      <c r="D22" s="25">
        <f>IF(VLOOKUP($A22,rawtable!$A$4:$U$393,5,FALSE)="","",VLOOKUP($A22,rawtable!$A$4:$U$393,7,FALSE))</f>
        <v>7.282</v>
      </c>
      <c r="E22" s="25" t="str">
        <f>IF(VLOOKUP($A22,rawtable!$A$4:$U$393,5,FALSE)="",VLOOKUP($A22,rawtable!$A$4:$U$393,13,FALSE),"")</f>
        <v/>
      </c>
      <c r="F22" s="26" t="str">
        <f>IF(VLOOKUP($A22,rawtable!$A$4:$U$393,5,FALSE)="",IF(rawtable!$V22=".","NA",VLOOKUP($A22,rawtable!$A$4:$AG$393,31,FALSE)),"")</f>
        <v/>
      </c>
      <c r="G22" s="25">
        <f>IF(VLOOKUP($A22,rawtable!$A$4:$U$393,5,FALSE)="","",VLOOKUP($A22,rawtable!$A$4:$U$393,8,FALSE))</f>
        <v>5.4459999999999997</v>
      </c>
      <c r="H22" s="25" t="str">
        <f>IF(VLOOKUP($A22,rawtable!$A$4:$U$393,5,FALSE)="",VLOOKUP($A22,rawtable!$A$4:$U$393,17,FALSE),"")</f>
        <v/>
      </c>
      <c r="I22" s="26" t="str">
        <f>IF(VLOOKUP($A22,rawtable!$A$4:$U$393,5,FALSE)="",IF(rawtable!$Y22=".","NA",VLOOKUP($A22,rawtable!$A$4:$AG$393,32,FALSE)),"")</f>
        <v/>
      </c>
      <c r="J22" s="25">
        <f>IF(VLOOKUP($A22,rawtable!$A$4:$U$393,5,FALSE)="","",VLOOKUP($A22,rawtable!$A$4:$U$393,9,FALSE))</f>
        <v>3.9329999999999998</v>
      </c>
      <c r="K22" s="25" t="str">
        <f>IF(VLOOKUP($A22,rawtable!$A$4:$U$393,5,FALSE)="",VLOOKUP($A22,rawtable!$A$4:$U$393,21,FALSE),"")</f>
        <v/>
      </c>
      <c r="L22" s="26" t="str">
        <f>IF(VLOOKUP($A22,rawtable!$A$4:$U$393,5,FALSE)="",IF(rawtable!$AB22=".","NA",VLOOKUP($A22,rawtable!$A$4:$AG$393,33,FALSE)),"")</f>
        <v/>
      </c>
    </row>
    <row r="23" spans="1:12" x14ac:dyDescent="0.25">
      <c r="A23">
        <v>19</v>
      </c>
      <c r="B23" s="24" t="str">
        <f>IF(VLOOKUP(A23,rawtable!$A$4:$U$393,5,FALSE)="",VLOOKUP(A23,rawtable!$A$4:$U$393,2,FALSE),"")</f>
        <v/>
      </c>
      <c r="C23" s="28" t="str">
        <f>IF(VLOOKUP(A23,rawtable!$A$4:$U$393,5,FALSE)="","",VLOOKUP(A23,rawtable!$A$4:$U$393,5,FALSE))</f>
        <v>Yes, Both sides of Street</v>
      </c>
      <c r="D23" s="25">
        <f>IF(VLOOKUP($A23,rawtable!$A$4:$U$393,5,FALSE)="","",VLOOKUP($A23,rawtable!$A$4:$U$393,7,FALSE))</f>
        <v>0.35499999999999998</v>
      </c>
      <c r="E23" s="25" t="str">
        <f>IF(VLOOKUP($A23,rawtable!$A$4:$U$393,5,FALSE)="",VLOOKUP($A23,rawtable!$A$4:$U$393,13,FALSE),"")</f>
        <v/>
      </c>
      <c r="F23" s="26" t="str">
        <f>IF(VLOOKUP($A23,rawtable!$A$4:$U$393,5,FALSE)="",IF(rawtable!$V23=".","NA",VLOOKUP($A23,rawtable!$A$4:$AG$393,31,FALSE)),"")</f>
        <v/>
      </c>
      <c r="G23" s="25">
        <f>IF(VLOOKUP($A23,rawtable!$A$4:$U$393,5,FALSE)="","",VLOOKUP($A23,rawtable!$A$4:$U$393,8,FALSE))</f>
        <v>0.495</v>
      </c>
      <c r="H23" s="25" t="str">
        <f>IF(VLOOKUP($A23,rawtable!$A$4:$U$393,5,FALSE)="",VLOOKUP($A23,rawtable!$A$4:$U$393,17,FALSE),"")</f>
        <v/>
      </c>
      <c r="I23" s="26" t="str">
        <f>IF(VLOOKUP($A23,rawtable!$A$4:$U$393,5,FALSE)="",IF(rawtable!$Y23=".","NA",VLOOKUP($A23,rawtable!$A$4:$AG$393,32,FALSE)),"")</f>
        <v/>
      </c>
      <c r="J23" s="25">
        <f>IF(VLOOKUP($A23,rawtable!$A$4:$U$393,5,FALSE)="","",VLOOKUP($A23,rawtable!$A$4:$U$393,9,FALSE))</f>
        <v>0</v>
      </c>
      <c r="K23" s="25" t="str">
        <f>IF(VLOOKUP($A23,rawtable!$A$4:$U$393,5,FALSE)="",VLOOKUP($A23,rawtable!$A$4:$U$393,21,FALSE),"")</f>
        <v/>
      </c>
      <c r="L23" s="26" t="str">
        <f>IF(VLOOKUP($A23,rawtable!$A$4:$U$393,5,FALSE)="",IF(rawtable!$AB23=".","NA",VLOOKUP($A23,rawtable!$A$4:$AG$393,33,FALSE)),"")</f>
        <v/>
      </c>
    </row>
    <row r="24" spans="1:12" x14ac:dyDescent="0.25">
      <c r="A24">
        <v>20</v>
      </c>
      <c r="B24" s="24" t="str">
        <f>IF(VLOOKUP(A24,rawtable!$A$4:$U$393,5,FALSE)="",VLOOKUP(A24,rawtable!$A$4:$U$393,2,FALSE),"")</f>
        <v>office_professional</v>
      </c>
      <c r="D24" s="25" t="str">
        <f>IF(VLOOKUP($A24,rawtable!$A$4:$U$393,5,FALSE)="","",VLOOKUP($A24,rawtable!$A$4:$U$393,7,FALSE))</f>
        <v/>
      </c>
      <c r="E24" s="25">
        <f>IF(VLOOKUP($A24,rawtable!$A$4:$U$393,5,FALSE)="",VLOOKUP($A24,rawtable!$A$4:$U$393,13,FALSE),"")</f>
        <v>0.81355999999999995</v>
      </c>
      <c r="F24" s="26" t="str">
        <f>IF(VLOOKUP($A24,rawtable!$A$4:$U$393,5,FALSE)="",IF(rawtable!$V24=".","NA",VLOOKUP($A24,rawtable!$A$4:$AG$393,31,FALSE)),"")</f>
        <v>0.37 (0.01, 0.70)</v>
      </c>
      <c r="G24" s="25" t="str">
        <f>IF(VLOOKUP($A24,rawtable!$A$4:$U$393,5,FALSE)="","",VLOOKUP($A24,rawtable!$A$4:$U$393,8,FALSE))</f>
        <v/>
      </c>
      <c r="H24" s="25">
        <f>IF(VLOOKUP($A24,rawtable!$A$4:$U$393,5,FALSE)="",VLOOKUP($A24,rawtable!$A$4:$U$393,17,FALSE),"")</f>
        <v>0.95833000000000002</v>
      </c>
      <c r="I24" s="26" t="str">
        <f>IF(VLOOKUP($A24,rawtable!$A$4:$U$393,5,FALSE)="",IF(rawtable!$Y24=".","NA",VLOOKUP($A24,rawtable!$A$4:$AG$393,32,FALSE)),"")</f>
        <v>-0.01 (-1.00, 1.00)</v>
      </c>
      <c r="J24" s="25" t="str">
        <f>IF(VLOOKUP($A24,rawtable!$A$4:$U$393,5,FALSE)="","",VLOOKUP($A24,rawtable!$A$4:$U$393,9,FALSE))</f>
        <v/>
      </c>
      <c r="K24" s="25">
        <f>IF(VLOOKUP($A24,rawtable!$A$4:$U$393,5,FALSE)="",VLOOKUP($A24,rawtable!$A$4:$U$393,21,FALSE),"")</f>
        <v>0.99</v>
      </c>
      <c r="L24" s="26" t="str">
        <f>IF(VLOOKUP($A24,rawtable!$A$4:$U$393,5,FALSE)="",IF(rawtable!$AB24=".","NA",VLOOKUP($A24,rawtable!$A$4:$AG$393,33,FALSE)),"")</f>
        <v>0.00 (-1.00, 1.00)</v>
      </c>
    </row>
    <row r="25" spans="1:12" x14ac:dyDescent="0.25">
      <c r="A25">
        <v>21</v>
      </c>
      <c r="B25" s="24" t="str">
        <f>IF(VLOOKUP(A25,rawtable!$A$4:$U$393,5,FALSE)="",VLOOKUP(A25,rawtable!$A$4:$U$393,2,FALSE),"")</f>
        <v/>
      </c>
      <c r="C25" s="28" t="str">
        <f>IF(VLOOKUP(A25,rawtable!$A$4:$U$393,5,FALSE)="","",VLOOKUP(A25,rawtable!$A$4:$U$393,5,FALSE))</f>
        <v>Neither side of Street</v>
      </c>
      <c r="D25" s="25">
        <f>IF(VLOOKUP($A25,rawtable!$A$4:$U$393,5,FALSE)="","",VLOOKUP($A25,rawtable!$A$4:$U$393,7,FALSE))</f>
        <v>95.203999999999994</v>
      </c>
      <c r="E25" s="25" t="str">
        <f>IF(VLOOKUP($A25,rawtable!$A$4:$U$393,5,FALSE)="",VLOOKUP($A25,rawtable!$A$4:$U$393,13,FALSE),"")</f>
        <v/>
      </c>
      <c r="F25" s="26" t="str">
        <f>IF(VLOOKUP($A25,rawtable!$A$4:$U$393,5,FALSE)="",IF(rawtable!$V25=".","NA",VLOOKUP($A25,rawtable!$A$4:$AG$393,31,FALSE)),"")</f>
        <v/>
      </c>
      <c r="G25" s="25">
        <f>IF(VLOOKUP($A25,rawtable!$A$4:$U$393,5,FALSE)="","",VLOOKUP($A25,rawtable!$A$4:$U$393,8,FALSE))</f>
        <v>96.552000000000007</v>
      </c>
      <c r="H25" s="25" t="str">
        <f>IF(VLOOKUP($A25,rawtable!$A$4:$U$393,5,FALSE)="",VLOOKUP($A25,rawtable!$A$4:$U$393,17,FALSE),"")</f>
        <v/>
      </c>
      <c r="I25" s="26" t="str">
        <f>IF(VLOOKUP($A25,rawtable!$A$4:$U$393,5,FALSE)="",IF(rawtable!$Y25=".","NA",VLOOKUP($A25,rawtable!$A$4:$AG$393,32,FALSE)),"")</f>
        <v/>
      </c>
      <c r="J25" s="25">
        <f>IF(VLOOKUP($A25,rawtable!$A$4:$U$393,5,FALSE)="","",VLOOKUP($A25,rawtable!$A$4:$U$393,9,FALSE))</f>
        <v>99.091999999999999</v>
      </c>
      <c r="K25" s="25" t="str">
        <f>IF(VLOOKUP($A25,rawtable!$A$4:$U$393,5,FALSE)="",VLOOKUP($A25,rawtable!$A$4:$U$393,21,FALSE),"")</f>
        <v/>
      </c>
      <c r="L25" s="26" t="str">
        <f>IF(VLOOKUP($A25,rawtable!$A$4:$U$393,5,FALSE)="",IF(rawtable!$AB25=".","NA",VLOOKUP($A25,rawtable!$A$4:$AG$393,33,FALSE)),"")</f>
        <v/>
      </c>
    </row>
    <row r="26" spans="1:12" x14ac:dyDescent="0.25">
      <c r="A26">
        <v>22</v>
      </c>
      <c r="B26" s="24" t="str">
        <f>IF(VLOOKUP(A26,rawtable!$A$4:$U$393,5,FALSE)="",VLOOKUP(A26,rawtable!$A$4:$U$393,2,FALSE),"")</f>
        <v/>
      </c>
      <c r="C26" s="28" t="str">
        <f>IF(VLOOKUP(A26,rawtable!$A$4:$U$393,5,FALSE)="","",VLOOKUP(A26,rawtable!$A$4:$U$393,5,FALSE))</f>
        <v>Yes, One side of Street</v>
      </c>
      <c r="D26" s="25">
        <f>IF(VLOOKUP($A26,rawtable!$A$4:$U$393,5,FALSE)="","",VLOOKUP($A26,rawtable!$A$4:$U$393,7,FALSE))</f>
        <v>4.085</v>
      </c>
      <c r="E26" s="25" t="str">
        <f>IF(VLOOKUP($A26,rawtable!$A$4:$U$393,5,FALSE)="",VLOOKUP($A26,rawtable!$A$4:$U$393,13,FALSE),"")</f>
        <v/>
      </c>
      <c r="F26" s="26" t="str">
        <f>IF(VLOOKUP($A26,rawtable!$A$4:$U$393,5,FALSE)="",IF(rawtable!$V26=".","NA",VLOOKUP($A26,rawtable!$A$4:$AG$393,31,FALSE)),"")</f>
        <v/>
      </c>
      <c r="G26" s="25">
        <f>IF(VLOOKUP($A26,rawtable!$A$4:$U$393,5,FALSE)="","",VLOOKUP($A26,rawtable!$A$4:$U$393,8,FALSE))</f>
        <v>3.2839999999999998</v>
      </c>
      <c r="H26" s="25" t="str">
        <f>IF(VLOOKUP($A26,rawtable!$A$4:$U$393,5,FALSE)="",VLOOKUP($A26,rawtable!$A$4:$U$393,17,FALSE),"")</f>
        <v/>
      </c>
      <c r="I26" s="26" t="str">
        <f>IF(VLOOKUP($A26,rawtable!$A$4:$U$393,5,FALSE)="",IF(rawtable!$Y26=".","NA",VLOOKUP($A26,rawtable!$A$4:$AG$393,32,FALSE)),"")</f>
        <v/>
      </c>
      <c r="J26" s="25">
        <f>IF(VLOOKUP($A26,rawtable!$A$4:$U$393,5,FALSE)="","",VLOOKUP($A26,rawtable!$A$4:$U$393,9,FALSE))</f>
        <v>0.75600000000000001</v>
      </c>
      <c r="K26" s="25" t="str">
        <f>IF(VLOOKUP($A26,rawtable!$A$4:$U$393,5,FALSE)="",VLOOKUP($A26,rawtable!$A$4:$U$393,21,FALSE),"")</f>
        <v/>
      </c>
      <c r="L26" s="26" t="str">
        <f>IF(VLOOKUP($A26,rawtable!$A$4:$U$393,5,FALSE)="",IF(rawtable!$AB26=".","NA",VLOOKUP($A26,rawtable!$A$4:$AG$393,33,FALSE)),"")</f>
        <v/>
      </c>
    </row>
    <row r="27" spans="1:12" x14ac:dyDescent="0.25">
      <c r="A27">
        <v>23</v>
      </c>
      <c r="B27" s="24" t="str">
        <f>IF(VLOOKUP(A27,rawtable!$A$4:$U$393,5,FALSE)="",VLOOKUP(A27,rawtable!$A$4:$U$393,2,FALSE),"")</f>
        <v/>
      </c>
      <c r="C27" s="28" t="str">
        <f>IF(VLOOKUP(A27,rawtable!$A$4:$U$393,5,FALSE)="","",VLOOKUP(A27,rawtable!$A$4:$U$393,5,FALSE))</f>
        <v>Yes, Both sides of Street</v>
      </c>
      <c r="D27" s="25">
        <f>IF(VLOOKUP($A27,rawtable!$A$4:$U$393,5,FALSE)="","",VLOOKUP($A27,rawtable!$A$4:$U$393,7,FALSE))</f>
        <v>0.71</v>
      </c>
      <c r="E27" s="25" t="str">
        <f>IF(VLOOKUP($A27,rawtable!$A$4:$U$393,5,FALSE)="",VLOOKUP($A27,rawtable!$A$4:$U$393,13,FALSE),"")</f>
        <v/>
      </c>
      <c r="F27" s="26" t="str">
        <f>IF(VLOOKUP($A27,rawtable!$A$4:$U$393,5,FALSE)="",IF(rawtable!$V27=".","NA",VLOOKUP($A27,rawtable!$A$4:$AG$393,31,FALSE)),"")</f>
        <v/>
      </c>
      <c r="G27" s="25">
        <f>IF(VLOOKUP($A27,rawtable!$A$4:$U$393,5,FALSE)="","",VLOOKUP($A27,rawtable!$A$4:$U$393,8,FALSE))</f>
        <v>0.16400000000000001</v>
      </c>
      <c r="H27" s="25" t="str">
        <f>IF(VLOOKUP($A27,rawtable!$A$4:$U$393,5,FALSE)="",VLOOKUP($A27,rawtable!$A$4:$U$393,17,FALSE),"")</f>
        <v/>
      </c>
      <c r="I27" s="26" t="str">
        <f>IF(VLOOKUP($A27,rawtable!$A$4:$U$393,5,FALSE)="",IF(rawtable!$Y27=".","NA",VLOOKUP($A27,rawtable!$A$4:$AG$393,32,FALSE)),"")</f>
        <v/>
      </c>
      <c r="J27" s="25">
        <f>IF(VLOOKUP($A27,rawtable!$A$4:$U$393,5,FALSE)="","",VLOOKUP($A27,rawtable!$A$4:$U$393,9,FALSE))</f>
        <v>0.151</v>
      </c>
      <c r="K27" s="25" t="str">
        <f>IF(VLOOKUP($A27,rawtable!$A$4:$U$393,5,FALSE)="",VLOOKUP($A27,rawtable!$A$4:$U$393,21,FALSE),"")</f>
        <v/>
      </c>
      <c r="L27" s="26" t="str">
        <f>IF(VLOOKUP($A27,rawtable!$A$4:$U$393,5,FALSE)="",IF(rawtable!$AB27=".","NA",VLOOKUP($A27,rawtable!$A$4:$AG$393,33,FALSE)),"")</f>
        <v/>
      </c>
    </row>
    <row r="28" spans="1:12" x14ac:dyDescent="0.25">
      <c r="A28">
        <v>24</v>
      </c>
      <c r="B28" s="24" t="str">
        <f>IF(VLOOKUP(A28,rawtable!$A$4:$U$393,5,FALSE)="",VLOOKUP(A28,rawtable!$A$4:$U$393,2,FALSE),"")</f>
        <v>institutional</v>
      </c>
      <c r="D28" s="25" t="str">
        <f>IF(VLOOKUP($A28,rawtable!$A$4:$U$393,5,FALSE)="","",VLOOKUP($A28,rawtable!$A$4:$U$393,7,FALSE))</f>
        <v/>
      </c>
      <c r="E28" s="25">
        <f>IF(VLOOKUP($A28,rawtable!$A$4:$U$393,5,FALSE)="",VLOOKUP($A28,rawtable!$A$4:$U$393,13,FALSE),"")</f>
        <v>0.89654999999999996</v>
      </c>
      <c r="F28" s="26" t="str">
        <f>IF(VLOOKUP($A28,rawtable!$A$4:$U$393,5,FALSE)="",IF(rawtable!$V28=".","NA",VLOOKUP($A28,rawtable!$A$4:$AG$393,31,FALSE)),"")</f>
        <v>0.75 (0.55, 0.92)</v>
      </c>
      <c r="G28" s="25" t="str">
        <f>IF(VLOOKUP($A28,rawtable!$A$4:$U$393,5,FALSE)="","",VLOOKUP($A28,rawtable!$A$4:$U$393,8,FALSE))</f>
        <v/>
      </c>
      <c r="H28" s="25">
        <f>IF(VLOOKUP($A28,rawtable!$A$4:$U$393,5,FALSE)="",VLOOKUP($A28,rawtable!$A$4:$U$393,17,FALSE),"")</f>
        <v>0.9</v>
      </c>
      <c r="I28" s="26" t="str">
        <f>IF(VLOOKUP($A28,rawtable!$A$4:$U$393,5,FALSE)="",IF(rawtable!$Y28=".","NA",VLOOKUP($A28,rawtable!$A$4:$AG$393,32,FALSE)),"")</f>
        <v>0.77 (0.54, 0.91)</v>
      </c>
      <c r="J28" s="25" t="str">
        <f>IF(VLOOKUP($A28,rawtable!$A$4:$U$393,5,FALSE)="","",VLOOKUP($A28,rawtable!$A$4:$U$393,9,FALSE))</f>
        <v/>
      </c>
      <c r="K28" s="25">
        <f>IF(VLOOKUP($A28,rawtable!$A$4:$U$393,5,FALSE)="",VLOOKUP($A28,rawtable!$A$4:$U$393,21,FALSE),"")</f>
        <v>0.96</v>
      </c>
      <c r="L28" s="26" t="str">
        <f>IF(VLOOKUP($A28,rawtable!$A$4:$U$393,5,FALSE)="",IF(rawtable!$AB28=".","NA",VLOOKUP($A28,rawtable!$A$4:$AG$393,33,FALSE)),"")</f>
        <v>0.73 (0.45, 0.93)</v>
      </c>
    </row>
    <row r="29" spans="1:12" x14ac:dyDescent="0.25">
      <c r="A29">
        <v>25</v>
      </c>
      <c r="B29" s="24" t="str">
        <f>IF(VLOOKUP(A29,rawtable!$A$4:$U$393,5,FALSE)="",VLOOKUP(A29,rawtable!$A$4:$U$393,2,FALSE),"")</f>
        <v/>
      </c>
      <c r="C29" s="28" t="str">
        <f>IF(VLOOKUP(A29,rawtable!$A$4:$U$393,5,FALSE)="","",VLOOKUP(A29,rawtable!$A$4:$U$393,5,FALSE))</f>
        <v>Neither side of Street</v>
      </c>
      <c r="D29" s="25">
        <f>IF(VLOOKUP($A29,rawtable!$A$4:$U$393,5,FALSE)="","",VLOOKUP($A29,rawtable!$A$4:$U$393,7,FALSE))</f>
        <v>80.213999999999999</v>
      </c>
      <c r="E29" s="25" t="str">
        <f>IF(VLOOKUP($A29,rawtable!$A$4:$U$393,5,FALSE)="",VLOOKUP($A29,rawtable!$A$4:$U$393,13,FALSE),"")</f>
        <v/>
      </c>
      <c r="F29" s="26" t="str">
        <f>IF(VLOOKUP($A29,rawtable!$A$4:$U$393,5,FALSE)="",IF(rawtable!$V29=".","NA",VLOOKUP($A29,rawtable!$A$4:$AG$393,31,FALSE)),"")</f>
        <v/>
      </c>
      <c r="G29" s="25">
        <f>IF(VLOOKUP($A29,rawtable!$A$4:$U$393,5,FALSE)="","",VLOOKUP($A29,rawtable!$A$4:$U$393,8,FALSE))</f>
        <v>82.68</v>
      </c>
      <c r="H29" s="25" t="str">
        <f>IF(VLOOKUP($A29,rawtable!$A$4:$U$393,5,FALSE)="",VLOOKUP($A29,rawtable!$A$4:$U$393,17,FALSE),"")</f>
        <v/>
      </c>
      <c r="I29" s="26" t="str">
        <f>IF(VLOOKUP($A29,rawtable!$A$4:$U$393,5,FALSE)="",IF(rawtable!$Y29=".","NA",VLOOKUP($A29,rawtable!$A$4:$AG$393,32,FALSE)),"")</f>
        <v/>
      </c>
      <c r="J29" s="25">
        <f>IF(VLOOKUP($A29,rawtable!$A$4:$U$393,5,FALSE)="","",VLOOKUP($A29,rawtable!$A$4:$U$393,9,FALSE))</f>
        <v>89.259</v>
      </c>
      <c r="K29" s="25" t="str">
        <f>IF(VLOOKUP($A29,rawtable!$A$4:$U$393,5,FALSE)="",VLOOKUP($A29,rawtable!$A$4:$U$393,21,FALSE),"")</f>
        <v/>
      </c>
      <c r="L29" s="26" t="str">
        <f>IF(VLOOKUP($A29,rawtable!$A$4:$U$393,5,FALSE)="",IF(rawtable!$AB29=".","NA",VLOOKUP($A29,rawtable!$A$4:$AG$393,33,FALSE)),"")</f>
        <v/>
      </c>
    </row>
    <row r="30" spans="1:12" x14ac:dyDescent="0.25">
      <c r="A30">
        <v>26</v>
      </c>
      <c r="B30" s="24" t="str">
        <f>IF(VLOOKUP(A30,rawtable!$A$4:$U$393,5,FALSE)="",VLOOKUP(A30,rawtable!$A$4:$U$393,2,FALSE),"")</f>
        <v/>
      </c>
      <c r="C30" s="28" t="str">
        <f>IF(VLOOKUP(A30,rawtable!$A$4:$U$393,5,FALSE)="","",VLOOKUP(A30,rawtable!$A$4:$U$393,5,FALSE))</f>
        <v>Yes, One side of Street</v>
      </c>
      <c r="D30" s="25">
        <f>IF(VLOOKUP($A30,rawtable!$A$4:$U$393,5,FALSE)="","",VLOOKUP($A30,rawtable!$A$4:$U$393,7,FALSE))</f>
        <v>18.004000000000001</v>
      </c>
      <c r="E30" s="25" t="str">
        <f>IF(VLOOKUP($A30,rawtable!$A$4:$U$393,5,FALSE)="",VLOOKUP($A30,rawtable!$A$4:$U$393,13,FALSE),"")</f>
        <v/>
      </c>
      <c r="F30" s="26" t="str">
        <f>IF(VLOOKUP($A30,rawtable!$A$4:$U$393,5,FALSE)="",IF(rawtable!$V30=".","NA",VLOOKUP($A30,rawtable!$A$4:$AG$393,31,FALSE)),"")</f>
        <v/>
      </c>
      <c r="G30" s="25">
        <f>IF(VLOOKUP($A30,rawtable!$A$4:$U$393,5,FALSE)="","",VLOOKUP($A30,rawtable!$A$4:$U$393,8,FALSE))</f>
        <v>15.686</v>
      </c>
      <c r="H30" s="25" t="str">
        <f>IF(VLOOKUP($A30,rawtable!$A$4:$U$393,5,FALSE)="",VLOOKUP($A30,rawtable!$A$4:$U$393,17,FALSE),"")</f>
        <v/>
      </c>
      <c r="I30" s="26" t="str">
        <f>IF(VLOOKUP($A30,rawtable!$A$4:$U$393,5,FALSE)="",IF(rawtable!$Y30=".","NA",VLOOKUP($A30,rawtable!$A$4:$AG$393,32,FALSE)),"")</f>
        <v/>
      </c>
      <c r="J30" s="25">
        <f>IF(VLOOKUP($A30,rawtable!$A$4:$U$393,5,FALSE)="","",VLOOKUP($A30,rawtable!$A$4:$U$393,9,FALSE))</f>
        <v>9.3800000000000008</v>
      </c>
      <c r="K30" s="25" t="str">
        <f>IF(VLOOKUP($A30,rawtable!$A$4:$U$393,5,FALSE)="",VLOOKUP($A30,rawtable!$A$4:$U$393,21,FALSE),"")</f>
        <v/>
      </c>
      <c r="L30" s="26" t="str">
        <f>IF(VLOOKUP($A30,rawtable!$A$4:$U$393,5,FALSE)="",IF(rawtable!$AB30=".","NA",VLOOKUP($A30,rawtable!$A$4:$AG$393,33,FALSE)),"")</f>
        <v/>
      </c>
    </row>
    <row r="31" spans="1:12" x14ac:dyDescent="0.25">
      <c r="A31">
        <v>27</v>
      </c>
      <c r="B31" s="24" t="str">
        <f>IF(VLOOKUP(A31,rawtable!$A$4:$U$393,5,FALSE)="",VLOOKUP(A31,rawtable!$A$4:$U$393,2,FALSE),"")</f>
        <v/>
      </c>
      <c r="C31" s="28" t="str">
        <f>IF(VLOOKUP(A31,rawtable!$A$4:$U$393,5,FALSE)="","",VLOOKUP(A31,rawtable!$A$4:$U$393,5,FALSE))</f>
        <v>Yes, Both sides of Street</v>
      </c>
      <c r="D31" s="25">
        <f>IF(VLOOKUP($A31,rawtable!$A$4:$U$393,5,FALSE)="","",VLOOKUP($A31,rawtable!$A$4:$U$393,7,FALSE))</f>
        <v>1.7829999999999999</v>
      </c>
      <c r="E31" s="25" t="str">
        <f>IF(VLOOKUP($A31,rawtable!$A$4:$U$393,5,FALSE)="",VLOOKUP($A31,rawtable!$A$4:$U$393,13,FALSE),"")</f>
        <v/>
      </c>
      <c r="F31" s="26" t="str">
        <f>IF(VLOOKUP($A31,rawtable!$A$4:$U$393,5,FALSE)="",IF(rawtable!$V31=".","NA",VLOOKUP($A31,rawtable!$A$4:$AG$393,31,FALSE)),"")</f>
        <v/>
      </c>
      <c r="G31" s="25">
        <f>IF(VLOOKUP($A31,rawtable!$A$4:$U$393,5,FALSE)="","",VLOOKUP($A31,rawtable!$A$4:$U$393,8,FALSE))</f>
        <v>1.6339999999999999</v>
      </c>
      <c r="H31" s="25" t="str">
        <f>IF(VLOOKUP($A31,rawtable!$A$4:$U$393,5,FALSE)="",VLOOKUP($A31,rawtable!$A$4:$U$393,17,FALSE),"")</f>
        <v/>
      </c>
      <c r="I31" s="26" t="str">
        <f>IF(VLOOKUP($A31,rawtable!$A$4:$U$393,5,FALSE)="",IF(rawtable!$Y31=".","NA",VLOOKUP($A31,rawtable!$A$4:$AG$393,32,FALSE)),"")</f>
        <v/>
      </c>
      <c r="J31" s="25">
        <f>IF(VLOOKUP($A31,rawtable!$A$4:$U$393,5,FALSE)="","",VLOOKUP($A31,rawtable!$A$4:$U$393,9,FALSE))</f>
        <v>1.3620000000000001</v>
      </c>
      <c r="K31" s="25" t="str">
        <f>IF(VLOOKUP($A31,rawtable!$A$4:$U$393,5,FALSE)="",VLOOKUP($A31,rawtable!$A$4:$U$393,21,FALSE),"")</f>
        <v/>
      </c>
      <c r="L31" s="26" t="str">
        <f>IF(VLOOKUP($A31,rawtable!$A$4:$U$393,5,FALSE)="",IF(rawtable!$AB31=".","NA",VLOOKUP($A31,rawtable!$A$4:$AG$393,33,FALSE)),"")</f>
        <v/>
      </c>
    </row>
    <row r="32" spans="1:12" x14ac:dyDescent="0.25">
      <c r="A32">
        <v>28</v>
      </c>
      <c r="B32" s="24" t="str">
        <f>IF(VLOOKUP(A32,rawtable!$A$4:$U$393,5,FALSE)="",VLOOKUP(A32,rawtable!$A$4:$U$393,2,FALSE),"")</f>
        <v>service</v>
      </c>
      <c r="D32" s="25" t="str">
        <f>IF(VLOOKUP($A32,rawtable!$A$4:$U$393,5,FALSE)="","",VLOOKUP($A32,rawtable!$A$4:$U$393,7,FALSE))</f>
        <v/>
      </c>
      <c r="E32" s="25">
        <f>IF(VLOOKUP($A32,rawtable!$A$4:$U$393,5,FALSE)="",VLOOKUP($A32,rawtable!$A$4:$U$393,13,FALSE),"")</f>
        <v>0.82759000000000005</v>
      </c>
      <c r="F32" s="26" t="str">
        <f>IF(VLOOKUP($A32,rawtable!$A$4:$U$393,5,FALSE)="",IF(rawtable!$V32=".","NA",VLOOKUP($A32,rawtable!$A$4:$AG$393,31,FALSE)),"")</f>
        <v>0.44 (0.08, 0.76)</v>
      </c>
      <c r="G32" s="25" t="str">
        <f>IF(VLOOKUP($A32,rawtable!$A$4:$U$393,5,FALSE)="","",VLOOKUP($A32,rawtable!$A$4:$U$393,8,FALSE))</f>
        <v/>
      </c>
      <c r="H32" s="25">
        <f>IF(VLOOKUP($A32,rawtable!$A$4:$U$393,5,FALSE)="",VLOOKUP($A32,rawtable!$A$4:$U$393,17,FALSE),"")</f>
        <v>0.9</v>
      </c>
      <c r="I32" s="26" t="str">
        <f>IF(VLOOKUP($A32,rawtable!$A$4:$U$393,5,FALSE)="",IF(rawtable!$Y32=".","NA",VLOOKUP($A32,rawtable!$A$4:$AG$393,32,FALSE)),"")</f>
        <v>0.78 (0.57, 0.95)</v>
      </c>
      <c r="J32" s="25" t="str">
        <f>IF(VLOOKUP($A32,rawtable!$A$4:$U$393,5,FALSE)="","",VLOOKUP($A32,rawtable!$A$4:$U$393,9,FALSE))</f>
        <v/>
      </c>
      <c r="K32" s="25">
        <f>IF(VLOOKUP($A32,rawtable!$A$4:$U$393,5,FALSE)="",VLOOKUP($A32,rawtable!$A$4:$U$393,21,FALSE),"")</f>
        <v>0.87</v>
      </c>
      <c r="L32" s="26" t="str">
        <f>IF(VLOOKUP($A32,rawtable!$A$4:$U$393,5,FALSE)="",IF(rawtable!$AB32=".","NA",VLOOKUP($A32,rawtable!$A$4:$AG$393,33,FALSE)),"")</f>
        <v>0.62 (0.39, 0.81)</v>
      </c>
    </row>
    <row r="33" spans="1:12" x14ac:dyDescent="0.25">
      <c r="A33">
        <v>29</v>
      </c>
      <c r="B33" s="24" t="str">
        <f>IF(VLOOKUP(A33,rawtable!$A$4:$U$393,5,FALSE)="",VLOOKUP(A33,rawtable!$A$4:$U$393,2,FALSE),"")</f>
        <v/>
      </c>
      <c r="C33" s="28" t="str">
        <f>IF(VLOOKUP(A33,rawtable!$A$4:$U$393,5,FALSE)="","",VLOOKUP(A33,rawtable!$A$4:$U$393,5,FALSE))</f>
        <v>Neither side of Street</v>
      </c>
      <c r="D33" s="25">
        <f>IF(VLOOKUP($A33,rawtable!$A$4:$U$393,5,FALSE)="","",VLOOKUP($A33,rawtable!$A$4:$U$393,7,FALSE))</f>
        <v>85.942999999999998</v>
      </c>
      <c r="E33" s="25" t="str">
        <f>IF(VLOOKUP($A33,rawtable!$A$4:$U$393,5,FALSE)="",VLOOKUP($A33,rawtable!$A$4:$U$393,13,FALSE),"")</f>
        <v/>
      </c>
      <c r="F33" s="26" t="str">
        <f>IF(VLOOKUP($A33,rawtable!$A$4:$U$393,5,FALSE)="",IF(rawtable!$V33=".","NA",VLOOKUP($A33,rawtable!$A$4:$AG$393,31,FALSE)),"")</f>
        <v/>
      </c>
      <c r="G33" s="25">
        <f>IF(VLOOKUP($A33,rawtable!$A$4:$U$393,5,FALSE)="","",VLOOKUP($A33,rawtable!$A$4:$U$393,8,FALSE))</f>
        <v>83.632999999999996</v>
      </c>
      <c r="H33" s="25" t="str">
        <f>IF(VLOOKUP($A33,rawtable!$A$4:$U$393,5,FALSE)="",VLOOKUP($A33,rawtable!$A$4:$U$393,17,FALSE),"")</f>
        <v/>
      </c>
      <c r="I33" s="26" t="str">
        <f>IF(VLOOKUP($A33,rawtable!$A$4:$U$393,5,FALSE)="",IF(rawtable!$Y33=".","NA",VLOOKUP($A33,rawtable!$A$4:$AG$393,32,FALSE)),"")</f>
        <v/>
      </c>
      <c r="J33" s="25">
        <f>IF(VLOOKUP($A33,rawtable!$A$4:$U$393,5,FALSE)="","",VLOOKUP($A33,rawtable!$A$4:$U$393,9,FALSE))</f>
        <v>90.317999999999998</v>
      </c>
      <c r="K33" s="25" t="str">
        <f>IF(VLOOKUP($A33,rawtable!$A$4:$U$393,5,FALSE)="",VLOOKUP($A33,rawtable!$A$4:$U$393,21,FALSE),"")</f>
        <v/>
      </c>
      <c r="L33" s="26" t="str">
        <f>IF(VLOOKUP($A33,rawtable!$A$4:$U$393,5,FALSE)="",IF(rawtable!$AB33=".","NA",VLOOKUP($A33,rawtable!$A$4:$AG$393,33,FALSE)),"")</f>
        <v/>
      </c>
    </row>
    <row r="34" spans="1:12" x14ac:dyDescent="0.25">
      <c r="A34">
        <v>30</v>
      </c>
      <c r="B34" s="24" t="str">
        <f>IF(VLOOKUP(A34,rawtable!$A$4:$U$393,5,FALSE)="",VLOOKUP(A34,rawtable!$A$4:$U$393,2,FALSE),"")</f>
        <v/>
      </c>
      <c r="C34" s="28" t="str">
        <f>IF(VLOOKUP(A34,rawtable!$A$4:$U$393,5,FALSE)="","",VLOOKUP(A34,rawtable!$A$4:$U$393,5,FALSE))</f>
        <v>Yes, One side of Street</v>
      </c>
      <c r="D34" s="25">
        <f>IF(VLOOKUP($A34,rawtable!$A$4:$U$393,5,FALSE)="","",VLOOKUP($A34,rawtable!$A$4:$U$393,7,FALSE))</f>
        <v>11.922000000000001</v>
      </c>
      <c r="E34" s="25" t="str">
        <f>IF(VLOOKUP($A34,rawtable!$A$4:$U$393,5,FALSE)="",VLOOKUP($A34,rawtable!$A$4:$U$393,13,FALSE),"")</f>
        <v/>
      </c>
      <c r="F34" s="26" t="str">
        <f>IF(VLOOKUP($A34,rawtable!$A$4:$U$393,5,FALSE)="",IF(rawtable!$V34=".","NA",VLOOKUP($A34,rawtable!$A$4:$AG$393,31,FALSE)),"")</f>
        <v/>
      </c>
      <c r="G34" s="25">
        <f>IF(VLOOKUP($A34,rawtable!$A$4:$U$393,5,FALSE)="","",VLOOKUP($A34,rawtable!$A$4:$U$393,8,FALSE))</f>
        <v>15.057</v>
      </c>
      <c r="H34" s="25" t="str">
        <f>IF(VLOOKUP($A34,rawtable!$A$4:$U$393,5,FALSE)="",VLOOKUP($A34,rawtable!$A$4:$U$393,17,FALSE),"")</f>
        <v/>
      </c>
      <c r="I34" s="26" t="str">
        <f>IF(VLOOKUP($A34,rawtable!$A$4:$U$393,5,FALSE)="",IF(rawtable!$Y34=".","NA",VLOOKUP($A34,rawtable!$A$4:$AG$393,32,FALSE)),"")</f>
        <v/>
      </c>
      <c r="J34" s="25">
        <f>IF(VLOOKUP($A34,rawtable!$A$4:$U$393,5,FALSE)="","",VLOOKUP($A34,rawtable!$A$4:$U$393,9,FALSE))</f>
        <v>8.9260000000000002</v>
      </c>
      <c r="K34" s="25" t="str">
        <f>IF(VLOOKUP($A34,rawtable!$A$4:$U$393,5,FALSE)="",VLOOKUP($A34,rawtable!$A$4:$U$393,21,FALSE),"")</f>
        <v/>
      </c>
      <c r="L34" s="26" t="str">
        <f>IF(VLOOKUP($A34,rawtable!$A$4:$U$393,5,FALSE)="",IF(rawtable!$AB34=".","NA",VLOOKUP($A34,rawtable!$A$4:$AG$393,33,FALSE)),"")</f>
        <v/>
      </c>
    </row>
    <row r="35" spans="1:12" x14ac:dyDescent="0.25">
      <c r="A35">
        <v>31</v>
      </c>
      <c r="B35" s="24" t="str">
        <f>IF(VLOOKUP(A35,rawtable!$A$4:$U$393,5,FALSE)="",VLOOKUP(A35,rawtable!$A$4:$U$393,2,FALSE),"")</f>
        <v/>
      </c>
      <c r="C35" s="28" t="str">
        <f>IF(VLOOKUP(A35,rawtable!$A$4:$U$393,5,FALSE)="","",VLOOKUP(A35,rawtable!$A$4:$U$393,5,FALSE))</f>
        <v>Yes, Both sides of Street</v>
      </c>
      <c r="D35" s="25">
        <f>IF(VLOOKUP($A35,rawtable!$A$4:$U$393,5,FALSE)="","",VLOOKUP($A35,rawtable!$A$4:$U$393,7,FALSE))</f>
        <v>2.1349999999999998</v>
      </c>
      <c r="E35" s="25" t="str">
        <f>IF(VLOOKUP($A35,rawtable!$A$4:$U$393,5,FALSE)="",VLOOKUP($A35,rawtable!$A$4:$U$393,13,FALSE),"")</f>
        <v/>
      </c>
      <c r="F35" s="26" t="str">
        <f>IF(VLOOKUP($A35,rawtable!$A$4:$U$393,5,FALSE)="",IF(rawtable!$V35=".","NA",VLOOKUP($A35,rawtable!$A$4:$AG$393,31,FALSE)),"")</f>
        <v/>
      </c>
      <c r="G35" s="25">
        <f>IF(VLOOKUP($A35,rawtable!$A$4:$U$393,5,FALSE)="","",VLOOKUP($A35,rawtable!$A$4:$U$393,8,FALSE))</f>
        <v>1.3089999999999999</v>
      </c>
      <c r="H35" s="25" t="str">
        <f>IF(VLOOKUP($A35,rawtable!$A$4:$U$393,5,FALSE)="",VLOOKUP($A35,rawtable!$A$4:$U$393,17,FALSE),"")</f>
        <v/>
      </c>
      <c r="I35" s="26" t="str">
        <f>IF(VLOOKUP($A35,rawtable!$A$4:$U$393,5,FALSE)="",IF(rawtable!$Y35=".","NA",VLOOKUP($A35,rawtable!$A$4:$AG$393,32,FALSE)),"")</f>
        <v/>
      </c>
      <c r="J35" s="25">
        <f>IF(VLOOKUP($A35,rawtable!$A$4:$U$393,5,FALSE)="","",VLOOKUP($A35,rawtable!$A$4:$U$393,9,FALSE))</f>
        <v>0.75600000000000001</v>
      </c>
      <c r="K35" s="25" t="str">
        <f>IF(VLOOKUP($A35,rawtable!$A$4:$U$393,5,FALSE)="",VLOOKUP($A35,rawtable!$A$4:$U$393,21,FALSE),"")</f>
        <v/>
      </c>
      <c r="L35" s="26" t="str">
        <f>IF(VLOOKUP($A35,rawtable!$A$4:$U$393,5,FALSE)="",IF(rawtable!$AB35=".","NA",VLOOKUP($A35,rawtable!$A$4:$AG$393,33,FALSE)),"")</f>
        <v/>
      </c>
    </row>
    <row r="36" spans="1:12" x14ac:dyDescent="0.25">
      <c r="A36">
        <v>32</v>
      </c>
      <c r="B36" s="24" t="str">
        <f>IF(VLOOKUP(A36,rawtable!$A$4:$U$393,5,FALSE)="",VLOOKUP(A36,rawtable!$A$4:$U$393,2,FALSE),"")</f>
        <v>retail</v>
      </c>
      <c r="D36" s="25" t="str">
        <f>IF(VLOOKUP($A36,rawtable!$A$4:$U$393,5,FALSE)="","",VLOOKUP($A36,rawtable!$A$4:$U$393,7,FALSE))</f>
        <v/>
      </c>
      <c r="E36" s="25">
        <f>IF(VLOOKUP($A36,rawtable!$A$4:$U$393,5,FALSE)="",VLOOKUP($A36,rawtable!$A$4:$U$393,13,FALSE),"")</f>
        <v>0.84482999999999997</v>
      </c>
      <c r="F36" s="26" t="str">
        <f>IF(VLOOKUP($A36,rawtable!$A$4:$U$393,5,FALSE)="",IF(rawtable!$V36=".","NA",VLOOKUP($A36,rawtable!$A$4:$AG$393,31,FALSE)),"")</f>
        <v>0.70 (0.49, 0.89)</v>
      </c>
      <c r="G36" s="25" t="str">
        <f>IF(VLOOKUP($A36,rawtable!$A$4:$U$393,5,FALSE)="","",VLOOKUP($A36,rawtable!$A$4:$U$393,8,FALSE))</f>
        <v/>
      </c>
      <c r="H36" s="25">
        <f>IF(VLOOKUP($A36,rawtable!$A$4:$U$393,5,FALSE)="",VLOOKUP($A36,rawtable!$A$4:$U$393,17,FALSE),"")</f>
        <v>0.94</v>
      </c>
      <c r="I36" s="26" t="str">
        <f>IF(VLOOKUP($A36,rawtable!$A$4:$U$393,5,FALSE)="",IF(rawtable!$Y36=".","NA",VLOOKUP($A36,rawtable!$A$4:$AG$393,32,FALSE)),"")</f>
        <v>0.64 (0.15, 1.00)</v>
      </c>
      <c r="J36" s="25" t="str">
        <f>IF(VLOOKUP($A36,rawtable!$A$4:$U$393,5,FALSE)="","",VLOOKUP($A36,rawtable!$A$4:$U$393,9,FALSE))</f>
        <v/>
      </c>
      <c r="K36" s="25">
        <f>IF(VLOOKUP($A36,rawtable!$A$4:$U$393,5,FALSE)="",VLOOKUP($A36,rawtable!$A$4:$U$393,21,FALSE),"")</f>
        <v>0.92</v>
      </c>
      <c r="L36" s="26" t="str">
        <f>IF(VLOOKUP($A36,rawtable!$A$4:$U$393,5,FALSE)="",IF(rawtable!$AB36=".","NA",VLOOKUP($A36,rawtable!$A$4:$AG$393,33,FALSE)),"")</f>
        <v>0.63 (0.31, 0.88)</v>
      </c>
    </row>
    <row r="37" spans="1:12" x14ac:dyDescent="0.25">
      <c r="A37">
        <v>33</v>
      </c>
      <c r="B37" s="24" t="str">
        <f>IF(VLOOKUP(A37,rawtable!$A$4:$U$393,5,FALSE)="",VLOOKUP(A37,rawtable!$A$4:$U$393,2,FALSE),"")</f>
        <v/>
      </c>
      <c r="C37" s="28" t="str">
        <f>IF(VLOOKUP(A37,rawtable!$A$4:$U$393,5,FALSE)="","",VLOOKUP(A37,rawtable!$A$4:$U$393,5,FALSE))</f>
        <v>Neither side of Street</v>
      </c>
      <c r="D37" s="25">
        <f>IF(VLOOKUP($A37,rawtable!$A$4:$U$393,5,FALSE)="","",VLOOKUP($A37,rawtable!$A$4:$U$393,7,FALSE))</f>
        <v>85.765000000000001</v>
      </c>
      <c r="E37" s="25" t="str">
        <f>IF(VLOOKUP($A37,rawtable!$A$4:$U$393,5,FALSE)="",VLOOKUP($A37,rawtable!$A$4:$U$393,13,FALSE),"")</f>
        <v/>
      </c>
      <c r="F37" s="26" t="str">
        <f>IF(VLOOKUP($A37,rawtable!$A$4:$U$393,5,FALSE)="",IF(rawtable!$V37=".","NA",VLOOKUP($A37,rawtable!$A$4:$AG$393,31,FALSE)),"")</f>
        <v/>
      </c>
      <c r="G37" s="25">
        <f>IF(VLOOKUP($A37,rawtable!$A$4:$U$393,5,FALSE)="","",VLOOKUP($A37,rawtable!$A$4:$U$393,8,FALSE))</f>
        <v>91.816999999999993</v>
      </c>
      <c r="H37" s="25" t="str">
        <f>IF(VLOOKUP($A37,rawtable!$A$4:$U$393,5,FALSE)="",VLOOKUP($A37,rawtable!$A$4:$U$393,17,FALSE),"")</f>
        <v/>
      </c>
      <c r="I37" s="26" t="str">
        <f>IF(VLOOKUP($A37,rawtable!$A$4:$U$393,5,FALSE)="",IF(rawtable!$Y37=".","NA",VLOOKUP($A37,rawtable!$A$4:$AG$393,32,FALSE)),"")</f>
        <v/>
      </c>
      <c r="J37" s="25">
        <f>IF(VLOOKUP($A37,rawtable!$A$4:$U$393,5,FALSE)="","",VLOOKUP($A37,rawtable!$A$4:$U$393,9,FALSE))</f>
        <v>93.646000000000001</v>
      </c>
      <c r="K37" s="25" t="str">
        <f>IF(VLOOKUP($A37,rawtable!$A$4:$U$393,5,FALSE)="",VLOOKUP($A37,rawtable!$A$4:$U$393,21,FALSE),"")</f>
        <v/>
      </c>
      <c r="L37" s="26" t="str">
        <f>IF(VLOOKUP($A37,rawtable!$A$4:$U$393,5,FALSE)="",IF(rawtable!$AB37=".","NA",VLOOKUP($A37,rawtable!$A$4:$AG$393,33,FALSE)),"")</f>
        <v/>
      </c>
    </row>
    <row r="38" spans="1:12" x14ac:dyDescent="0.25">
      <c r="A38">
        <v>34</v>
      </c>
      <c r="B38" s="24" t="str">
        <f>IF(VLOOKUP(A38,rawtable!$A$4:$U$393,5,FALSE)="",VLOOKUP(A38,rawtable!$A$4:$U$393,2,FALSE),"")</f>
        <v/>
      </c>
      <c r="C38" s="28" t="str">
        <f>IF(VLOOKUP(A38,rawtable!$A$4:$U$393,5,FALSE)="","",VLOOKUP(A38,rawtable!$A$4:$U$393,5,FALSE))</f>
        <v>Yes, One side of Street</v>
      </c>
      <c r="D38" s="25">
        <f>IF(VLOOKUP($A38,rawtable!$A$4:$U$393,5,FALSE)="","",VLOOKUP($A38,rawtable!$A$4:$U$393,7,FALSE))</f>
        <v>11.922000000000001</v>
      </c>
      <c r="E38" s="25" t="str">
        <f>IF(VLOOKUP($A38,rawtable!$A$4:$U$393,5,FALSE)="",VLOOKUP($A38,rawtable!$A$4:$U$393,13,FALSE),"")</f>
        <v/>
      </c>
      <c r="F38" s="26" t="str">
        <f>IF(VLOOKUP($A38,rawtable!$A$4:$U$393,5,FALSE)="",IF(rawtable!$V38=".","NA",VLOOKUP($A38,rawtable!$A$4:$AG$393,31,FALSE)),"")</f>
        <v/>
      </c>
      <c r="G38" s="25">
        <f>IF(VLOOKUP($A38,rawtable!$A$4:$U$393,5,FALSE)="","",VLOOKUP($A38,rawtable!$A$4:$U$393,8,FALSE))</f>
        <v>7.0380000000000003</v>
      </c>
      <c r="H38" s="25" t="str">
        <f>IF(VLOOKUP($A38,rawtable!$A$4:$U$393,5,FALSE)="",VLOOKUP($A38,rawtable!$A$4:$U$393,17,FALSE),"")</f>
        <v/>
      </c>
      <c r="I38" s="26" t="str">
        <f>IF(VLOOKUP($A38,rawtable!$A$4:$U$393,5,FALSE)="",IF(rawtable!$Y38=".","NA",VLOOKUP($A38,rawtable!$A$4:$AG$393,32,FALSE)),"")</f>
        <v/>
      </c>
      <c r="J38" s="25">
        <f>IF(VLOOKUP($A38,rawtable!$A$4:$U$393,5,FALSE)="","",VLOOKUP($A38,rawtable!$A$4:$U$393,9,FALSE))</f>
        <v>5.2949999999999999</v>
      </c>
      <c r="K38" s="25" t="str">
        <f>IF(VLOOKUP($A38,rawtable!$A$4:$U$393,5,FALSE)="",VLOOKUP($A38,rawtable!$A$4:$U$393,21,FALSE),"")</f>
        <v/>
      </c>
      <c r="L38" s="26" t="str">
        <f>IF(VLOOKUP($A38,rawtable!$A$4:$U$393,5,FALSE)="",IF(rawtable!$AB38=".","NA",VLOOKUP($A38,rawtable!$A$4:$AG$393,33,FALSE)),"")</f>
        <v/>
      </c>
    </row>
    <row r="39" spans="1:12" x14ac:dyDescent="0.25">
      <c r="A39">
        <v>35</v>
      </c>
      <c r="B39" s="24" t="str">
        <f>IF(VLOOKUP(A39,rawtable!$A$4:$U$393,5,FALSE)="",VLOOKUP(A39,rawtable!$A$4:$U$393,2,FALSE),"")</f>
        <v/>
      </c>
      <c r="C39" s="28" t="str">
        <f>IF(VLOOKUP(A39,rawtable!$A$4:$U$393,5,FALSE)="","",VLOOKUP(A39,rawtable!$A$4:$U$393,5,FALSE))</f>
        <v>Yes, Both sides of Street</v>
      </c>
      <c r="D39" s="25">
        <f>IF(VLOOKUP($A39,rawtable!$A$4:$U$393,5,FALSE)="","",VLOOKUP($A39,rawtable!$A$4:$U$393,7,FALSE))</f>
        <v>2.3130000000000002</v>
      </c>
      <c r="E39" s="25" t="str">
        <f>IF(VLOOKUP($A39,rawtable!$A$4:$U$393,5,FALSE)="",VLOOKUP($A39,rawtable!$A$4:$U$393,13,FALSE),"")</f>
        <v/>
      </c>
      <c r="F39" s="26" t="str">
        <f>IF(VLOOKUP($A39,rawtable!$A$4:$U$393,5,FALSE)="",IF(rawtable!$V39=".","NA",VLOOKUP($A39,rawtable!$A$4:$AG$393,31,FALSE)),"")</f>
        <v/>
      </c>
      <c r="G39" s="25">
        <f>IF(VLOOKUP($A39,rawtable!$A$4:$U$393,5,FALSE)="","",VLOOKUP($A39,rawtable!$A$4:$U$393,8,FALSE))</f>
        <v>1.1459999999999999</v>
      </c>
      <c r="H39" s="25" t="str">
        <f>IF(VLOOKUP($A39,rawtable!$A$4:$U$393,5,FALSE)="",VLOOKUP($A39,rawtable!$A$4:$U$393,17,FALSE),"")</f>
        <v/>
      </c>
      <c r="I39" s="26" t="str">
        <f>IF(VLOOKUP($A39,rawtable!$A$4:$U$393,5,FALSE)="",IF(rawtable!$Y39=".","NA",VLOOKUP($A39,rawtable!$A$4:$AG$393,32,FALSE)),"")</f>
        <v/>
      </c>
      <c r="J39" s="25">
        <f>IF(VLOOKUP($A39,rawtable!$A$4:$U$393,5,FALSE)="","",VLOOKUP($A39,rawtable!$A$4:$U$393,9,FALSE))</f>
        <v>1.0589999999999999</v>
      </c>
      <c r="K39" s="25" t="str">
        <f>IF(VLOOKUP($A39,rawtable!$A$4:$U$393,5,FALSE)="",VLOOKUP($A39,rawtable!$A$4:$U$393,21,FALSE),"")</f>
        <v/>
      </c>
      <c r="L39" s="26" t="str">
        <f>IF(VLOOKUP($A39,rawtable!$A$4:$U$393,5,FALSE)="",IF(rawtable!$AB39=".","NA",VLOOKUP($A39,rawtable!$A$4:$AG$393,33,FALSE)),"")</f>
        <v/>
      </c>
    </row>
    <row r="40" spans="1:12" x14ac:dyDescent="0.25">
      <c r="A40">
        <v>36</v>
      </c>
      <c r="B40" s="24" t="str">
        <f>IF(VLOOKUP(A40,rawtable!$A$4:$U$393,5,FALSE)="",VLOOKUP(A40,rawtable!$A$4:$U$393,2,FALSE),"")</f>
        <v>industrial_manufacturing</v>
      </c>
      <c r="D40" s="25" t="str">
        <f>IF(VLOOKUP($A40,rawtable!$A$4:$U$393,5,FALSE)="","",VLOOKUP($A40,rawtable!$A$4:$U$393,7,FALSE))</f>
        <v/>
      </c>
      <c r="E40" s="25">
        <f>IF(VLOOKUP($A40,rawtable!$A$4:$U$393,5,FALSE)="",VLOOKUP($A40,rawtable!$A$4:$U$393,13,FALSE),"")</f>
        <v>0.91378999999999999</v>
      </c>
      <c r="F40" s="26" t="str">
        <f>IF(VLOOKUP($A40,rawtable!$A$4:$U$393,5,FALSE)="",IF(rawtable!$V40=".","NA",VLOOKUP($A40,rawtable!$A$4:$AG$393,31,FALSE)),"")</f>
        <v>0.66 (0.33, 0.92)</v>
      </c>
      <c r="G40" s="25" t="str">
        <f>IF(VLOOKUP($A40,rawtable!$A$4:$U$393,5,FALSE)="","",VLOOKUP($A40,rawtable!$A$4:$U$393,8,FALSE))</f>
        <v/>
      </c>
      <c r="H40" s="25">
        <f>IF(VLOOKUP($A40,rawtable!$A$4:$U$393,5,FALSE)="",VLOOKUP($A40,rawtable!$A$4:$U$393,17,FALSE),"")</f>
        <v>0.98</v>
      </c>
      <c r="I40" s="26" t="str">
        <f>IF(VLOOKUP($A40,rawtable!$A$4:$U$393,5,FALSE)="",IF(rawtable!$Y40=".","NA",VLOOKUP($A40,rawtable!$A$4:$AG$393,32,FALSE)),"")</f>
        <v>0.66 (-0.02, 1.00)</v>
      </c>
      <c r="J40" s="25" t="str">
        <f>IF(VLOOKUP($A40,rawtable!$A$4:$U$393,5,FALSE)="","",VLOOKUP($A40,rawtable!$A$4:$U$393,9,FALSE))</f>
        <v/>
      </c>
      <c r="K40" s="25">
        <f>IF(VLOOKUP($A40,rawtable!$A$4:$U$393,5,FALSE)="",VLOOKUP($A40,rawtable!$A$4:$U$393,21,FALSE),"")</f>
        <v>0.99</v>
      </c>
      <c r="L40" s="26" t="str">
        <f>IF(VLOOKUP($A40,rawtable!$A$4:$U$393,5,FALSE)="",IF(rawtable!$AB40=".","NA",VLOOKUP($A40,rawtable!$A$4:$AG$393,33,FALSE)),"")</f>
        <v>0.66 (-0.35, 1.00)</v>
      </c>
    </row>
    <row r="41" spans="1:12" x14ac:dyDescent="0.25">
      <c r="A41">
        <v>37</v>
      </c>
      <c r="B41" s="24" t="str">
        <f>IF(VLOOKUP(A41,rawtable!$A$4:$U$393,5,FALSE)="",VLOOKUP(A41,rawtable!$A$4:$U$393,2,FALSE),"")</f>
        <v/>
      </c>
      <c r="C41" s="28" t="str">
        <f>IF(VLOOKUP(A41,rawtable!$A$4:$U$393,5,FALSE)="","",VLOOKUP(A41,rawtable!$A$4:$U$393,5,FALSE))</f>
        <v>Neither side of Street</v>
      </c>
      <c r="D41" s="25">
        <f>IF(VLOOKUP($A41,rawtable!$A$4:$U$393,5,FALSE)="","",VLOOKUP($A41,rawtable!$A$4:$U$393,7,FALSE))</f>
        <v>96.263000000000005</v>
      </c>
      <c r="E41" s="25" t="str">
        <f>IF(VLOOKUP($A41,rawtable!$A$4:$U$393,5,FALSE)="",VLOOKUP($A41,rawtable!$A$4:$U$393,13,FALSE),"")</f>
        <v/>
      </c>
      <c r="F41" s="26" t="str">
        <f>IF(VLOOKUP($A41,rawtable!$A$4:$U$393,5,FALSE)="",IF(rawtable!$V41=".","NA",VLOOKUP($A41,rawtable!$A$4:$AG$393,31,FALSE)),"")</f>
        <v/>
      </c>
      <c r="G41" s="25">
        <f>IF(VLOOKUP($A41,rawtable!$A$4:$U$393,5,FALSE)="","",VLOOKUP($A41,rawtable!$A$4:$U$393,8,FALSE))</f>
        <v>95.245999999999995</v>
      </c>
      <c r="H41" s="25" t="str">
        <f>IF(VLOOKUP($A41,rawtable!$A$4:$U$393,5,FALSE)="",VLOOKUP($A41,rawtable!$A$4:$U$393,17,FALSE),"")</f>
        <v/>
      </c>
      <c r="I41" s="26" t="str">
        <f>IF(VLOOKUP($A41,rawtable!$A$4:$U$393,5,FALSE)="",IF(rawtable!$Y41=".","NA",VLOOKUP($A41,rawtable!$A$4:$AG$393,32,FALSE)),"")</f>
        <v/>
      </c>
      <c r="J41" s="25">
        <f>IF(VLOOKUP($A41,rawtable!$A$4:$U$393,5,FALSE)="","",VLOOKUP($A41,rawtable!$A$4:$U$393,9,FALSE))</f>
        <v>96.671999999999997</v>
      </c>
      <c r="K41" s="25" t="str">
        <f>IF(VLOOKUP($A41,rawtable!$A$4:$U$393,5,FALSE)="",VLOOKUP($A41,rawtable!$A$4:$U$393,21,FALSE),"")</f>
        <v/>
      </c>
      <c r="L41" s="26" t="str">
        <f>IF(VLOOKUP($A41,rawtable!$A$4:$U$393,5,FALSE)="",IF(rawtable!$AB41=".","NA",VLOOKUP($A41,rawtable!$A$4:$AG$393,33,FALSE)),"")</f>
        <v/>
      </c>
    </row>
    <row r="42" spans="1:12" x14ac:dyDescent="0.25">
      <c r="A42">
        <v>38</v>
      </c>
      <c r="B42" s="24" t="str">
        <f>IF(VLOOKUP(A42,rawtable!$A$4:$U$393,5,FALSE)="",VLOOKUP(A42,rawtable!$A$4:$U$393,2,FALSE),"")</f>
        <v/>
      </c>
      <c r="C42" s="28" t="str">
        <f>IF(VLOOKUP(A42,rawtable!$A$4:$U$393,5,FALSE)="","",VLOOKUP(A42,rawtable!$A$4:$U$393,5,FALSE))</f>
        <v>Yes, One side of Street</v>
      </c>
      <c r="D42" s="25">
        <f>IF(VLOOKUP($A42,rawtable!$A$4:$U$393,5,FALSE)="","",VLOOKUP($A42,rawtable!$A$4:$U$393,7,FALSE))</f>
        <v>2.4910000000000001</v>
      </c>
      <c r="E42" s="25" t="str">
        <f>IF(VLOOKUP($A42,rawtable!$A$4:$U$393,5,FALSE)="",VLOOKUP($A42,rawtable!$A$4:$U$393,13,FALSE),"")</f>
        <v/>
      </c>
      <c r="F42" s="26" t="str">
        <f>IF(VLOOKUP($A42,rawtable!$A$4:$U$393,5,FALSE)="",IF(rawtable!$V42=".","NA",VLOOKUP($A42,rawtable!$A$4:$AG$393,31,FALSE)),"")</f>
        <v/>
      </c>
      <c r="G42" s="25">
        <f>IF(VLOOKUP($A42,rawtable!$A$4:$U$393,5,FALSE)="","",VLOOKUP($A42,rawtable!$A$4:$U$393,8,FALSE))</f>
        <v>3.77</v>
      </c>
      <c r="H42" s="25" t="str">
        <f>IF(VLOOKUP($A42,rawtable!$A$4:$U$393,5,FALSE)="",VLOOKUP($A42,rawtable!$A$4:$U$393,17,FALSE),"")</f>
        <v/>
      </c>
      <c r="I42" s="26" t="str">
        <f>IF(VLOOKUP($A42,rawtable!$A$4:$U$393,5,FALSE)="",IF(rawtable!$Y42=".","NA",VLOOKUP($A42,rawtable!$A$4:$AG$393,32,FALSE)),"")</f>
        <v/>
      </c>
      <c r="J42" s="25">
        <f>IF(VLOOKUP($A42,rawtable!$A$4:$U$393,5,FALSE)="","",VLOOKUP($A42,rawtable!$A$4:$U$393,9,FALSE))</f>
        <v>2.5720000000000001</v>
      </c>
      <c r="K42" s="25" t="str">
        <f>IF(VLOOKUP($A42,rawtable!$A$4:$U$393,5,FALSE)="",VLOOKUP($A42,rawtable!$A$4:$U$393,21,FALSE),"")</f>
        <v/>
      </c>
      <c r="L42" s="26" t="str">
        <f>IF(VLOOKUP($A42,rawtable!$A$4:$U$393,5,FALSE)="",IF(rawtable!$AB42=".","NA",VLOOKUP($A42,rawtable!$A$4:$AG$393,33,FALSE)),"")</f>
        <v/>
      </c>
    </row>
    <row r="43" spans="1:12" x14ac:dyDescent="0.25">
      <c r="A43">
        <v>39</v>
      </c>
      <c r="B43" s="24" t="str">
        <f>IF(VLOOKUP(A43,rawtable!$A$4:$U$393,5,FALSE)="",VLOOKUP(A43,rawtable!$A$4:$U$393,2,FALSE),"")</f>
        <v/>
      </c>
      <c r="C43" s="28" t="str">
        <f>IF(VLOOKUP(A43,rawtable!$A$4:$U$393,5,FALSE)="","",VLOOKUP(A43,rawtable!$A$4:$U$393,5,FALSE))</f>
        <v>Yes, Both sides of Street</v>
      </c>
      <c r="D43" s="25">
        <f>IF(VLOOKUP($A43,rawtable!$A$4:$U$393,5,FALSE)="","",VLOOKUP($A43,rawtable!$A$4:$U$393,7,FALSE))</f>
        <v>1.246</v>
      </c>
      <c r="E43" s="25" t="str">
        <f>IF(VLOOKUP($A43,rawtable!$A$4:$U$393,5,FALSE)="",VLOOKUP($A43,rawtable!$A$4:$U$393,13,FALSE),"")</f>
        <v/>
      </c>
      <c r="F43" s="26" t="str">
        <f>IF(VLOOKUP($A43,rawtable!$A$4:$U$393,5,FALSE)="",IF(rawtable!$V43=".","NA",VLOOKUP($A43,rawtable!$A$4:$AG$393,31,FALSE)),"")</f>
        <v/>
      </c>
      <c r="G43" s="25">
        <f>IF(VLOOKUP($A43,rawtable!$A$4:$U$393,5,FALSE)="","",VLOOKUP($A43,rawtable!$A$4:$U$393,8,FALSE))</f>
        <v>0.98399999999999999</v>
      </c>
      <c r="H43" s="25" t="str">
        <f>IF(VLOOKUP($A43,rawtable!$A$4:$U$393,5,FALSE)="",VLOOKUP($A43,rawtable!$A$4:$U$393,17,FALSE),"")</f>
        <v/>
      </c>
      <c r="I43" s="26" t="str">
        <f>IF(VLOOKUP($A43,rawtable!$A$4:$U$393,5,FALSE)="",IF(rawtable!$Y43=".","NA",VLOOKUP($A43,rawtable!$A$4:$AG$393,32,FALSE)),"")</f>
        <v/>
      </c>
      <c r="J43" s="25">
        <f>IF(VLOOKUP($A43,rawtable!$A$4:$U$393,5,FALSE)="","",VLOOKUP($A43,rawtable!$A$4:$U$393,9,FALSE))</f>
        <v>0.75600000000000001</v>
      </c>
      <c r="K43" s="25" t="str">
        <f>IF(VLOOKUP($A43,rawtable!$A$4:$U$393,5,FALSE)="",VLOOKUP($A43,rawtable!$A$4:$U$393,21,FALSE),"")</f>
        <v/>
      </c>
      <c r="L43" s="26" t="str">
        <f>IF(VLOOKUP($A43,rawtable!$A$4:$U$393,5,FALSE)="",IF(rawtable!$AB43=".","NA",VLOOKUP($A43,rawtable!$A$4:$AG$393,33,FALSE)),"")</f>
        <v/>
      </c>
    </row>
    <row r="44" spans="1:12" x14ac:dyDescent="0.25">
      <c r="A44">
        <v>40</v>
      </c>
      <c r="B44" s="24" t="str">
        <f>IF(VLOOKUP(A44,rawtable!$A$4:$U$393,5,FALSE)="",VLOOKUP(A44,rawtable!$A$4:$U$393,2,FALSE),"")</f>
        <v>recreation_fitness</v>
      </c>
      <c r="D44" s="25" t="str">
        <f>IF(VLOOKUP($A44,rawtable!$A$4:$U$393,5,FALSE)="","",VLOOKUP($A44,rawtable!$A$4:$U$393,7,FALSE))</f>
        <v/>
      </c>
      <c r="E44" s="25">
        <f>IF(VLOOKUP($A44,rawtable!$A$4:$U$393,5,FALSE)="",VLOOKUP($A44,rawtable!$A$4:$U$393,13,FALSE),"")</f>
        <v>0.96609999999999996</v>
      </c>
      <c r="F44" s="26" t="str">
        <f>IF(VLOOKUP($A44,rawtable!$A$4:$U$393,5,FALSE)="",IF(rawtable!$V44=".","NA",VLOOKUP($A44,rawtable!$A$4:$AG$393,31,FALSE)),"")</f>
        <v>0.49 (-0.28, 1.00)</v>
      </c>
      <c r="G44" s="25" t="str">
        <f>IF(VLOOKUP($A44,rawtable!$A$4:$U$393,5,FALSE)="","",VLOOKUP($A44,rawtable!$A$4:$U$393,8,FALSE))</f>
        <v/>
      </c>
      <c r="H44" s="25">
        <f>IF(VLOOKUP($A44,rawtable!$A$4:$U$393,5,FALSE)="",VLOOKUP($A44,rawtable!$A$4:$U$393,17,FALSE),"")</f>
        <v>1</v>
      </c>
      <c r="I44" s="26" t="str">
        <f>IF(VLOOKUP($A44,rawtable!$A$4:$U$393,5,FALSE)="",IF(rawtable!$Y44=".","NA",VLOOKUP($A44,rawtable!$A$4:$AG$393,32,FALSE)),"")</f>
        <v>1.00 (1.00, 1.00)</v>
      </c>
      <c r="J44" s="25" t="str">
        <f>IF(VLOOKUP($A44,rawtable!$A$4:$U$393,5,FALSE)="","",VLOOKUP($A44,rawtable!$A$4:$U$393,9,FALSE))</f>
        <v/>
      </c>
      <c r="K44" s="25">
        <f>IF(VLOOKUP($A44,rawtable!$A$4:$U$393,5,FALSE)="",VLOOKUP($A44,rawtable!$A$4:$U$393,21,FALSE),"")</f>
        <v>0.99</v>
      </c>
      <c r="L44" s="26" t="str">
        <f>IF(VLOOKUP($A44,rawtable!$A$4:$U$393,5,FALSE)="",IF(rawtable!$AB44=".","NA",VLOOKUP($A44,rawtable!$A$4:$AG$393,33,FALSE)),"")</f>
        <v>0.66 (-0.01, 1.00)</v>
      </c>
    </row>
    <row r="45" spans="1:12" x14ac:dyDescent="0.25">
      <c r="A45">
        <v>41</v>
      </c>
      <c r="B45" s="24" t="str">
        <f>IF(VLOOKUP(A45,rawtable!$A$4:$U$393,5,FALSE)="",VLOOKUP(A45,rawtable!$A$4:$U$393,2,FALSE),"")</f>
        <v/>
      </c>
      <c r="C45" s="28" t="str">
        <f>IF(VLOOKUP(A45,rawtable!$A$4:$U$393,5,FALSE)="","",VLOOKUP(A45,rawtable!$A$4:$U$393,5,FALSE))</f>
        <v>Neither side of Street</v>
      </c>
      <c r="D45" s="25">
        <f>IF(VLOOKUP($A45,rawtable!$A$4:$U$393,5,FALSE)="","",VLOOKUP($A45,rawtable!$A$4:$U$393,7,FALSE))</f>
        <v>96.447999999999993</v>
      </c>
      <c r="E45" s="25" t="str">
        <f>IF(VLOOKUP($A45,rawtable!$A$4:$U$393,5,FALSE)="",VLOOKUP($A45,rawtable!$A$4:$U$393,13,FALSE),"")</f>
        <v/>
      </c>
      <c r="F45" s="26" t="str">
        <f>IF(VLOOKUP($A45,rawtable!$A$4:$U$393,5,FALSE)="",IF(rawtable!$V45=".","NA",VLOOKUP($A45,rawtable!$A$4:$AG$393,31,FALSE)),"")</f>
        <v/>
      </c>
      <c r="G45" s="25">
        <f>IF(VLOOKUP($A45,rawtable!$A$4:$U$393,5,FALSE)="","",VLOOKUP($A45,rawtable!$A$4:$U$393,8,FALSE))</f>
        <v>96.727000000000004</v>
      </c>
      <c r="H45" s="25" t="str">
        <f>IF(VLOOKUP($A45,rawtable!$A$4:$U$393,5,FALSE)="",VLOOKUP($A45,rawtable!$A$4:$U$393,17,FALSE),"")</f>
        <v/>
      </c>
      <c r="I45" s="26" t="str">
        <f>IF(VLOOKUP($A45,rawtable!$A$4:$U$393,5,FALSE)="",IF(rawtable!$Y45=".","NA",VLOOKUP($A45,rawtable!$A$4:$AG$393,32,FALSE)),"")</f>
        <v/>
      </c>
      <c r="J45" s="25">
        <f>IF(VLOOKUP($A45,rawtable!$A$4:$U$393,5,FALSE)="","",VLOOKUP($A45,rawtable!$A$4:$U$393,9,FALSE))</f>
        <v>98.638000000000005</v>
      </c>
      <c r="K45" s="25" t="str">
        <f>IF(VLOOKUP($A45,rawtable!$A$4:$U$393,5,FALSE)="",VLOOKUP($A45,rawtable!$A$4:$U$393,21,FALSE),"")</f>
        <v/>
      </c>
      <c r="L45" s="26" t="str">
        <f>IF(VLOOKUP($A45,rawtable!$A$4:$U$393,5,FALSE)="",IF(rawtable!$AB45=".","NA",VLOOKUP($A45,rawtable!$A$4:$AG$393,33,FALSE)),"")</f>
        <v/>
      </c>
    </row>
    <row r="46" spans="1:12" x14ac:dyDescent="0.25">
      <c r="A46">
        <v>42</v>
      </c>
      <c r="B46" s="24" t="str">
        <f>IF(VLOOKUP(A46,rawtable!$A$4:$U$393,5,FALSE)="",VLOOKUP(A46,rawtable!$A$4:$U$393,2,FALSE),"")</f>
        <v/>
      </c>
      <c r="C46" s="28" t="str">
        <f>IF(VLOOKUP(A46,rawtable!$A$4:$U$393,5,FALSE)="","",VLOOKUP(A46,rawtable!$A$4:$U$393,5,FALSE))</f>
        <v>Yes, One side of Street</v>
      </c>
      <c r="D46" s="25">
        <f>IF(VLOOKUP($A46,rawtable!$A$4:$U$393,5,FALSE)="","",VLOOKUP($A46,rawtable!$A$4:$U$393,7,FALSE))</f>
        <v>3.375</v>
      </c>
      <c r="E46" s="25" t="str">
        <f>IF(VLOOKUP($A46,rawtable!$A$4:$U$393,5,FALSE)="",VLOOKUP($A46,rawtable!$A$4:$U$393,13,FALSE),"")</f>
        <v/>
      </c>
      <c r="F46" s="26" t="str">
        <f>IF(VLOOKUP($A46,rawtable!$A$4:$U$393,5,FALSE)="",IF(rawtable!$V46=".","NA",VLOOKUP($A46,rawtable!$A$4:$AG$393,31,FALSE)),"")</f>
        <v/>
      </c>
      <c r="G46" s="25">
        <f>IF(VLOOKUP($A46,rawtable!$A$4:$U$393,5,FALSE)="","",VLOOKUP($A46,rawtable!$A$4:$U$393,8,FALSE))</f>
        <v>3.11</v>
      </c>
      <c r="H46" s="25" t="str">
        <f>IF(VLOOKUP($A46,rawtable!$A$4:$U$393,5,FALSE)="",VLOOKUP($A46,rawtable!$A$4:$U$393,17,FALSE),"")</f>
        <v/>
      </c>
      <c r="I46" s="26" t="str">
        <f>IF(VLOOKUP($A46,rawtable!$A$4:$U$393,5,FALSE)="",IF(rawtable!$Y46=".","NA",VLOOKUP($A46,rawtable!$A$4:$AG$393,32,FALSE)),"")</f>
        <v/>
      </c>
      <c r="J46" s="25">
        <f>IF(VLOOKUP($A46,rawtable!$A$4:$U$393,5,FALSE)="","",VLOOKUP($A46,rawtable!$A$4:$U$393,9,FALSE))</f>
        <v>1.21</v>
      </c>
      <c r="K46" s="25" t="str">
        <f>IF(VLOOKUP($A46,rawtable!$A$4:$U$393,5,FALSE)="",VLOOKUP($A46,rawtable!$A$4:$U$393,21,FALSE),"")</f>
        <v/>
      </c>
      <c r="L46" s="26" t="str">
        <f>IF(VLOOKUP($A46,rawtable!$A$4:$U$393,5,FALSE)="",IF(rawtable!$AB46=".","NA",VLOOKUP($A46,rawtable!$A$4:$AG$393,33,FALSE)),"")</f>
        <v/>
      </c>
    </row>
    <row r="47" spans="1:12" x14ac:dyDescent="0.25">
      <c r="A47">
        <v>43</v>
      </c>
      <c r="B47" s="24" t="str">
        <f>IF(VLOOKUP(A47,rawtable!$A$4:$U$393,5,FALSE)="",VLOOKUP(A47,rawtable!$A$4:$U$393,2,FALSE),"")</f>
        <v/>
      </c>
      <c r="C47" s="28" t="str">
        <f>IF(VLOOKUP(A47,rawtable!$A$4:$U$393,5,FALSE)="","",VLOOKUP(A47,rawtable!$A$4:$U$393,5,FALSE))</f>
        <v>Yes, Both sides of Street</v>
      </c>
      <c r="D47" s="25">
        <f>IF(VLOOKUP($A47,rawtable!$A$4:$U$393,5,FALSE)="","",VLOOKUP($A47,rawtable!$A$4:$U$393,7,FALSE))</f>
        <v>0.17799999999999999</v>
      </c>
      <c r="E47" s="25" t="str">
        <f>IF(VLOOKUP($A47,rawtable!$A$4:$U$393,5,FALSE)="",VLOOKUP($A47,rawtable!$A$4:$U$393,13,FALSE),"")</f>
        <v/>
      </c>
      <c r="F47" s="26" t="str">
        <f>IF(VLOOKUP($A47,rawtable!$A$4:$U$393,5,FALSE)="",IF(rawtable!$V47=".","NA",VLOOKUP($A47,rawtable!$A$4:$AG$393,31,FALSE)),"")</f>
        <v/>
      </c>
      <c r="G47" s="25">
        <f>IF(VLOOKUP($A47,rawtable!$A$4:$U$393,5,FALSE)="","",VLOOKUP($A47,rawtable!$A$4:$U$393,8,FALSE))</f>
        <v>0.16400000000000001</v>
      </c>
      <c r="H47" s="25" t="str">
        <f>IF(VLOOKUP($A47,rawtable!$A$4:$U$393,5,FALSE)="",VLOOKUP($A47,rawtable!$A$4:$U$393,17,FALSE),"")</f>
        <v/>
      </c>
      <c r="I47" s="26" t="str">
        <f>IF(VLOOKUP($A47,rawtable!$A$4:$U$393,5,FALSE)="",IF(rawtable!$Y47=".","NA",VLOOKUP($A47,rawtable!$A$4:$AG$393,32,FALSE)),"")</f>
        <v/>
      </c>
      <c r="J47" s="25">
        <f>IF(VLOOKUP($A47,rawtable!$A$4:$U$393,5,FALSE)="","",VLOOKUP($A47,rawtable!$A$4:$U$393,9,FALSE))</f>
        <v>0.151</v>
      </c>
      <c r="K47" s="25" t="str">
        <f>IF(VLOOKUP($A47,rawtable!$A$4:$U$393,5,FALSE)="",VLOOKUP($A47,rawtable!$A$4:$U$393,21,FALSE),"")</f>
        <v/>
      </c>
      <c r="L47" s="26" t="str">
        <f>IF(VLOOKUP($A47,rawtable!$A$4:$U$393,5,FALSE)="",IF(rawtable!$AB47=".","NA",VLOOKUP($A47,rawtable!$A$4:$AG$393,33,FALSE)),"")</f>
        <v/>
      </c>
    </row>
    <row r="48" spans="1:12" x14ac:dyDescent="0.25">
      <c r="A48">
        <v>44</v>
      </c>
      <c r="B48" s="24" t="str">
        <f>IF(VLOOKUP(A48,rawtable!$A$4:$U$393,5,FALSE)="",VLOOKUP(A48,rawtable!$A$4:$U$393,2,FALSE),"")</f>
        <v>public_communal_space</v>
      </c>
      <c r="D48" s="25" t="str">
        <f>IF(VLOOKUP($A48,rawtable!$A$4:$U$393,5,FALSE)="","",VLOOKUP($A48,rawtable!$A$4:$U$393,7,FALSE))</f>
        <v/>
      </c>
      <c r="E48" s="25">
        <f>IF(VLOOKUP($A48,rawtable!$A$4:$U$393,5,FALSE)="",VLOOKUP($A48,rawtable!$A$4:$U$393,13,FALSE),"")</f>
        <v>0.87931000000000004</v>
      </c>
      <c r="F48" s="26" t="str">
        <f>IF(VLOOKUP($A48,rawtable!$A$4:$U$393,5,FALSE)="",IF(rawtable!$V48=".","NA",VLOOKUP($A48,rawtable!$A$4:$AG$393,31,FALSE)),"")</f>
        <v>0.16 (-0.55, 0.64)</v>
      </c>
      <c r="G48" s="25" t="str">
        <f>IF(VLOOKUP($A48,rawtable!$A$4:$U$393,5,FALSE)="","",VLOOKUP($A48,rawtable!$A$4:$U$393,8,FALSE))</f>
        <v/>
      </c>
      <c r="H48" s="25">
        <f>IF(VLOOKUP($A48,rawtable!$A$4:$U$393,5,FALSE)="",VLOOKUP($A48,rawtable!$A$4:$U$393,17,FALSE),"")</f>
        <v>0.95918000000000003</v>
      </c>
      <c r="I48" s="26" t="str">
        <f>IF(VLOOKUP($A48,rawtable!$A$4:$U$393,5,FALSE)="",IF(rawtable!$Y48=".","NA",VLOOKUP($A48,rawtable!$A$4:$AG$393,32,FALSE)),"")</f>
        <v>-0.01 (-1.00, 1.00)</v>
      </c>
      <c r="J48" s="25" t="str">
        <f>IF(VLOOKUP($A48,rawtable!$A$4:$U$393,5,FALSE)="","",VLOOKUP($A48,rawtable!$A$4:$U$393,9,FALSE))</f>
        <v/>
      </c>
      <c r="K48" s="25">
        <f>IF(VLOOKUP($A48,rawtable!$A$4:$U$393,5,FALSE)="",VLOOKUP($A48,rawtable!$A$4:$U$393,21,FALSE),"")</f>
        <v>0.91</v>
      </c>
      <c r="L48" s="26" t="str">
        <f>IF(VLOOKUP($A48,rawtable!$A$4:$U$393,5,FALSE)="",IF(rawtable!$AB48=".","NA",VLOOKUP($A48,rawtable!$A$4:$AG$393,33,FALSE)),"")</f>
        <v>0.35 (-0.09, 0.72)</v>
      </c>
    </row>
    <row r="49" spans="1:12" x14ac:dyDescent="0.25">
      <c r="A49">
        <v>45</v>
      </c>
      <c r="B49" s="24" t="str">
        <f>IF(VLOOKUP(A49,rawtable!$A$4:$U$393,5,FALSE)="",VLOOKUP(A49,rawtable!$A$4:$U$393,2,FALSE),"")</f>
        <v/>
      </c>
      <c r="C49" s="28" t="str">
        <f>IF(VLOOKUP(A49,rawtable!$A$4:$U$393,5,FALSE)="","",VLOOKUP(A49,rawtable!$A$4:$U$393,5,FALSE))</f>
        <v>Neither side of Street</v>
      </c>
      <c r="D49" s="25">
        <f>IF(VLOOKUP($A49,rawtable!$A$4:$U$393,5,FALSE)="","",VLOOKUP($A49,rawtable!$A$4:$U$393,7,FALSE))</f>
        <v>91.459000000000003</v>
      </c>
      <c r="E49" s="25" t="str">
        <f>IF(VLOOKUP($A49,rawtable!$A$4:$U$393,5,FALSE)="",VLOOKUP($A49,rawtable!$A$4:$U$393,13,FALSE),"")</f>
        <v/>
      </c>
      <c r="F49" s="26" t="str">
        <f>IF(VLOOKUP($A49,rawtable!$A$4:$U$393,5,FALSE)="",IF(rawtable!$V49=".","NA",VLOOKUP($A49,rawtable!$A$4:$AG$393,31,FALSE)),"")</f>
        <v/>
      </c>
      <c r="G49" s="25">
        <f>IF(VLOOKUP($A49,rawtable!$A$4:$U$393,5,FALSE)="","",VLOOKUP($A49,rawtable!$A$4:$U$393,8,FALSE))</f>
        <v>93.268000000000001</v>
      </c>
      <c r="H49" s="25" t="str">
        <f>IF(VLOOKUP($A49,rawtable!$A$4:$U$393,5,FALSE)="",VLOOKUP($A49,rawtable!$A$4:$U$393,17,FALSE),"")</f>
        <v/>
      </c>
      <c r="I49" s="26" t="str">
        <f>IF(VLOOKUP($A49,rawtable!$A$4:$U$393,5,FALSE)="",IF(rawtable!$Y49=".","NA",VLOOKUP($A49,rawtable!$A$4:$AG$393,32,FALSE)),"")</f>
        <v/>
      </c>
      <c r="J49" s="25">
        <f>IF(VLOOKUP($A49,rawtable!$A$4:$U$393,5,FALSE)="","",VLOOKUP($A49,rawtable!$A$4:$U$393,9,FALSE))</f>
        <v>93.040999999999997</v>
      </c>
      <c r="K49" s="25" t="str">
        <f>IF(VLOOKUP($A49,rawtable!$A$4:$U$393,5,FALSE)="",VLOOKUP($A49,rawtable!$A$4:$U$393,21,FALSE),"")</f>
        <v/>
      </c>
      <c r="L49" s="26" t="str">
        <f>IF(VLOOKUP($A49,rawtable!$A$4:$U$393,5,FALSE)="",IF(rawtable!$AB49=".","NA",VLOOKUP($A49,rawtable!$A$4:$AG$393,33,FALSE)),"")</f>
        <v/>
      </c>
    </row>
    <row r="50" spans="1:12" x14ac:dyDescent="0.25">
      <c r="A50">
        <v>46</v>
      </c>
      <c r="B50" s="24" t="str">
        <f>IF(VLOOKUP(A50,rawtable!$A$4:$U$393,5,FALSE)="",VLOOKUP(A50,rawtable!$A$4:$U$393,2,FALSE),"")</f>
        <v/>
      </c>
      <c r="C50" s="28" t="str">
        <f>IF(VLOOKUP(A50,rawtable!$A$4:$U$393,5,FALSE)="","",VLOOKUP(A50,rawtable!$A$4:$U$393,5,FALSE))</f>
        <v>Yes, One side of Street</v>
      </c>
      <c r="D50" s="25">
        <f>IF(VLOOKUP($A50,rawtable!$A$4:$U$393,5,FALSE)="","",VLOOKUP($A50,rawtable!$A$4:$U$393,7,FALSE))</f>
        <v>7.4729999999999999</v>
      </c>
      <c r="E50" s="25" t="str">
        <f>IF(VLOOKUP($A50,rawtable!$A$4:$U$393,5,FALSE)="",VLOOKUP($A50,rawtable!$A$4:$U$393,13,FALSE),"")</f>
        <v/>
      </c>
      <c r="F50" s="26" t="str">
        <f>IF(VLOOKUP($A50,rawtable!$A$4:$U$393,5,FALSE)="",IF(rawtable!$V50=".","NA",VLOOKUP($A50,rawtable!$A$4:$AG$393,31,FALSE)),"")</f>
        <v/>
      </c>
      <c r="G50" s="25">
        <f>IF(VLOOKUP($A50,rawtable!$A$4:$U$393,5,FALSE)="","",VLOOKUP($A50,rawtable!$A$4:$U$393,8,FALSE))</f>
        <v>5.7469999999999999</v>
      </c>
      <c r="H50" s="25" t="str">
        <f>IF(VLOOKUP($A50,rawtable!$A$4:$U$393,5,FALSE)="",VLOOKUP($A50,rawtable!$A$4:$U$393,17,FALSE),"")</f>
        <v/>
      </c>
      <c r="I50" s="26" t="str">
        <f>IF(VLOOKUP($A50,rawtable!$A$4:$U$393,5,FALSE)="",IF(rawtable!$Y50=".","NA",VLOOKUP($A50,rawtable!$A$4:$AG$393,32,FALSE)),"")</f>
        <v/>
      </c>
      <c r="J50" s="25">
        <f>IF(VLOOKUP($A50,rawtable!$A$4:$U$393,5,FALSE)="","",VLOOKUP($A50,rawtable!$A$4:$U$393,9,FALSE))</f>
        <v>6.0510000000000002</v>
      </c>
      <c r="K50" s="25" t="str">
        <f>IF(VLOOKUP($A50,rawtable!$A$4:$U$393,5,FALSE)="",VLOOKUP($A50,rawtable!$A$4:$U$393,21,FALSE),"")</f>
        <v/>
      </c>
      <c r="L50" s="26" t="str">
        <f>IF(VLOOKUP($A50,rawtable!$A$4:$U$393,5,FALSE)="",IF(rawtable!$AB50=".","NA",VLOOKUP($A50,rawtable!$A$4:$AG$393,33,FALSE)),"")</f>
        <v/>
      </c>
    </row>
    <row r="51" spans="1:12" x14ac:dyDescent="0.25">
      <c r="A51">
        <v>47</v>
      </c>
      <c r="B51" s="24" t="str">
        <f>IF(VLOOKUP(A51,rawtable!$A$4:$U$393,5,FALSE)="",VLOOKUP(A51,rawtable!$A$4:$U$393,2,FALSE),"")</f>
        <v/>
      </c>
      <c r="C51" s="28" t="str">
        <f>IF(VLOOKUP(A51,rawtable!$A$4:$U$393,5,FALSE)="","",VLOOKUP(A51,rawtable!$A$4:$U$393,5,FALSE))</f>
        <v>Yes, Both sides of Street</v>
      </c>
      <c r="D51" s="25">
        <f>IF(VLOOKUP($A51,rawtable!$A$4:$U$393,5,FALSE)="","",VLOOKUP($A51,rawtable!$A$4:$U$393,7,FALSE))</f>
        <v>1.0680000000000001</v>
      </c>
      <c r="E51" s="25" t="str">
        <f>IF(VLOOKUP($A51,rawtable!$A$4:$U$393,5,FALSE)="",VLOOKUP($A51,rawtable!$A$4:$U$393,13,FALSE),"")</f>
        <v/>
      </c>
      <c r="F51" s="26" t="str">
        <f>IF(VLOOKUP($A51,rawtable!$A$4:$U$393,5,FALSE)="",IF(rawtable!$V51=".","NA",VLOOKUP($A51,rawtable!$A$4:$AG$393,31,FALSE)),"")</f>
        <v/>
      </c>
      <c r="G51" s="25">
        <f>IF(VLOOKUP($A51,rawtable!$A$4:$U$393,5,FALSE)="","",VLOOKUP($A51,rawtable!$A$4:$U$393,8,FALSE))</f>
        <v>0.98499999999999999</v>
      </c>
      <c r="H51" s="25" t="str">
        <f>IF(VLOOKUP($A51,rawtable!$A$4:$U$393,5,FALSE)="",VLOOKUP($A51,rawtable!$A$4:$U$393,17,FALSE),"")</f>
        <v/>
      </c>
      <c r="I51" s="26" t="str">
        <f>IF(VLOOKUP($A51,rawtable!$A$4:$U$393,5,FALSE)="",IF(rawtable!$Y51=".","NA",VLOOKUP($A51,rawtable!$A$4:$AG$393,32,FALSE)),"")</f>
        <v/>
      </c>
      <c r="J51" s="25">
        <f>IF(VLOOKUP($A51,rawtable!$A$4:$U$393,5,FALSE)="","",VLOOKUP($A51,rawtable!$A$4:$U$393,9,FALSE))</f>
        <v>0.90800000000000003</v>
      </c>
      <c r="K51" s="25" t="str">
        <f>IF(VLOOKUP($A51,rawtable!$A$4:$U$393,5,FALSE)="",VLOOKUP($A51,rawtable!$A$4:$U$393,21,FALSE),"")</f>
        <v/>
      </c>
      <c r="L51" s="26" t="str">
        <f>IF(VLOOKUP($A51,rawtable!$A$4:$U$393,5,FALSE)="",IF(rawtable!$AB51=".","NA",VLOOKUP($A51,rawtable!$A$4:$AG$393,33,FALSE)),"")</f>
        <v/>
      </c>
    </row>
    <row r="52" spans="1:12" x14ac:dyDescent="0.25">
      <c r="A52">
        <v>48</v>
      </c>
      <c r="B52" s="24" t="str">
        <f>IF(VLOOKUP(A52,rawtable!$A$4:$U$393,5,FALSE)="",VLOOKUP(A52,rawtable!$A$4:$U$393,2,FALSE),"")</f>
        <v>vacant_bldg_lot</v>
      </c>
      <c r="D52" s="25" t="str">
        <f>IF(VLOOKUP($A52,rawtable!$A$4:$U$393,5,FALSE)="","",VLOOKUP($A52,rawtable!$A$4:$U$393,7,FALSE))</f>
        <v/>
      </c>
      <c r="E52" s="25">
        <f>IF(VLOOKUP($A52,rawtable!$A$4:$U$393,5,FALSE)="",VLOOKUP($A52,rawtable!$A$4:$U$393,13,FALSE),"")</f>
        <v>0.58621000000000001</v>
      </c>
      <c r="F52" s="26" t="str">
        <f>IF(VLOOKUP($A52,rawtable!$A$4:$U$393,5,FALSE)="",IF(rawtable!$V52=".","NA",VLOOKUP($A52,rawtable!$A$4:$AG$393,31,FALSE)),"")</f>
        <v>0.45 (0.19, 0.67)</v>
      </c>
      <c r="G52" s="25" t="str">
        <f>IF(VLOOKUP($A52,rawtable!$A$4:$U$393,5,FALSE)="","",VLOOKUP($A52,rawtable!$A$4:$U$393,8,FALSE))</f>
        <v/>
      </c>
      <c r="H52" s="25">
        <f>IF(VLOOKUP($A52,rawtable!$A$4:$U$393,5,FALSE)="",VLOOKUP($A52,rawtable!$A$4:$U$393,17,FALSE),"")</f>
        <v>0.82</v>
      </c>
      <c r="I52" s="26" t="str">
        <f>IF(VLOOKUP($A52,rawtable!$A$4:$U$393,5,FALSE)="",IF(rawtable!$Y52=".","NA",VLOOKUP($A52,rawtable!$A$4:$AG$393,32,FALSE)),"")</f>
        <v>0.77 (0.59, 0.92)</v>
      </c>
      <c r="J52" s="25" t="str">
        <f>IF(VLOOKUP($A52,rawtable!$A$4:$U$393,5,FALSE)="","",VLOOKUP($A52,rawtable!$A$4:$U$393,9,FALSE))</f>
        <v/>
      </c>
      <c r="K52" s="25">
        <f>IF(VLOOKUP($A52,rawtable!$A$4:$U$393,5,FALSE)="",VLOOKUP($A52,rawtable!$A$4:$U$393,21,FALSE),"")</f>
        <v>0.56000000000000005</v>
      </c>
      <c r="L52" s="26" t="str">
        <f>IF(VLOOKUP($A52,rawtable!$A$4:$U$393,5,FALSE)="",IF(rawtable!$AB52=".","NA",VLOOKUP($A52,rawtable!$A$4:$AG$393,33,FALSE)),"")</f>
        <v>0.42 (0.23, 0.58)</v>
      </c>
    </row>
    <row r="53" spans="1:12" x14ac:dyDescent="0.25">
      <c r="A53">
        <v>49</v>
      </c>
      <c r="B53" s="24" t="str">
        <f>IF(VLOOKUP(A53,rawtable!$A$4:$U$393,5,FALSE)="",VLOOKUP(A53,rawtable!$A$4:$U$393,2,FALSE),"")</f>
        <v/>
      </c>
      <c r="C53" s="28" t="str">
        <f>IF(VLOOKUP(A53,rawtable!$A$4:$U$393,5,FALSE)="","",VLOOKUP(A53,rawtable!$A$4:$U$393,5,FALSE))</f>
        <v>Neither side of Street</v>
      </c>
      <c r="D53" s="25">
        <f>IF(VLOOKUP($A53,rawtable!$A$4:$U$393,5,FALSE)="","",VLOOKUP($A53,rawtable!$A$4:$U$393,7,FALSE))</f>
        <v>29.443000000000001</v>
      </c>
      <c r="E53" s="25" t="str">
        <f>IF(VLOOKUP($A53,rawtable!$A$4:$U$393,5,FALSE)="",VLOOKUP($A53,rawtable!$A$4:$U$393,13,FALSE),"")</f>
        <v/>
      </c>
      <c r="F53" s="26" t="str">
        <f>IF(VLOOKUP($A53,rawtable!$A$4:$U$393,5,FALSE)="",IF(rawtable!$V53=".","NA",VLOOKUP($A53,rawtable!$A$4:$AG$393,31,FALSE)),"")</f>
        <v/>
      </c>
      <c r="G53" s="25">
        <f>IF(VLOOKUP($A53,rawtable!$A$4:$U$393,5,FALSE)="","",VLOOKUP($A53,rawtable!$A$4:$U$393,8,FALSE))</f>
        <v>30.882000000000001</v>
      </c>
      <c r="H53" s="25" t="str">
        <f>IF(VLOOKUP($A53,rawtable!$A$4:$U$393,5,FALSE)="",VLOOKUP($A53,rawtable!$A$4:$U$393,17,FALSE),"")</f>
        <v/>
      </c>
      <c r="I53" s="26" t="str">
        <f>IF(VLOOKUP($A53,rawtable!$A$4:$U$393,5,FALSE)="",IF(rawtable!$Y53=".","NA",VLOOKUP($A53,rawtable!$A$4:$AG$393,32,FALSE)),"")</f>
        <v/>
      </c>
      <c r="J53" s="25">
        <f>IF(VLOOKUP($A53,rawtable!$A$4:$U$393,5,FALSE)="","",VLOOKUP($A53,rawtable!$A$4:$U$393,9,FALSE))</f>
        <v>29.047000000000001</v>
      </c>
      <c r="K53" s="25" t="str">
        <f>IF(VLOOKUP($A53,rawtable!$A$4:$U$393,5,FALSE)="",VLOOKUP($A53,rawtable!$A$4:$U$393,21,FALSE),"")</f>
        <v/>
      </c>
      <c r="L53" s="26" t="str">
        <f>IF(VLOOKUP($A53,rawtable!$A$4:$U$393,5,FALSE)="",IF(rawtable!$AB53=".","NA",VLOOKUP($A53,rawtable!$A$4:$AG$393,33,FALSE)),"")</f>
        <v/>
      </c>
    </row>
    <row r="54" spans="1:12" x14ac:dyDescent="0.25">
      <c r="A54">
        <v>50</v>
      </c>
      <c r="B54" s="24" t="str">
        <f>IF(VLOOKUP(A54,rawtable!$A$4:$U$393,5,FALSE)="",VLOOKUP(A54,rawtable!$A$4:$U$393,2,FALSE),"")</f>
        <v/>
      </c>
      <c r="C54" s="28" t="str">
        <f>IF(VLOOKUP(A54,rawtable!$A$4:$U$393,5,FALSE)="","",VLOOKUP(A54,rawtable!$A$4:$U$393,5,FALSE))</f>
        <v>Yes, One side of Street</v>
      </c>
      <c r="D54" s="25">
        <f>IF(VLOOKUP($A54,rawtable!$A$4:$U$393,5,FALSE)="","",VLOOKUP($A54,rawtable!$A$4:$U$393,7,FALSE))</f>
        <v>33.932000000000002</v>
      </c>
      <c r="E54" s="25" t="str">
        <f>IF(VLOOKUP($A54,rawtable!$A$4:$U$393,5,FALSE)="",VLOOKUP($A54,rawtable!$A$4:$U$393,13,FALSE),"")</f>
        <v/>
      </c>
      <c r="F54" s="26" t="str">
        <f>IF(VLOOKUP($A54,rawtable!$A$4:$U$393,5,FALSE)="",IF(rawtable!$V54=".","NA",VLOOKUP($A54,rawtable!$A$4:$AG$393,31,FALSE)),"")</f>
        <v/>
      </c>
      <c r="G54" s="25">
        <f>IF(VLOOKUP($A54,rawtable!$A$4:$U$393,5,FALSE)="","",VLOOKUP($A54,rawtable!$A$4:$U$393,8,FALSE))</f>
        <v>29.574999999999999</v>
      </c>
      <c r="H54" s="25" t="str">
        <f>IF(VLOOKUP($A54,rawtable!$A$4:$U$393,5,FALSE)="",VLOOKUP($A54,rawtable!$A$4:$U$393,17,FALSE),"")</f>
        <v/>
      </c>
      <c r="I54" s="26" t="str">
        <f>IF(VLOOKUP($A54,rawtable!$A$4:$U$393,5,FALSE)="",IF(rawtable!$Y54=".","NA",VLOOKUP($A54,rawtable!$A$4:$AG$393,32,FALSE)),"")</f>
        <v/>
      </c>
      <c r="J54" s="25">
        <f>IF(VLOOKUP($A54,rawtable!$A$4:$U$393,5,FALSE)="","",VLOOKUP($A54,rawtable!$A$4:$U$393,9,FALSE))</f>
        <v>28.442</v>
      </c>
      <c r="K54" s="25" t="str">
        <f>IF(VLOOKUP($A54,rawtable!$A$4:$U$393,5,FALSE)="",VLOOKUP($A54,rawtable!$A$4:$U$393,21,FALSE),"")</f>
        <v/>
      </c>
      <c r="L54" s="26" t="str">
        <f>IF(VLOOKUP($A54,rawtable!$A$4:$U$393,5,FALSE)="",IF(rawtable!$AB54=".","NA",VLOOKUP($A54,rawtable!$A$4:$AG$393,33,FALSE)),"")</f>
        <v/>
      </c>
    </row>
    <row r="55" spans="1:12" x14ac:dyDescent="0.25">
      <c r="A55">
        <v>51</v>
      </c>
      <c r="B55" s="24" t="str">
        <f>IF(VLOOKUP(A55,rawtable!$A$4:$U$393,5,FALSE)="",VLOOKUP(A55,rawtable!$A$4:$U$393,2,FALSE),"")</f>
        <v/>
      </c>
      <c r="C55" s="28" t="str">
        <f>IF(VLOOKUP(A55,rawtable!$A$4:$U$393,5,FALSE)="","",VLOOKUP(A55,rawtable!$A$4:$U$393,5,FALSE))</f>
        <v>Yes, Both sides of Street</v>
      </c>
      <c r="D55" s="25">
        <f>IF(VLOOKUP($A55,rawtable!$A$4:$U$393,5,FALSE)="","",VLOOKUP($A55,rawtable!$A$4:$U$393,7,FALSE))</f>
        <v>36.625</v>
      </c>
      <c r="E55" s="25" t="str">
        <f>IF(VLOOKUP($A55,rawtable!$A$4:$U$393,5,FALSE)="",VLOOKUP($A55,rawtable!$A$4:$U$393,13,FALSE),"")</f>
        <v/>
      </c>
      <c r="F55" s="26" t="str">
        <f>IF(VLOOKUP($A55,rawtable!$A$4:$U$393,5,FALSE)="",IF(rawtable!$V55=".","NA",VLOOKUP($A55,rawtable!$A$4:$AG$393,31,FALSE)),"")</f>
        <v/>
      </c>
      <c r="G55" s="25">
        <f>IF(VLOOKUP($A55,rawtable!$A$4:$U$393,5,FALSE)="","",VLOOKUP($A55,rawtable!$A$4:$U$393,8,FALSE))</f>
        <v>39.542000000000002</v>
      </c>
      <c r="H55" s="25" t="str">
        <f>IF(VLOOKUP($A55,rawtable!$A$4:$U$393,5,FALSE)="",VLOOKUP($A55,rawtable!$A$4:$U$393,17,FALSE),"")</f>
        <v/>
      </c>
      <c r="I55" s="26" t="str">
        <f>IF(VLOOKUP($A55,rawtable!$A$4:$U$393,5,FALSE)="",IF(rawtable!$Y55=".","NA",VLOOKUP($A55,rawtable!$A$4:$AG$393,32,FALSE)),"")</f>
        <v/>
      </c>
      <c r="J55" s="25">
        <f>IF(VLOOKUP($A55,rawtable!$A$4:$U$393,5,FALSE)="","",VLOOKUP($A55,rawtable!$A$4:$U$393,9,FALSE))</f>
        <v>42.511000000000003</v>
      </c>
      <c r="K55" s="25" t="str">
        <f>IF(VLOOKUP($A55,rawtable!$A$4:$U$393,5,FALSE)="",VLOOKUP($A55,rawtable!$A$4:$U$393,21,FALSE),"")</f>
        <v/>
      </c>
      <c r="L55" s="26" t="str">
        <f>IF(VLOOKUP($A55,rawtable!$A$4:$U$393,5,FALSE)="",IF(rawtable!$AB55=".","NA",VLOOKUP($A55,rawtable!$A$4:$AG$393,33,FALSE)),"")</f>
        <v/>
      </c>
    </row>
    <row r="56" spans="1:12" x14ac:dyDescent="0.25">
      <c r="A56">
        <v>52</v>
      </c>
      <c r="B56" s="24" t="str">
        <f>IF(VLOOKUP(A56,rawtable!$A$4:$U$393,5,FALSE)="",VLOOKUP(A56,rawtable!$A$4:$U$393,2,FALSE),"")</f>
        <v>other</v>
      </c>
      <c r="D56" s="25" t="str">
        <f>IF(VLOOKUP($A56,rawtable!$A$4:$U$393,5,FALSE)="","",VLOOKUP($A56,rawtable!$A$4:$U$393,7,FALSE))</f>
        <v/>
      </c>
      <c r="E56" s="25">
        <f>IF(VLOOKUP($A56,rawtable!$A$4:$U$393,5,FALSE)="",VLOOKUP($A56,rawtable!$A$4:$U$393,13,FALSE),"")</f>
        <v>0.90385000000000004</v>
      </c>
      <c r="F56" s="26" t="str">
        <f>IF(VLOOKUP($A56,rawtable!$A$4:$U$393,5,FALSE)="",IF(rawtable!$V56=".","NA",VLOOKUP($A56,rawtable!$A$4:$AG$393,31,FALSE)),"")</f>
        <v>-0.04 (-1.00, 0.79)</v>
      </c>
      <c r="G56" s="25" t="str">
        <f>IF(VLOOKUP($A56,rawtable!$A$4:$U$393,5,FALSE)="","",VLOOKUP($A56,rawtable!$A$4:$U$393,8,FALSE))</f>
        <v/>
      </c>
      <c r="H56" s="25">
        <f>IF(VLOOKUP($A56,rawtable!$A$4:$U$393,5,FALSE)="",VLOOKUP($A56,rawtable!$A$4:$U$393,17,FALSE),"")</f>
        <v>0.87234</v>
      </c>
      <c r="I56" s="26" t="str">
        <f>IF(VLOOKUP($A56,rawtable!$A$4:$U$393,5,FALSE)="",IF(rawtable!$Y56=".","NA",VLOOKUP($A56,rawtable!$A$4:$AG$393,32,FALSE)),"")</f>
        <v>0.30 (-0.30, 0.77)</v>
      </c>
      <c r="J56" s="25" t="str">
        <f>IF(VLOOKUP($A56,rawtable!$A$4:$U$393,5,FALSE)="","",VLOOKUP($A56,rawtable!$A$4:$U$393,9,FALSE))</f>
        <v/>
      </c>
      <c r="K56" s="25">
        <f>IF(VLOOKUP($A56,rawtable!$A$4:$U$393,5,FALSE)="",VLOOKUP($A56,rawtable!$A$4:$U$393,21,FALSE),"")</f>
        <v>0.95</v>
      </c>
      <c r="L56" s="26" t="str">
        <f>IF(VLOOKUP($A56,rawtable!$A$4:$U$393,5,FALSE)="",IF(rawtable!$AB56=".","NA",VLOOKUP($A56,rawtable!$A$4:$AG$393,33,FALSE)),"")</f>
        <v>0.26 (-0.48, 0.86)</v>
      </c>
    </row>
    <row r="57" spans="1:12" x14ac:dyDescent="0.25">
      <c r="A57">
        <v>53</v>
      </c>
      <c r="B57" s="24" t="str">
        <f>IF(VLOOKUP(A57,rawtable!$A$4:$U$393,5,FALSE)="",VLOOKUP(A57,rawtable!$A$4:$U$393,2,FALSE),"")</f>
        <v/>
      </c>
      <c r="C57" s="28" t="str">
        <f>IF(VLOOKUP(A57,rawtable!$A$4:$U$393,5,FALSE)="","",VLOOKUP(A57,rawtable!$A$4:$U$393,5,FALSE))</f>
        <v>Neither side of Street</v>
      </c>
      <c r="D57" s="25">
        <f>IF(VLOOKUP($A57,rawtable!$A$4:$U$393,5,FALSE)="","",VLOOKUP($A57,rawtable!$A$4:$U$393,7,FALSE))</f>
        <v>95.153000000000006</v>
      </c>
      <c r="E57" s="25" t="str">
        <f>IF(VLOOKUP($A57,rawtable!$A$4:$U$393,5,FALSE)="",VLOOKUP($A57,rawtable!$A$4:$U$393,13,FALSE),"")</f>
        <v/>
      </c>
      <c r="F57" s="26" t="str">
        <f>IF(VLOOKUP($A57,rawtable!$A$4:$U$393,5,FALSE)="",IF(rawtable!$V57=".","NA",VLOOKUP($A57,rawtable!$A$4:$AG$393,31,FALSE)),"")</f>
        <v/>
      </c>
      <c r="G57" s="25">
        <f>IF(VLOOKUP($A57,rawtable!$A$4:$U$393,5,FALSE)="","",VLOOKUP($A57,rawtable!$A$4:$U$393,8,FALSE))</f>
        <v>92.073999999999998</v>
      </c>
      <c r="H57" s="25" t="str">
        <f>IF(VLOOKUP($A57,rawtable!$A$4:$U$393,5,FALSE)="",VLOOKUP($A57,rawtable!$A$4:$U$393,17,FALSE),"")</f>
        <v/>
      </c>
      <c r="I57" s="26" t="str">
        <f>IF(VLOOKUP($A57,rawtable!$A$4:$U$393,5,FALSE)="",IF(rawtable!$Y57=".","NA",VLOOKUP($A57,rawtable!$A$4:$AG$393,32,FALSE)),"")</f>
        <v/>
      </c>
      <c r="J57" s="25">
        <f>IF(VLOOKUP($A57,rawtable!$A$4:$U$393,5,FALSE)="","",VLOOKUP($A57,rawtable!$A$4:$U$393,9,FALSE))</f>
        <v>98.033000000000001</v>
      </c>
      <c r="K57" s="25" t="str">
        <f>IF(VLOOKUP($A57,rawtable!$A$4:$U$393,5,FALSE)="",VLOOKUP($A57,rawtable!$A$4:$U$393,21,FALSE),"")</f>
        <v/>
      </c>
      <c r="L57" s="26" t="str">
        <f>IF(VLOOKUP($A57,rawtable!$A$4:$U$393,5,FALSE)="",IF(rawtable!$AB57=".","NA",VLOOKUP($A57,rawtable!$A$4:$AG$393,33,FALSE)),"")</f>
        <v/>
      </c>
    </row>
    <row r="58" spans="1:12" x14ac:dyDescent="0.25">
      <c r="A58">
        <v>54</v>
      </c>
      <c r="B58" s="24" t="str">
        <f>IF(VLOOKUP(A58,rawtable!$A$4:$U$393,5,FALSE)="",VLOOKUP(A58,rawtable!$A$4:$U$393,2,FALSE),"")</f>
        <v/>
      </c>
      <c r="C58" s="28" t="str">
        <f>IF(VLOOKUP(A58,rawtable!$A$4:$U$393,5,FALSE)="","",VLOOKUP(A58,rawtable!$A$4:$U$393,5,FALSE))</f>
        <v>Yes, One side of Street</v>
      </c>
      <c r="D58" s="25">
        <f>IF(VLOOKUP($A58,rawtable!$A$4:$U$393,5,FALSE)="","",VLOOKUP($A58,rawtable!$A$4:$U$393,7,FALSE))</f>
        <v>4.6680000000000001</v>
      </c>
      <c r="E58" s="25" t="str">
        <f>IF(VLOOKUP($A58,rawtable!$A$4:$U$393,5,FALSE)="",VLOOKUP($A58,rawtable!$A$4:$U$393,13,FALSE),"")</f>
        <v/>
      </c>
      <c r="F58" s="26" t="str">
        <f>IF(VLOOKUP($A58,rawtable!$A$4:$U$393,5,FALSE)="",IF(rawtable!$V58=".","NA",VLOOKUP($A58,rawtable!$A$4:$AG$393,31,FALSE)),"")</f>
        <v/>
      </c>
      <c r="G58" s="25">
        <f>IF(VLOOKUP($A58,rawtable!$A$4:$U$393,5,FALSE)="","",VLOOKUP($A58,rawtable!$A$4:$U$393,8,FALSE))</f>
        <v>4.3840000000000003</v>
      </c>
      <c r="H58" s="25" t="str">
        <f>IF(VLOOKUP($A58,rawtable!$A$4:$U$393,5,FALSE)="",VLOOKUP($A58,rawtable!$A$4:$U$393,17,FALSE),"")</f>
        <v/>
      </c>
      <c r="I58" s="26" t="str">
        <f>IF(VLOOKUP($A58,rawtable!$A$4:$U$393,5,FALSE)="",IF(rawtable!$Y58=".","NA",VLOOKUP($A58,rawtable!$A$4:$AG$393,32,FALSE)),"")</f>
        <v/>
      </c>
      <c r="J58" s="25">
        <f>IF(VLOOKUP($A58,rawtable!$A$4:$U$393,5,FALSE)="","",VLOOKUP($A58,rawtable!$A$4:$U$393,9,FALSE))</f>
        <v>1.8149999999999999</v>
      </c>
      <c r="K58" s="25" t="str">
        <f>IF(VLOOKUP($A58,rawtable!$A$4:$U$393,5,FALSE)="",VLOOKUP($A58,rawtable!$A$4:$U$393,21,FALSE),"")</f>
        <v/>
      </c>
      <c r="L58" s="26" t="str">
        <f>IF(VLOOKUP($A58,rawtable!$A$4:$U$393,5,FALSE)="",IF(rawtable!$AB58=".","NA",VLOOKUP($A58,rawtable!$A$4:$AG$393,33,FALSE)),"")</f>
        <v/>
      </c>
    </row>
    <row r="59" spans="1:12" x14ac:dyDescent="0.25">
      <c r="A59">
        <v>55</v>
      </c>
      <c r="B59" s="24" t="str">
        <f>IF(VLOOKUP(A59,rawtable!$A$4:$U$393,5,FALSE)="",VLOOKUP(A59,rawtable!$A$4:$U$393,2,FALSE),"")</f>
        <v/>
      </c>
      <c r="C59" s="28" t="str">
        <f>IF(VLOOKUP(A59,rawtable!$A$4:$U$393,5,FALSE)="","",VLOOKUP(A59,rawtable!$A$4:$U$393,5,FALSE))</f>
        <v>Yes, Both sides of Street</v>
      </c>
      <c r="D59" s="25">
        <f>IF(VLOOKUP($A59,rawtable!$A$4:$U$393,5,FALSE)="","",VLOOKUP($A59,rawtable!$A$4:$U$393,7,FALSE))</f>
        <v>0.18</v>
      </c>
      <c r="E59" s="25" t="str">
        <f>IF(VLOOKUP($A59,rawtable!$A$4:$U$393,5,FALSE)="",VLOOKUP($A59,rawtable!$A$4:$U$393,13,FALSE),"")</f>
        <v/>
      </c>
      <c r="F59" s="26" t="str">
        <f>IF(VLOOKUP($A59,rawtable!$A$4:$U$393,5,FALSE)="",IF(rawtable!$V59=".","NA",VLOOKUP($A59,rawtable!$A$4:$AG$393,31,FALSE)),"")</f>
        <v/>
      </c>
      <c r="G59" s="25">
        <f>IF(VLOOKUP($A59,rawtable!$A$4:$U$393,5,FALSE)="","",VLOOKUP($A59,rawtable!$A$4:$U$393,8,FALSE))</f>
        <v>3.5409999999999999</v>
      </c>
      <c r="H59" s="25" t="str">
        <f>IF(VLOOKUP($A59,rawtable!$A$4:$U$393,5,FALSE)="",VLOOKUP($A59,rawtable!$A$4:$U$393,17,FALSE),"")</f>
        <v/>
      </c>
      <c r="I59" s="26" t="str">
        <f>IF(VLOOKUP($A59,rawtable!$A$4:$U$393,5,FALSE)="",IF(rawtable!$Y59=".","NA",VLOOKUP($A59,rawtable!$A$4:$AG$393,32,FALSE)),"")</f>
        <v/>
      </c>
      <c r="J59" s="25">
        <f>IF(VLOOKUP($A59,rawtable!$A$4:$U$393,5,FALSE)="","",VLOOKUP($A59,rawtable!$A$4:$U$393,9,FALSE))</f>
        <v>0.151</v>
      </c>
      <c r="K59" s="25" t="str">
        <f>IF(VLOOKUP($A59,rawtable!$A$4:$U$393,5,FALSE)="",VLOOKUP($A59,rawtable!$A$4:$U$393,21,FALSE),"")</f>
        <v/>
      </c>
      <c r="L59" s="26" t="str">
        <f>IF(VLOOKUP($A59,rawtable!$A$4:$U$393,5,FALSE)="",IF(rawtable!$AB59=".","NA",VLOOKUP($A59,rawtable!$A$4:$AG$393,33,FALSE)),"")</f>
        <v/>
      </c>
    </row>
    <row r="60" spans="1:12" x14ac:dyDescent="0.25">
      <c r="A60">
        <v>56</v>
      </c>
      <c r="B60" s="24" t="str">
        <f>IF(VLOOKUP(A60,rawtable!$A$4:$U$393,5,FALSE)="",VLOOKUP(A60,rawtable!$A$4:$U$393,2,FALSE),"")</f>
        <v>cliffs_ravines</v>
      </c>
      <c r="D60" s="25" t="str">
        <f>IF(VLOOKUP($A60,rawtable!$A$4:$U$393,5,FALSE)="","",VLOOKUP($A60,rawtable!$A$4:$U$393,7,FALSE))</f>
        <v/>
      </c>
      <c r="E60" s="25">
        <f>IF(VLOOKUP($A60,rawtable!$A$4:$U$393,5,FALSE)="",VLOOKUP($A60,rawtable!$A$4:$U$393,13,FALSE),"")</f>
        <v>0.98214000000000001</v>
      </c>
      <c r="F60" s="26" t="str">
        <f>IF(VLOOKUP($A60,rawtable!$A$4:$U$393,5,FALSE)="",IF(rawtable!$V60=".","NA",VLOOKUP($A60,rawtable!$A$4:$AG$393,31,FALSE)),"")</f>
        <v>0.79 (0.38, 1.00)</v>
      </c>
      <c r="G60" s="25" t="str">
        <f>IF(VLOOKUP($A60,rawtable!$A$4:$U$393,5,FALSE)="","",VLOOKUP($A60,rawtable!$A$4:$U$393,8,FALSE))</f>
        <v/>
      </c>
      <c r="H60" s="25">
        <f>IF(VLOOKUP($A60,rawtable!$A$4:$U$393,5,FALSE)="",VLOOKUP($A60,rawtable!$A$4:$U$393,17,FALSE),"")</f>
        <v>1</v>
      </c>
      <c r="I60" s="26" t="str">
        <f>IF(VLOOKUP($A60,rawtable!$A$4:$U$393,5,FALSE)="",IF(rawtable!$Y60=".","NA",VLOOKUP($A60,rawtable!$A$4:$AG$393,32,FALSE)),"")</f>
        <v>0.00 (1.00, 1.00)</v>
      </c>
      <c r="J60" s="25" t="str">
        <f>IF(VLOOKUP($A60,rawtable!$A$4:$U$393,5,FALSE)="","",VLOOKUP($A60,rawtable!$A$4:$U$393,9,FALSE))</f>
        <v/>
      </c>
      <c r="K60" s="25">
        <f>IF(VLOOKUP($A60,rawtable!$A$4:$U$393,5,FALSE)="",VLOOKUP($A60,rawtable!$A$4:$U$393,21,FALSE),"")</f>
        <v>0.92</v>
      </c>
      <c r="L60" s="26" t="str">
        <f>IF(VLOOKUP($A60,rawtable!$A$4:$U$393,5,FALSE)="",IF(rawtable!$AB60=".","NA",VLOOKUP($A60,rawtable!$A$4:$AG$393,33,FALSE)),"")</f>
        <v>0.56 (0.23, 0.83)</v>
      </c>
    </row>
    <row r="61" spans="1:12" x14ac:dyDescent="0.25">
      <c r="A61">
        <v>57</v>
      </c>
      <c r="B61" s="24" t="str">
        <f>IF(VLOOKUP(A61,rawtable!$A$4:$U$393,5,FALSE)="",VLOOKUP(A61,rawtable!$A$4:$U$393,2,FALSE),"")</f>
        <v/>
      </c>
      <c r="C61" s="28" t="str">
        <f>IF(VLOOKUP(A61,rawtable!$A$4:$U$393,5,FALSE)="","",VLOOKUP(A61,rawtable!$A$4:$U$393,5,FALSE))</f>
        <v>No</v>
      </c>
      <c r="D61" s="25">
        <f>IF(VLOOKUP($A61,rawtable!$A$4:$U$393,5,FALSE)="","",VLOOKUP($A61,rawtable!$A$4:$U$393,7,FALSE))</f>
        <v>85.305000000000007</v>
      </c>
      <c r="E61" s="25" t="str">
        <f>IF(VLOOKUP($A61,rawtable!$A$4:$U$393,5,FALSE)="",VLOOKUP($A61,rawtable!$A$4:$U$393,13,FALSE),"")</f>
        <v/>
      </c>
      <c r="F61" s="26" t="str">
        <f>IF(VLOOKUP($A61,rawtable!$A$4:$U$393,5,FALSE)="",IF(rawtable!$V61=".","NA",VLOOKUP($A61,rawtable!$A$4:$AG$393,31,FALSE)),"")</f>
        <v/>
      </c>
      <c r="G61" s="25">
        <f>IF(VLOOKUP($A61,rawtable!$A$4:$U$393,5,FALSE)="","",VLOOKUP($A61,rawtable!$A$4:$U$393,8,FALSE))</f>
        <v>96.399000000000001</v>
      </c>
      <c r="H61" s="25" t="str">
        <f>IF(VLOOKUP($A61,rawtable!$A$4:$U$393,5,FALSE)="",VLOOKUP($A61,rawtable!$A$4:$U$393,17,FALSE),"")</f>
        <v/>
      </c>
      <c r="I61" s="26" t="str">
        <f>IF(VLOOKUP($A61,rawtable!$A$4:$U$393,5,FALSE)="",IF(rawtable!$Y61=".","NA",VLOOKUP($A61,rawtable!$A$4:$AG$393,32,FALSE)),"")</f>
        <v/>
      </c>
      <c r="J61" s="25">
        <f>IF(VLOOKUP($A61,rawtable!$A$4:$U$393,5,FALSE)="","",VLOOKUP($A61,rawtable!$A$4:$U$393,9,FALSE))</f>
        <v>90.923000000000002</v>
      </c>
      <c r="K61" s="25" t="str">
        <f>IF(VLOOKUP($A61,rawtable!$A$4:$U$393,5,FALSE)="",VLOOKUP($A61,rawtable!$A$4:$U$393,21,FALSE),"")</f>
        <v/>
      </c>
      <c r="L61" s="26" t="str">
        <f>IF(VLOOKUP($A61,rawtable!$A$4:$U$393,5,FALSE)="",IF(rawtable!$AB61=".","NA",VLOOKUP($A61,rawtable!$A$4:$AG$393,33,FALSE)),"")</f>
        <v/>
      </c>
    </row>
    <row r="62" spans="1:12" x14ac:dyDescent="0.25">
      <c r="A62">
        <v>58</v>
      </c>
      <c r="B62" s="24" t="str">
        <f>IF(VLOOKUP(A62,rawtable!$A$4:$U$393,5,FALSE)="",VLOOKUP(A62,rawtable!$A$4:$U$393,2,FALSE),"")</f>
        <v/>
      </c>
      <c r="C62" s="28" t="str">
        <f>IF(VLOOKUP(A62,rawtable!$A$4:$U$393,5,FALSE)="","",VLOOKUP(A62,rawtable!$A$4:$U$393,5,FALSE))</f>
        <v>Yes</v>
      </c>
      <c r="D62" s="25">
        <f>IF(VLOOKUP($A62,rawtable!$A$4:$U$393,5,FALSE)="","",VLOOKUP($A62,rawtable!$A$4:$U$393,7,FALSE))</f>
        <v>14.695</v>
      </c>
      <c r="E62" s="25" t="str">
        <f>IF(VLOOKUP($A62,rawtable!$A$4:$U$393,5,FALSE)="",VLOOKUP($A62,rawtable!$A$4:$U$393,13,FALSE),"")</f>
        <v/>
      </c>
      <c r="F62" s="26" t="str">
        <f>IF(VLOOKUP($A62,rawtable!$A$4:$U$393,5,FALSE)="",IF(rawtable!$V62=".","NA",VLOOKUP($A62,rawtable!$A$4:$AG$393,31,FALSE)),"")</f>
        <v/>
      </c>
      <c r="G62" s="25">
        <f>IF(VLOOKUP($A62,rawtable!$A$4:$U$393,5,FALSE)="","",VLOOKUP($A62,rawtable!$A$4:$U$393,8,FALSE))</f>
        <v>3.601</v>
      </c>
      <c r="H62" s="25" t="str">
        <f>IF(VLOOKUP($A62,rawtable!$A$4:$U$393,5,FALSE)="",VLOOKUP($A62,rawtable!$A$4:$U$393,17,FALSE),"")</f>
        <v/>
      </c>
      <c r="I62" s="26" t="str">
        <f>IF(VLOOKUP($A62,rawtable!$A$4:$U$393,5,FALSE)="",IF(rawtable!$Y62=".","NA",VLOOKUP($A62,rawtable!$A$4:$AG$393,32,FALSE)),"")</f>
        <v/>
      </c>
      <c r="J62" s="25">
        <f>IF(VLOOKUP($A62,rawtable!$A$4:$U$393,5,FALSE)="","",VLOOKUP($A62,rawtable!$A$4:$U$393,9,FALSE))</f>
        <v>9.077</v>
      </c>
      <c r="K62" s="25" t="str">
        <f>IF(VLOOKUP($A62,rawtable!$A$4:$U$393,5,FALSE)="",VLOOKUP($A62,rawtable!$A$4:$U$393,21,FALSE),"")</f>
        <v/>
      </c>
      <c r="L62" s="26" t="str">
        <f>IF(VLOOKUP($A62,rawtable!$A$4:$U$393,5,FALSE)="",IF(rawtable!$AB62=".","NA",VLOOKUP($A62,rawtable!$A$4:$AG$393,33,FALSE)),"")</f>
        <v/>
      </c>
    </row>
    <row r="63" spans="1:12" x14ac:dyDescent="0.25">
      <c r="A63">
        <v>59</v>
      </c>
      <c r="B63" s="24" t="str">
        <f>IF(VLOOKUP(A63,rawtable!$A$4:$U$393,5,FALSE)="",VLOOKUP(A63,rawtable!$A$4:$U$393,2,FALSE),"")</f>
        <v>amt_street_trees</v>
      </c>
      <c r="D63" s="25" t="str">
        <f>IF(VLOOKUP($A63,rawtable!$A$4:$U$393,5,FALSE)="","",VLOOKUP($A63,rawtable!$A$4:$U$393,7,FALSE))</f>
        <v/>
      </c>
      <c r="E63" s="25">
        <f>IF(VLOOKUP($A63,rawtable!$A$4:$U$393,5,FALSE)="",VLOOKUP($A63,rawtable!$A$4:$U$393,13,FALSE),"")</f>
        <v>0.86441000000000001</v>
      </c>
      <c r="F63" s="26" t="str">
        <f>IF(VLOOKUP($A63,rawtable!$A$4:$U$393,5,FALSE)="",IF(rawtable!$V63=".","NA",VLOOKUP($A63,rawtable!$A$4:$AG$393,31,FALSE)),"")</f>
        <v>0.66 (0.41, 0.88)</v>
      </c>
      <c r="G63" s="25" t="str">
        <f>IF(VLOOKUP($A63,rawtable!$A$4:$U$393,5,FALSE)="","",VLOOKUP($A63,rawtable!$A$4:$U$393,8,FALSE))</f>
        <v/>
      </c>
      <c r="H63" s="25">
        <f>IF(VLOOKUP($A63,rawtable!$A$4:$U$393,5,FALSE)="",VLOOKUP($A63,rawtable!$A$4:$U$393,17,FALSE),"")</f>
        <v>0.96077999999999997</v>
      </c>
      <c r="I63" s="26" t="str">
        <f>IF(VLOOKUP($A63,rawtable!$A$4:$U$393,5,FALSE)="",IF(rawtable!$Y63=".","NA",VLOOKUP($A63,rawtable!$A$4:$AG$393,32,FALSE)),"")</f>
        <v>0.94 (0.83, 1.00)</v>
      </c>
      <c r="J63" s="25" t="str">
        <f>IF(VLOOKUP($A63,rawtable!$A$4:$U$393,5,FALSE)="","",VLOOKUP($A63,rawtable!$A$4:$U$393,9,FALSE))</f>
        <v/>
      </c>
      <c r="K63" s="25">
        <f>IF(VLOOKUP($A63,rawtable!$A$4:$U$393,5,FALSE)="",VLOOKUP($A63,rawtable!$A$4:$U$393,21,FALSE),"")</f>
        <v>0.76</v>
      </c>
      <c r="L63" s="26" t="str">
        <f>IF(VLOOKUP($A63,rawtable!$A$4:$U$393,5,FALSE)="",IF(rawtable!$AB63=".","NA",VLOOKUP($A63,rawtable!$A$4:$AG$393,33,FALSE)),"")</f>
        <v>0.43 (0.20, 0.62)</v>
      </c>
    </row>
    <row r="64" spans="1:12" x14ac:dyDescent="0.25">
      <c r="A64">
        <v>60</v>
      </c>
      <c r="B64" s="24" t="str">
        <f>IF(VLOOKUP(A64,rawtable!$A$4:$U$393,5,FALSE)="",VLOOKUP(A64,rawtable!$A$4:$U$393,2,FALSE),"")</f>
        <v/>
      </c>
      <c r="C64" s="28" t="str">
        <f>IF(VLOOKUP(A64,rawtable!$A$4:$U$393,5,FALSE)="","",VLOOKUP(A64,rawtable!$A$4:$U$393,5,FALSE))</f>
        <v>None or Few</v>
      </c>
      <c r="D64" s="25">
        <f>IF(VLOOKUP($A64,rawtable!$A$4:$U$393,5,FALSE)="","",VLOOKUP($A64,rawtable!$A$4:$U$393,7,FALSE))</f>
        <v>74.066999999999993</v>
      </c>
      <c r="E64" s="25" t="str">
        <f>IF(VLOOKUP($A64,rawtable!$A$4:$U$393,5,FALSE)="",VLOOKUP($A64,rawtable!$A$4:$U$393,13,FALSE),"")</f>
        <v/>
      </c>
      <c r="F64" s="26" t="str">
        <f>IF(VLOOKUP($A64,rawtable!$A$4:$U$393,5,FALSE)="",IF(rawtable!$V64=".","NA",VLOOKUP($A64,rawtable!$A$4:$AG$393,31,FALSE)),"")</f>
        <v/>
      </c>
      <c r="G64" s="25">
        <f>IF(VLOOKUP($A64,rawtable!$A$4:$U$393,5,FALSE)="","",VLOOKUP($A64,rawtable!$A$4:$U$393,8,FALSE))</f>
        <v>68.73</v>
      </c>
      <c r="H64" s="25" t="str">
        <f>IF(VLOOKUP($A64,rawtable!$A$4:$U$393,5,FALSE)="",VLOOKUP($A64,rawtable!$A$4:$U$393,17,FALSE),"")</f>
        <v/>
      </c>
      <c r="I64" s="26" t="str">
        <f>IF(VLOOKUP($A64,rawtable!$A$4:$U$393,5,FALSE)="",IF(rawtable!$Y64=".","NA",VLOOKUP($A64,rawtable!$A$4:$AG$393,32,FALSE)),"")</f>
        <v/>
      </c>
      <c r="J64" s="25">
        <f>IF(VLOOKUP($A64,rawtable!$A$4:$U$393,5,FALSE)="","",VLOOKUP($A64,rawtable!$A$4:$U$393,9,FALSE))</f>
        <v>77.307000000000002</v>
      </c>
      <c r="K64" s="25" t="str">
        <f>IF(VLOOKUP($A64,rawtable!$A$4:$U$393,5,FALSE)="",VLOOKUP($A64,rawtable!$A$4:$U$393,21,FALSE),"")</f>
        <v/>
      </c>
      <c r="L64" s="26" t="str">
        <f>IF(VLOOKUP($A64,rawtable!$A$4:$U$393,5,FALSE)="",IF(rawtable!$AB64=".","NA",VLOOKUP($A64,rawtable!$A$4:$AG$393,33,FALSE)),"")</f>
        <v/>
      </c>
    </row>
    <row r="65" spans="1:12" x14ac:dyDescent="0.25">
      <c r="A65">
        <v>61</v>
      </c>
      <c r="B65" s="24" t="str">
        <f>IF(VLOOKUP(A65,rawtable!$A$4:$U$393,5,FALSE)="",VLOOKUP(A65,rawtable!$A$4:$U$393,2,FALSE),"")</f>
        <v/>
      </c>
      <c r="C65" s="28" t="str">
        <f>IF(VLOOKUP(A65,rawtable!$A$4:$U$393,5,FALSE)="","",VLOOKUP(A65,rawtable!$A$4:$U$393,5,FALSE))</f>
        <v>Some</v>
      </c>
      <c r="D65" s="25">
        <f>IF(VLOOKUP($A65,rawtable!$A$4:$U$393,5,FALSE)="","",VLOOKUP($A65,rawtable!$A$4:$U$393,7,FALSE))</f>
        <v>16.518999999999998</v>
      </c>
      <c r="E65" s="25" t="str">
        <f>IF(VLOOKUP($A65,rawtable!$A$4:$U$393,5,FALSE)="",VLOOKUP($A65,rawtable!$A$4:$U$393,13,FALSE),"")</f>
        <v/>
      </c>
      <c r="F65" s="26" t="str">
        <f>IF(VLOOKUP($A65,rawtable!$A$4:$U$393,5,FALSE)="",IF(rawtable!$V65=".","NA",VLOOKUP($A65,rawtable!$A$4:$AG$393,31,FALSE)),"")</f>
        <v/>
      </c>
      <c r="G65" s="25">
        <f>IF(VLOOKUP($A65,rawtable!$A$4:$U$393,5,FALSE)="","",VLOOKUP($A65,rawtable!$A$4:$U$393,8,FALSE))</f>
        <v>19.544</v>
      </c>
      <c r="H65" s="25" t="str">
        <f>IF(VLOOKUP($A65,rawtable!$A$4:$U$393,5,FALSE)="",VLOOKUP($A65,rawtable!$A$4:$U$393,17,FALSE),"")</f>
        <v/>
      </c>
      <c r="I65" s="26" t="str">
        <f>IF(VLOOKUP($A65,rawtable!$A$4:$U$393,5,FALSE)="",IF(rawtable!$Y65=".","NA",VLOOKUP($A65,rawtable!$A$4:$AG$393,32,FALSE)),"")</f>
        <v/>
      </c>
      <c r="J65" s="25">
        <f>IF(VLOOKUP($A65,rawtable!$A$4:$U$393,5,FALSE)="","",VLOOKUP($A65,rawtable!$A$4:$U$393,9,FALSE))</f>
        <v>12.557</v>
      </c>
      <c r="K65" s="25" t="str">
        <f>IF(VLOOKUP($A65,rawtable!$A$4:$U$393,5,FALSE)="",VLOOKUP($A65,rawtable!$A$4:$U$393,21,FALSE),"")</f>
        <v/>
      </c>
      <c r="L65" s="26" t="str">
        <f>IF(VLOOKUP($A65,rawtable!$A$4:$U$393,5,FALSE)="",IF(rawtable!$AB65=".","NA",VLOOKUP($A65,rawtable!$A$4:$AG$393,33,FALSE)),"")</f>
        <v/>
      </c>
    </row>
    <row r="66" spans="1:12" x14ac:dyDescent="0.25">
      <c r="A66">
        <v>62</v>
      </c>
      <c r="B66" s="24" t="str">
        <f>IF(VLOOKUP(A66,rawtable!$A$4:$U$393,5,FALSE)="",VLOOKUP(A66,rawtable!$A$4:$U$393,2,FALSE),"")</f>
        <v/>
      </c>
      <c r="C66" s="28" t="str">
        <f>IF(VLOOKUP(A66,rawtable!$A$4:$U$393,5,FALSE)="","",VLOOKUP(A66,rawtable!$A$4:$U$393,5,FALSE))</f>
        <v>Many</v>
      </c>
      <c r="D66" s="25">
        <f>IF(VLOOKUP($A66,rawtable!$A$4:$U$393,5,FALSE)="","",VLOOKUP($A66,rawtable!$A$4:$U$393,7,FALSE))</f>
        <v>9.4139999999999997</v>
      </c>
      <c r="E66" s="25" t="str">
        <f>IF(VLOOKUP($A66,rawtable!$A$4:$U$393,5,FALSE)="",VLOOKUP($A66,rawtable!$A$4:$U$393,13,FALSE),"")</f>
        <v/>
      </c>
      <c r="F66" s="26" t="str">
        <f>IF(VLOOKUP($A66,rawtable!$A$4:$U$393,5,FALSE)="",IF(rawtable!$V66=".","NA",VLOOKUP($A66,rawtable!$A$4:$AG$393,31,FALSE)),"")</f>
        <v/>
      </c>
      <c r="G66" s="25">
        <f>IF(VLOOKUP($A66,rawtable!$A$4:$U$393,5,FALSE)="","",VLOOKUP($A66,rawtable!$A$4:$U$393,8,FALSE))</f>
        <v>11.726000000000001</v>
      </c>
      <c r="H66" s="25" t="str">
        <f>IF(VLOOKUP($A66,rawtable!$A$4:$U$393,5,FALSE)="",VLOOKUP($A66,rawtable!$A$4:$U$393,17,FALSE),"")</f>
        <v/>
      </c>
      <c r="I66" s="26" t="str">
        <f>IF(VLOOKUP($A66,rawtable!$A$4:$U$393,5,FALSE)="",IF(rawtable!$Y66=".","NA",VLOOKUP($A66,rawtable!$A$4:$AG$393,32,FALSE)),"")</f>
        <v/>
      </c>
      <c r="J66" s="25">
        <f>IF(VLOOKUP($A66,rawtable!$A$4:$U$393,5,FALSE)="","",VLOOKUP($A66,rawtable!$A$4:$U$393,9,FALSE))</f>
        <v>10.135999999999999</v>
      </c>
      <c r="K66" s="25" t="str">
        <f>IF(VLOOKUP($A66,rawtable!$A$4:$U$393,5,FALSE)="",VLOOKUP($A66,rawtable!$A$4:$U$393,21,FALSE),"")</f>
        <v/>
      </c>
      <c r="L66" s="26" t="str">
        <f>IF(VLOOKUP($A66,rawtable!$A$4:$U$393,5,FALSE)="",IF(rawtable!$AB66=".","NA",VLOOKUP($A66,rawtable!$A$4:$AG$393,33,FALSE)),"")</f>
        <v/>
      </c>
    </row>
    <row r="67" spans="1:12" x14ac:dyDescent="0.25">
      <c r="A67">
        <v>63</v>
      </c>
      <c r="B67" s="24" t="str">
        <f>IF(VLOOKUP(A67,rawtable!$A$4:$U$393,5,FALSE)="",VLOOKUP(A67,rawtable!$A$4:$U$393,2,FALSE),"")</f>
        <v>trees_shade_sidewalk</v>
      </c>
      <c r="D67" s="25" t="str">
        <f>IF(VLOOKUP($A67,rawtable!$A$4:$U$393,5,FALSE)="","",VLOOKUP($A67,rawtable!$A$4:$U$393,7,FALSE))</f>
        <v/>
      </c>
      <c r="E67" s="25">
        <f>IF(VLOOKUP($A67,rawtable!$A$4:$U$393,5,FALSE)="",VLOOKUP($A67,rawtable!$A$4:$U$393,13,FALSE),"")</f>
        <v>0.89831000000000005</v>
      </c>
      <c r="F67" s="26" t="str">
        <f>IF(VLOOKUP($A67,rawtable!$A$4:$U$393,5,FALSE)="",IF(rawtable!$V67=".","NA",VLOOKUP($A67,rawtable!$A$4:$AG$393,31,FALSE)),"")</f>
        <v>0.60 (0.24, 0.92)</v>
      </c>
      <c r="G67" s="25" t="str">
        <f>IF(VLOOKUP($A67,rawtable!$A$4:$U$393,5,FALSE)="","",VLOOKUP($A67,rawtable!$A$4:$U$393,8,FALSE))</f>
        <v/>
      </c>
      <c r="H67" s="25">
        <f>IF(VLOOKUP($A67,rawtable!$A$4:$U$393,5,FALSE)="",VLOOKUP($A67,rawtable!$A$4:$U$393,17,FALSE),"")</f>
        <v>0.94118000000000002</v>
      </c>
      <c r="I67" s="26" t="str">
        <f>IF(VLOOKUP($A67,rawtable!$A$4:$U$393,5,FALSE)="",IF(rawtable!$Y67=".","NA",VLOOKUP($A67,rawtable!$A$4:$AG$393,32,FALSE)),"")</f>
        <v>0.89 (0.68, 1.00)</v>
      </c>
      <c r="J67" s="25" t="str">
        <f>IF(VLOOKUP($A67,rawtable!$A$4:$U$393,5,FALSE)="","",VLOOKUP($A67,rawtable!$A$4:$U$393,9,FALSE))</f>
        <v/>
      </c>
      <c r="K67" s="25">
        <f>IF(VLOOKUP($A67,rawtable!$A$4:$U$393,5,FALSE)="",VLOOKUP($A67,rawtable!$A$4:$U$393,21,FALSE),"")</f>
        <v>0.79</v>
      </c>
      <c r="L67" s="26" t="str">
        <f>IF(VLOOKUP($A67,rawtable!$A$4:$U$393,5,FALSE)="",IF(rawtable!$AB67=".","NA",VLOOKUP($A67,rawtable!$A$4:$AG$393,33,FALSE)),"")</f>
        <v>0.30 (0.03, 0.57)</v>
      </c>
    </row>
    <row r="68" spans="1:12" x14ac:dyDescent="0.25">
      <c r="A68">
        <v>64</v>
      </c>
      <c r="B68" s="24" t="str">
        <f>IF(VLOOKUP(A68,rawtable!$A$4:$U$393,5,FALSE)="",VLOOKUP(A68,rawtable!$A$4:$U$393,2,FALSE),"")</f>
        <v/>
      </c>
      <c r="C68" s="28" t="str">
        <f>IF(VLOOKUP(A68,rawtable!$A$4:$U$393,5,FALSE)="","",VLOOKUP(A68,rawtable!$A$4:$U$393,5,FALSE))</f>
        <v>None or Few</v>
      </c>
      <c r="D68" s="25">
        <f>IF(VLOOKUP($A68,rawtable!$A$4:$U$393,5,FALSE)="","",VLOOKUP($A68,rawtable!$A$4:$U$393,7,FALSE))</f>
        <v>80.179000000000002</v>
      </c>
      <c r="E68" s="25" t="str">
        <f>IF(VLOOKUP($A68,rawtable!$A$4:$U$393,5,FALSE)="",VLOOKUP($A68,rawtable!$A$4:$U$393,13,FALSE),"")</f>
        <v/>
      </c>
      <c r="F68" s="26" t="str">
        <f>IF(VLOOKUP($A68,rawtable!$A$4:$U$393,5,FALSE)="",IF(rawtable!$V68=".","NA",VLOOKUP($A68,rawtable!$A$4:$AG$393,31,FALSE)),"")</f>
        <v/>
      </c>
      <c r="G68" s="25">
        <f>IF(VLOOKUP($A68,rawtable!$A$4:$U$393,5,FALSE)="","",VLOOKUP($A68,rawtable!$A$4:$U$393,8,FALSE))</f>
        <v>74.715000000000003</v>
      </c>
      <c r="H68" s="25" t="str">
        <f>IF(VLOOKUP($A68,rawtable!$A$4:$U$393,5,FALSE)="",VLOOKUP($A68,rawtable!$A$4:$U$393,17,FALSE),"")</f>
        <v/>
      </c>
      <c r="I68" s="26" t="str">
        <f>IF(VLOOKUP($A68,rawtable!$A$4:$U$393,5,FALSE)="",IF(rawtable!$Y68=".","NA",VLOOKUP($A68,rawtable!$A$4:$AG$393,32,FALSE)),"")</f>
        <v/>
      </c>
      <c r="J68" s="25">
        <f>IF(VLOOKUP($A68,rawtable!$A$4:$U$393,5,FALSE)="","",VLOOKUP($A68,rawtable!$A$4:$U$393,9,FALSE))</f>
        <v>81.997</v>
      </c>
      <c r="K68" s="25" t="str">
        <f>IF(VLOOKUP($A68,rawtable!$A$4:$U$393,5,FALSE)="",VLOOKUP($A68,rawtable!$A$4:$U$393,21,FALSE),"")</f>
        <v/>
      </c>
      <c r="L68" s="26" t="str">
        <f>IF(VLOOKUP($A68,rawtable!$A$4:$U$393,5,FALSE)="",IF(rawtable!$AB68=".","NA",VLOOKUP($A68,rawtable!$A$4:$AG$393,33,FALSE)),"")</f>
        <v/>
      </c>
    </row>
    <row r="69" spans="1:12" x14ac:dyDescent="0.25">
      <c r="A69">
        <v>65</v>
      </c>
      <c r="B69" s="24" t="str">
        <f>IF(VLOOKUP(A69,rawtable!$A$4:$U$393,5,FALSE)="",VLOOKUP(A69,rawtable!$A$4:$U$393,2,FALSE),"")</f>
        <v/>
      </c>
      <c r="C69" s="28" t="str">
        <f>IF(VLOOKUP(A69,rawtable!$A$4:$U$393,5,FALSE)="","",VLOOKUP(A69,rawtable!$A$4:$U$393,5,FALSE))</f>
        <v>Some</v>
      </c>
      <c r="D69" s="25">
        <f>IF(VLOOKUP($A69,rawtable!$A$4:$U$393,5,FALSE)="","",VLOOKUP($A69,rawtable!$A$4:$U$393,7,FALSE))</f>
        <v>13.393000000000001</v>
      </c>
      <c r="E69" s="25" t="str">
        <f>IF(VLOOKUP($A69,rawtable!$A$4:$U$393,5,FALSE)="",VLOOKUP($A69,rawtable!$A$4:$U$393,13,FALSE),"")</f>
        <v/>
      </c>
      <c r="F69" s="26" t="str">
        <f>IF(VLOOKUP($A69,rawtable!$A$4:$U$393,5,FALSE)="",IF(rawtable!$V69=".","NA",VLOOKUP($A69,rawtable!$A$4:$AG$393,31,FALSE)),"")</f>
        <v/>
      </c>
      <c r="G69" s="25">
        <f>IF(VLOOKUP($A69,rawtable!$A$4:$U$393,5,FALSE)="","",VLOOKUP($A69,rawtable!$A$4:$U$393,8,FALSE))</f>
        <v>18.597000000000001</v>
      </c>
      <c r="H69" s="25" t="str">
        <f>IF(VLOOKUP($A69,rawtable!$A$4:$U$393,5,FALSE)="",VLOOKUP($A69,rawtable!$A$4:$U$393,17,FALSE),"")</f>
        <v/>
      </c>
      <c r="I69" s="26" t="str">
        <f>IF(VLOOKUP($A69,rawtable!$A$4:$U$393,5,FALSE)="",IF(rawtable!$Y69=".","NA",VLOOKUP($A69,rawtable!$A$4:$AG$393,32,FALSE)),"")</f>
        <v/>
      </c>
      <c r="J69" s="25">
        <f>IF(VLOOKUP($A69,rawtable!$A$4:$U$393,5,FALSE)="","",VLOOKUP($A69,rawtable!$A$4:$U$393,9,FALSE))</f>
        <v>12.859</v>
      </c>
      <c r="K69" s="25" t="str">
        <f>IF(VLOOKUP($A69,rawtable!$A$4:$U$393,5,FALSE)="",VLOOKUP($A69,rawtable!$A$4:$U$393,21,FALSE),"")</f>
        <v/>
      </c>
      <c r="L69" s="26" t="str">
        <f>IF(VLOOKUP($A69,rawtable!$A$4:$U$393,5,FALSE)="",IF(rawtable!$AB69=".","NA",VLOOKUP($A69,rawtable!$A$4:$AG$393,33,FALSE)),"")</f>
        <v/>
      </c>
    </row>
    <row r="70" spans="1:12" x14ac:dyDescent="0.25">
      <c r="A70">
        <v>66</v>
      </c>
      <c r="B70" s="24" t="str">
        <f>IF(VLOOKUP(A70,rawtable!$A$4:$U$393,5,FALSE)="",VLOOKUP(A70,rawtable!$A$4:$U$393,2,FALSE),"")</f>
        <v/>
      </c>
      <c r="C70" s="28" t="str">
        <f>IF(VLOOKUP(A70,rawtable!$A$4:$U$393,5,FALSE)="","",VLOOKUP(A70,rawtable!$A$4:$U$393,5,FALSE))</f>
        <v>Many</v>
      </c>
      <c r="D70" s="25">
        <f>IF(VLOOKUP($A70,rawtable!$A$4:$U$393,5,FALSE)="","",VLOOKUP($A70,rawtable!$A$4:$U$393,7,FALSE))</f>
        <v>6.4290000000000003</v>
      </c>
      <c r="E70" s="25" t="str">
        <f>IF(VLOOKUP($A70,rawtable!$A$4:$U$393,5,FALSE)="",VLOOKUP($A70,rawtable!$A$4:$U$393,13,FALSE),"")</f>
        <v/>
      </c>
      <c r="F70" s="26" t="str">
        <f>IF(VLOOKUP($A70,rawtable!$A$4:$U$393,5,FALSE)="",IF(rawtable!$V70=".","NA",VLOOKUP($A70,rawtable!$A$4:$AG$393,31,FALSE)),"")</f>
        <v/>
      </c>
      <c r="G70" s="25">
        <f>IF(VLOOKUP($A70,rawtable!$A$4:$U$393,5,FALSE)="","",VLOOKUP($A70,rawtable!$A$4:$U$393,8,FALSE))</f>
        <v>6.6879999999999997</v>
      </c>
      <c r="H70" s="25" t="str">
        <f>IF(VLOOKUP($A70,rawtable!$A$4:$U$393,5,FALSE)="",VLOOKUP($A70,rawtable!$A$4:$U$393,17,FALSE),"")</f>
        <v/>
      </c>
      <c r="I70" s="26" t="str">
        <f>IF(VLOOKUP($A70,rawtable!$A$4:$U$393,5,FALSE)="",IF(rawtable!$Y70=".","NA",VLOOKUP($A70,rawtable!$A$4:$AG$393,32,FALSE)),"")</f>
        <v/>
      </c>
      <c r="J70" s="25">
        <f>IF(VLOOKUP($A70,rawtable!$A$4:$U$393,5,FALSE)="","",VLOOKUP($A70,rawtable!$A$4:$U$393,9,FALSE))</f>
        <v>5.1440000000000001</v>
      </c>
      <c r="K70" s="25" t="str">
        <f>IF(VLOOKUP($A70,rawtable!$A$4:$U$393,5,FALSE)="",VLOOKUP($A70,rawtable!$A$4:$U$393,21,FALSE),"")</f>
        <v/>
      </c>
      <c r="L70" s="26" t="str">
        <f>IF(VLOOKUP($A70,rawtable!$A$4:$U$393,5,FALSE)="",IF(rawtable!$AB70=".","NA",VLOOKUP($A70,rawtable!$A$4:$AG$393,33,FALSE)),"")</f>
        <v/>
      </c>
    </row>
    <row r="71" spans="1:12" x14ac:dyDescent="0.25">
      <c r="A71">
        <v>67</v>
      </c>
      <c r="B71" s="24" t="str">
        <f>IF(VLOOKUP(A71,rawtable!$A$4:$U$393,5,FALSE)="",VLOOKUP(A71,rawtable!$A$4:$U$393,2,FALSE),"")</f>
        <v>slope</v>
      </c>
      <c r="D71" s="25" t="str">
        <f>IF(VLOOKUP($A71,rawtable!$A$4:$U$393,5,FALSE)="","",VLOOKUP($A71,rawtable!$A$4:$U$393,7,FALSE))</f>
        <v/>
      </c>
      <c r="E71" s="25">
        <f>IF(VLOOKUP($A71,rawtable!$A$4:$U$393,5,FALSE)="",VLOOKUP($A71,rawtable!$A$4:$U$393,13,FALSE),"")</f>
        <v>0.84745999999999999</v>
      </c>
      <c r="F71" s="26" t="str">
        <f>IF(VLOOKUP($A71,rawtable!$A$4:$U$393,5,FALSE)="",IF(rawtable!$V71=".","NA",VLOOKUP($A71,rawtable!$A$4:$AG$393,31,FALSE)),"")</f>
        <v>0.76 (0.60, 0.90)</v>
      </c>
      <c r="G71" s="25" t="str">
        <f>IF(VLOOKUP($A71,rawtable!$A$4:$U$393,5,FALSE)="","",VLOOKUP($A71,rawtable!$A$4:$U$393,8,FALSE))</f>
        <v/>
      </c>
      <c r="H71" s="25">
        <f>IF(VLOOKUP($A71,rawtable!$A$4:$U$393,5,FALSE)="",VLOOKUP($A71,rawtable!$A$4:$U$393,17,FALSE),"")</f>
        <v>0.88234999999999997</v>
      </c>
      <c r="I71" s="26" t="str">
        <f>IF(VLOOKUP($A71,rawtable!$A$4:$U$393,5,FALSE)="",IF(rawtable!$Y71=".","NA",VLOOKUP($A71,rawtable!$A$4:$AG$393,32,FALSE)),"")</f>
        <v>0.91 (0.79, 0.99)</v>
      </c>
      <c r="J71" s="25" t="str">
        <f>IF(VLOOKUP($A71,rawtable!$A$4:$U$393,5,FALSE)="","",VLOOKUP($A71,rawtable!$A$4:$U$393,9,FALSE))</f>
        <v/>
      </c>
      <c r="K71" s="25">
        <f>IF(VLOOKUP($A71,rawtable!$A$4:$U$393,5,FALSE)="",VLOOKUP($A71,rawtable!$A$4:$U$393,21,FALSE),"")</f>
        <v>0.8</v>
      </c>
      <c r="L71" s="26" t="str">
        <f>IF(VLOOKUP($A71,rawtable!$A$4:$U$393,5,FALSE)="",IF(rawtable!$AB71=".","NA",VLOOKUP($A71,rawtable!$A$4:$AG$393,33,FALSE)),"")</f>
        <v>0.72 (0.59, 0.84)</v>
      </c>
    </row>
    <row r="72" spans="1:12" x14ac:dyDescent="0.25">
      <c r="A72">
        <v>68</v>
      </c>
      <c r="B72" s="24" t="str">
        <f>IF(VLOOKUP(A72,rawtable!$A$4:$U$393,5,FALSE)="",VLOOKUP(A72,rawtable!$A$4:$U$393,2,FALSE),"")</f>
        <v/>
      </c>
      <c r="C72" s="28" t="str">
        <f>IF(VLOOKUP(A72,rawtable!$A$4:$U$393,5,FALSE)="","",VLOOKUP(A72,rawtable!$A$4:$U$393,5,FALSE))</f>
        <v>Flat</v>
      </c>
      <c r="D72" s="25">
        <f>IF(VLOOKUP($A72,rawtable!$A$4:$U$393,5,FALSE)="","",VLOOKUP($A72,rawtable!$A$4:$U$393,7,FALSE))</f>
        <v>62.633000000000003</v>
      </c>
      <c r="E72" s="25" t="str">
        <f>IF(VLOOKUP($A72,rawtable!$A$4:$U$393,5,FALSE)="",VLOOKUP($A72,rawtable!$A$4:$U$393,13,FALSE),"")</f>
        <v/>
      </c>
      <c r="F72" s="26" t="str">
        <f>IF(VLOOKUP($A72,rawtable!$A$4:$U$393,5,FALSE)="",IF(rawtable!$V72=".","NA",VLOOKUP($A72,rawtable!$A$4:$AG$393,31,FALSE)),"")</f>
        <v/>
      </c>
      <c r="G72" s="25">
        <f>IF(VLOOKUP($A72,rawtable!$A$4:$U$393,5,FALSE)="","",VLOOKUP($A72,rawtable!$A$4:$U$393,8,FALSE))</f>
        <v>63.338999999999999</v>
      </c>
      <c r="H72" s="25" t="str">
        <f>IF(VLOOKUP($A72,rawtable!$A$4:$U$393,5,FALSE)="",VLOOKUP($A72,rawtable!$A$4:$U$393,17,FALSE),"")</f>
        <v/>
      </c>
      <c r="I72" s="26" t="str">
        <f>IF(VLOOKUP($A72,rawtable!$A$4:$U$393,5,FALSE)="",IF(rawtable!$Y72=".","NA",VLOOKUP($A72,rawtable!$A$4:$AG$393,32,FALSE)),"")</f>
        <v/>
      </c>
      <c r="J72" s="25">
        <f>IF(VLOOKUP($A72,rawtable!$A$4:$U$393,5,FALSE)="","",VLOOKUP($A72,rawtable!$A$4:$U$393,9,FALSE))</f>
        <v>65.507000000000005</v>
      </c>
      <c r="K72" s="25" t="str">
        <f>IF(VLOOKUP($A72,rawtable!$A$4:$U$393,5,FALSE)="",VLOOKUP($A72,rawtable!$A$4:$U$393,21,FALSE),"")</f>
        <v/>
      </c>
      <c r="L72" s="26" t="str">
        <f>IF(VLOOKUP($A72,rawtable!$A$4:$U$393,5,FALSE)="",IF(rawtable!$AB72=".","NA",VLOOKUP($A72,rawtable!$A$4:$AG$393,33,FALSE)),"")</f>
        <v/>
      </c>
    </row>
    <row r="73" spans="1:12" x14ac:dyDescent="0.25">
      <c r="A73">
        <v>69</v>
      </c>
      <c r="B73" s="24" t="str">
        <f>IF(VLOOKUP(A73,rawtable!$A$4:$U$393,5,FALSE)="",VLOOKUP(A73,rawtable!$A$4:$U$393,2,FALSE),"")</f>
        <v/>
      </c>
      <c r="C73" s="28" t="str">
        <f>IF(VLOOKUP(A73,rawtable!$A$4:$U$393,5,FALSE)="","",VLOOKUP(A73,rawtable!$A$4:$U$393,5,FALSE))</f>
        <v>Slight Hill</v>
      </c>
      <c r="D73" s="25">
        <f>IF(VLOOKUP($A73,rawtable!$A$4:$U$393,5,FALSE)="","",VLOOKUP($A73,rawtable!$A$4:$U$393,7,FALSE))</f>
        <v>25.978999999999999</v>
      </c>
      <c r="E73" s="25" t="str">
        <f>IF(VLOOKUP($A73,rawtable!$A$4:$U$393,5,FALSE)="",VLOOKUP($A73,rawtable!$A$4:$U$393,13,FALSE),"")</f>
        <v/>
      </c>
      <c r="F73" s="26" t="str">
        <f>IF(VLOOKUP($A73,rawtable!$A$4:$U$393,5,FALSE)="",IF(rawtable!$V73=".","NA",VLOOKUP($A73,rawtable!$A$4:$AG$393,31,FALSE)),"")</f>
        <v/>
      </c>
      <c r="G73" s="25">
        <f>IF(VLOOKUP($A73,rawtable!$A$4:$U$393,5,FALSE)="","",VLOOKUP($A73,rawtable!$A$4:$U$393,8,FALSE))</f>
        <v>26.841000000000001</v>
      </c>
      <c r="H73" s="25" t="str">
        <f>IF(VLOOKUP($A73,rawtable!$A$4:$U$393,5,FALSE)="",VLOOKUP($A73,rawtable!$A$4:$U$393,17,FALSE),"")</f>
        <v/>
      </c>
      <c r="I73" s="26" t="str">
        <f>IF(VLOOKUP($A73,rawtable!$A$4:$U$393,5,FALSE)="",IF(rawtable!$Y73=".","NA",VLOOKUP($A73,rawtable!$A$4:$AG$393,32,FALSE)),"")</f>
        <v/>
      </c>
      <c r="J73" s="25">
        <f>IF(VLOOKUP($A73,rawtable!$A$4:$U$393,5,FALSE)="","",VLOOKUP($A73,rawtable!$A$4:$U$393,9,FALSE))</f>
        <v>22.088000000000001</v>
      </c>
      <c r="K73" s="25" t="str">
        <f>IF(VLOOKUP($A73,rawtable!$A$4:$U$393,5,FALSE)="",VLOOKUP($A73,rawtable!$A$4:$U$393,21,FALSE),"")</f>
        <v/>
      </c>
      <c r="L73" s="26" t="str">
        <f>IF(VLOOKUP($A73,rawtable!$A$4:$U$393,5,FALSE)="",IF(rawtable!$AB73=".","NA",VLOOKUP($A73,rawtable!$A$4:$AG$393,33,FALSE)),"")</f>
        <v/>
      </c>
    </row>
    <row r="74" spans="1:12" x14ac:dyDescent="0.25">
      <c r="A74">
        <v>70</v>
      </c>
      <c r="B74" s="24" t="str">
        <f>IF(VLOOKUP(A74,rawtable!$A$4:$U$393,5,FALSE)="",VLOOKUP(A74,rawtable!$A$4:$U$393,2,FALSE),"")</f>
        <v/>
      </c>
      <c r="C74" s="28" t="str">
        <f>IF(VLOOKUP(A74,rawtable!$A$4:$U$393,5,FALSE)="","",VLOOKUP(A74,rawtable!$A$4:$U$393,5,FALSE))</f>
        <v>Steep Hill</v>
      </c>
      <c r="D74" s="25">
        <f>IF(VLOOKUP($A74,rawtable!$A$4:$U$393,5,FALSE)="","",VLOOKUP($A74,rawtable!$A$4:$U$393,7,FALSE))</f>
        <v>11.388</v>
      </c>
      <c r="E74" s="25" t="str">
        <f>IF(VLOOKUP($A74,rawtable!$A$4:$U$393,5,FALSE)="",VLOOKUP($A74,rawtable!$A$4:$U$393,13,FALSE),"")</f>
        <v/>
      </c>
      <c r="F74" s="26" t="str">
        <f>IF(VLOOKUP($A74,rawtable!$A$4:$U$393,5,FALSE)="",IF(rawtable!$V74=".","NA",VLOOKUP($A74,rawtable!$A$4:$AG$393,31,FALSE)),"")</f>
        <v/>
      </c>
      <c r="G74" s="25">
        <f>IF(VLOOKUP($A74,rawtable!$A$4:$U$393,5,FALSE)="","",VLOOKUP($A74,rawtable!$A$4:$U$393,8,FALSE))</f>
        <v>9.82</v>
      </c>
      <c r="H74" s="25" t="str">
        <f>IF(VLOOKUP($A74,rawtable!$A$4:$U$393,5,FALSE)="",VLOOKUP($A74,rawtable!$A$4:$U$393,17,FALSE),"")</f>
        <v/>
      </c>
      <c r="I74" s="26" t="str">
        <f>IF(VLOOKUP($A74,rawtable!$A$4:$U$393,5,FALSE)="",IF(rawtable!$Y74=".","NA",VLOOKUP($A74,rawtable!$A$4:$AG$393,32,FALSE)),"")</f>
        <v/>
      </c>
      <c r="J74" s="25">
        <f>IF(VLOOKUP($A74,rawtable!$A$4:$U$393,5,FALSE)="","",VLOOKUP($A74,rawtable!$A$4:$U$393,9,FALSE))</f>
        <v>12.404999999999999</v>
      </c>
      <c r="K74" s="25" t="str">
        <f>IF(VLOOKUP($A74,rawtable!$A$4:$U$393,5,FALSE)="",VLOOKUP($A74,rawtable!$A$4:$U$393,21,FALSE),"")</f>
        <v/>
      </c>
      <c r="L74" s="26" t="str">
        <f>IF(VLOOKUP($A74,rawtable!$A$4:$U$393,5,FALSE)="",IF(rawtable!$AB74=".","NA",VLOOKUP($A74,rawtable!$A$4:$AG$393,33,FALSE)),"")</f>
        <v/>
      </c>
    </row>
    <row r="75" spans="1:12" x14ac:dyDescent="0.25">
      <c r="A75">
        <v>71</v>
      </c>
      <c r="B75" s="24" t="str">
        <f>IF(VLOOKUP(A75,rawtable!$A$4:$U$393,5,FALSE)="",VLOOKUP(A75,rawtable!$A$4:$U$393,2,FALSE),"")</f>
        <v>Flat_slopeslight_hill_vs_steephillbin</v>
      </c>
      <c r="D75" s="25" t="str">
        <f>IF(VLOOKUP($A75,rawtable!$A$4:$U$393,5,FALSE)="","",VLOOKUP($A75,rawtable!$A$4:$U$393,7,FALSE))</f>
        <v/>
      </c>
      <c r="E75" s="25">
        <f>IF(VLOOKUP($A75,rawtable!$A$4:$U$393,5,FALSE)="",VLOOKUP($A75,rawtable!$A$4:$U$393,13,FALSE),"")</f>
        <v>0.96609999999999996</v>
      </c>
      <c r="F75" s="26" t="str">
        <f>IF(VLOOKUP($A75,rawtable!$A$4:$U$393,5,FALSE)="",IF(rawtable!$V75=".","NA",VLOOKUP($A75,rawtable!$A$4:$AG$393,31,FALSE)),"")</f>
        <v>0.73 (0.34, 1.00)</v>
      </c>
      <c r="G75" s="25" t="str">
        <f>IF(VLOOKUP($A75,rawtable!$A$4:$U$393,5,FALSE)="","",VLOOKUP($A75,rawtable!$A$4:$U$393,8,FALSE))</f>
        <v/>
      </c>
      <c r="H75" s="25">
        <f>IF(VLOOKUP($A75,rawtable!$A$4:$U$393,5,FALSE)="",VLOOKUP($A75,rawtable!$A$4:$U$393,17,FALSE),"")</f>
        <v>0.92157</v>
      </c>
      <c r="I75" s="26" t="str">
        <f>IF(VLOOKUP($A75,rawtable!$A$4:$U$393,5,FALSE)="",IF(rawtable!$Y75=".","NA",VLOOKUP($A75,rawtable!$A$4:$AG$393,32,FALSE)),"")</f>
        <v>0.30 (-0.40, 0.82)</v>
      </c>
      <c r="J75" s="25" t="str">
        <f>IF(VLOOKUP($A75,rawtable!$A$4:$U$393,5,FALSE)="","",VLOOKUP($A75,rawtable!$A$4:$U$393,9,FALSE))</f>
        <v/>
      </c>
      <c r="K75" s="25">
        <f>IF(VLOOKUP($A75,rawtable!$A$4:$U$393,5,FALSE)="",VLOOKUP($A75,rawtable!$A$4:$U$393,21,FALSE),"")</f>
        <v>0.95</v>
      </c>
      <c r="L75" s="26" t="str">
        <f>IF(VLOOKUP($A75,rawtable!$A$4:$U$393,5,FALSE)="",IF(rawtable!$AB75=".","NA",VLOOKUP($A75,rawtable!$A$4:$AG$393,33,FALSE)),"")</f>
        <v>0.80 (0.60, 0.96)</v>
      </c>
    </row>
    <row r="76" spans="1:12" x14ac:dyDescent="0.25">
      <c r="A76">
        <v>72</v>
      </c>
      <c r="B76" s="24" t="str">
        <f>IF(VLOOKUP(A76,rawtable!$A$4:$U$393,5,FALSE)="",VLOOKUP(A76,rawtable!$A$4:$U$393,2,FALSE),"")</f>
        <v/>
      </c>
      <c r="C76" s="28" t="str">
        <f>IF(VLOOKUP(A76,rawtable!$A$4:$U$393,5,FALSE)="","",VLOOKUP(A76,rawtable!$A$4:$U$393,5,FALSE))</f>
        <v>No</v>
      </c>
      <c r="D76" s="25">
        <f>IF(VLOOKUP($A76,rawtable!$A$4:$U$393,5,FALSE)="","",VLOOKUP($A76,rawtable!$A$4:$U$393,7,FALSE))</f>
        <v>88.611999999999995</v>
      </c>
      <c r="E76" s="25" t="str">
        <f>IF(VLOOKUP($A76,rawtable!$A$4:$U$393,5,FALSE)="",VLOOKUP($A76,rawtable!$A$4:$U$393,13,FALSE),"")</f>
        <v/>
      </c>
      <c r="F76" s="26" t="str">
        <f>IF(VLOOKUP($A76,rawtable!$A$4:$U$393,5,FALSE)="",IF(rawtable!$V76=".","NA",VLOOKUP($A76,rawtable!$A$4:$AG$393,31,FALSE)),"")</f>
        <v/>
      </c>
      <c r="G76" s="25">
        <f>IF(VLOOKUP($A76,rawtable!$A$4:$U$393,5,FALSE)="","",VLOOKUP($A76,rawtable!$A$4:$U$393,8,FALSE))</f>
        <v>90.18</v>
      </c>
      <c r="H76" s="25" t="str">
        <f>IF(VLOOKUP($A76,rawtable!$A$4:$U$393,5,FALSE)="",VLOOKUP($A76,rawtable!$A$4:$U$393,17,FALSE),"")</f>
        <v/>
      </c>
      <c r="I76" s="26" t="str">
        <f>IF(VLOOKUP($A76,rawtable!$A$4:$U$393,5,FALSE)="",IF(rawtable!$Y76=".","NA",VLOOKUP($A76,rawtable!$A$4:$AG$393,32,FALSE)),"")</f>
        <v/>
      </c>
      <c r="J76" s="25">
        <f>IF(VLOOKUP($A76,rawtable!$A$4:$U$393,5,FALSE)="","",VLOOKUP($A76,rawtable!$A$4:$U$393,9,FALSE))</f>
        <v>87.594999999999999</v>
      </c>
      <c r="K76" s="25" t="str">
        <f>IF(VLOOKUP($A76,rawtable!$A$4:$U$393,5,FALSE)="",VLOOKUP($A76,rawtable!$A$4:$U$393,21,FALSE),"")</f>
        <v/>
      </c>
      <c r="L76" s="26" t="str">
        <f>IF(VLOOKUP($A76,rawtable!$A$4:$U$393,5,FALSE)="",IF(rawtable!$AB76=".","NA",VLOOKUP($A76,rawtable!$A$4:$AG$393,33,FALSE)),"")</f>
        <v/>
      </c>
    </row>
    <row r="77" spans="1:12" x14ac:dyDescent="0.25">
      <c r="A77">
        <v>73</v>
      </c>
      <c r="B77" s="24" t="str">
        <f>IF(VLOOKUP(A77,rawtable!$A$4:$U$393,5,FALSE)="",VLOOKUP(A77,rawtable!$A$4:$U$393,2,FALSE),"")</f>
        <v/>
      </c>
      <c r="C77" s="28" t="str">
        <f>IF(VLOOKUP(A77,rawtable!$A$4:$U$393,5,FALSE)="","",VLOOKUP(A77,rawtable!$A$4:$U$393,5,FALSE))</f>
        <v>Yes</v>
      </c>
      <c r="D77" s="25">
        <f>IF(VLOOKUP($A77,rawtable!$A$4:$U$393,5,FALSE)="","",VLOOKUP($A77,rawtable!$A$4:$U$393,7,FALSE))</f>
        <v>11.388</v>
      </c>
      <c r="E77" s="25" t="str">
        <f>IF(VLOOKUP($A77,rawtable!$A$4:$U$393,5,FALSE)="",VLOOKUP($A77,rawtable!$A$4:$U$393,13,FALSE),"")</f>
        <v/>
      </c>
      <c r="F77" s="26" t="str">
        <f>IF(VLOOKUP($A77,rawtable!$A$4:$U$393,5,FALSE)="",IF(rawtable!$V77=".","NA",VLOOKUP($A77,rawtable!$A$4:$AG$393,31,FALSE)),"")</f>
        <v/>
      </c>
      <c r="G77" s="25">
        <f>IF(VLOOKUP($A77,rawtable!$A$4:$U$393,5,FALSE)="","",VLOOKUP($A77,rawtable!$A$4:$U$393,8,FALSE))</f>
        <v>9.82</v>
      </c>
      <c r="H77" s="25" t="str">
        <f>IF(VLOOKUP($A77,rawtable!$A$4:$U$393,5,FALSE)="",VLOOKUP($A77,rawtable!$A$4:$U$393,17,FALSE),"")</f>
        <v/>
      </c>
      <c r="I77" s="26" t="str">
        <f>IF(VLOOKUP($A77,rawtable!$A$4:$U$393,5,FALSE)="",IF(rawtable!$Y77=".","NA",VLOOKUP($A77,rawtable!$A$4:$AG$393,32,FALSE)),"")</f>
        <v/>
      </c>
      <c r="J77" s="25">
        <f>IF(VLOOKUP($A77,rawtable!$A$4:$U$393,5,FALSE)="","",VLOOKUP($A77,rawtable!$A$4:$U$393,9,FALSE))</f>
        <v>12.404999999999999</v>
      </c>
      <c r="K77" s="25" t="str">
        <f>IF(VLOOKUP($A77,rawtable!$A$4:$U$393,5,FALSE)="",VLOOKUP($A77,rawtable!$A$4:$U$393,21,FALSE),"")</f>
        <v/>
      </c>
      <c r="L77" s="26" t="str">
        <f>IF(VLOOKUP($A77,rawtable!$A$4:$U$393,5,FALSE)="",IF(rawtable!$AB77=".","NA",VLOOKUP($A77,rawtable!$A$4:$AG$393,33,FALSE)),"")</f>
        <v/>
      </c>
    </row>
    <row r="78" spans="1:12" x14ac:dyDescent="0.25">
      <c r="A78">
        <v>74</v>
      </c>
      <c r="B78" s="24" t="str">
        <f>IF(VLOOKUP(A78,rawtable!$A$4:$U$393,5,FALSE)="",VLOOKUP(A78,rawtable!$A$4:$U$393,2,FALSE),"")</f>
        <v>Flat_slope_vs_slightsteep_hill_bin</v>
      </c>
      <c r="D78" s="25" t="str">
        <f>IF(VLOOKUP($A78,rawtable!$A$4:$U$393,5,FALSE)="","",VLOOKUP($A78,rawtable!$A$4:$U$393,7,FALSE))</f>
        <v/>
      </c>
      <c r="E78" s="25">
        <f>IF(VLOOKUP($A78,rawtable!$A$4:$U$393,5,FALSE)="",VLOOKUP($A78,rawtable!$A$4:$U$393,13,FALSE),"")</f>
        <v>0.88136000000000003</v>
      </c>
      <c r="F78" s="26" t="str">
        <f>IF(VLOOKUP($A78,rawtable!$A$4:$U$393,5,FALSE)="",IF(rawtable!$V78=".","NA",VLOOKUP($A78,rawtable!$A$4:$AG$393,31,FALSE)),"")</f>
        <v>0.73 (0.53, 0.92)</v>
      </c>
      <c r="G78" s="25" t="str">
        <f>IF(VLOOKUP($A78,rawtable!$A$4:$U$393,5,FALSE)="","",VLOOKUP($A78,rawtable!$A$4:$U$393,8,FALSE))</f>
        <v/>
      </c>
      <c r="H78" s="25">
        <f>IF(VLOOKUP($A78,rawtable!$A$4:$U$393,5,FALSE)="",VLOOKUP($A78,rawtable!$A$4:$U$393,17,FALSE),"")</f>
        <v>0.96077999999999997</v>
      </c>
      <c r="I78" s="26" t="str">
        <f>IF(VLOOKUP($A78,rawtable!$A$4:$U$393,5,FALSE)="",IF(rawtable!$Y78=".","NA",VLOOKUP($A78,rawtable!$A$4:$AG$393,32,FALSE)),"")</f>
        <v>0.91 (0.78, 1.00)</v>
      </c>
      <c r="J78" s="25" t="str">
        <f>IF(VLOOKUP($A78,rawtable!$A$4:$U$393,5,FALSE)="","",VLOOKUP($A78,rawtable!$A$4:$U$393,9,FALSE))</f>
        <v/>
      </c>
      <c r="K78" s="25">
        <f>IF(VLOOKUP($A78,rawtable!$A$4:$U$393,5,FALSE)="",VLOOKUP($A78,rawtable!$A$4:$U$393,21,FALSE),"")</f>
        <v>0.84</v>
      </c>
      <c r="L78" s="26" t="str">
        <f>IF(VLOOKUP($A78,rawtable!$A$4:$U$393,5,FALSE)="",IF(rawtable!$AB78=".","NA",VLOOKUP($A78,rawtable!$A$4:$AG$393,33,FALSE)),"")</f>
        <v>0.64 (0.48, 0.80)</v>
      </c>
    </row>
    <row r="79" spans="1:12" x14ac:dyDescent="0.25">
      <c r="A79">
        <v>75</v>
      </c>
      <c r="B79" s="24" t="str">
        <f>IF(VLOOKUP(A79,rawtable!$A$4:$U$393,5,FALSE)="",VLOOKUP(A79,rawtable!$A$4:$U$393,2,FALSE),"")</f>
        <v/>
      </c>
      <c r="C79" s="28" t="str">
        <f>IF(VLOOKUP(A79,rawtable!$A$4:$U$393,5,FALSE)="","",VLOOKUP(A79,rawtable!$A$4:$U$393,5,FALSE))</f>
        <v>No</v>
      </c>
      <c r="D79" s="25">
        <f>IF(VLOOKUP($A79,rawtable!$A$4:$U$393,5,FALSE)="","",VLOOKUP($A79,rawtable!$A$4:$U$393,7,FALSE))</f>
        <v>62.633000000000003</v>
      </c>
      <c r="E79" s="25" t="str">
        <f>IF(VLOOKUP($A79,rawtable!$A$4:$U$393,5,FALSE)="",VLOOKUP($A79,rawtable!$A$4:$U$393,13,FALSE),"")</f>
        <v/>
      </c>
      <c r="F79" s="26" t="str">
        <f>IF(VLOOKUP($A79,rawtable!$A$4:$U$393,5,FALSE)="",IF(rawtable!$V79=".","NA",VLOOKUP($A79,rawtable!$A$4:$AG$393,31,FALSE)),"")</f>
        <v/>
      </c>
      <c r="G79" s="25">
        <f>IF(VLOOKUP($A79,rawtable!$A$4:$U$393,5,FALSE)="","",VLOOKUP($A79,rawtable!$A$4:$U$393,8,FALSE))</f>
        <v>63.338999999999999</v>
      </c>
      <c r="H79" s="25" t="str">
        <f>IF(VLOOKUP($A79,rawtable!$A$4:$U$393,5,FALSE)="",VLOOKUP($A79,rawtable!$A$4:$U$393,17,FALSE),"")</f>
        <v/>
      </c>
      <c r="I79" s="26" t="str">
        <f>IF(VLOOKUP($A79,rawtable!$A$4:$U$393,5,FALSE)="",IF(rawtable!$Y79=".","NA",VLOOKUP($A79,rawtable!$A$4:$AG$393,32,FALSE)),"")</f>
        <v/>
      </c>
      <c r="J79" s="25">
        <f>IF(VLOOKUP($A79,rawtable!$A$4:$U$393,5,FALSE)="","",VLOOKUP($A79,rawtable!$A$4:$U$393,9,FALSE))</f>
        <v>65.507000000000005</v>
      </c>
      <c r="K79" s="25" t="str">
        <f>IF(VLOOKUP($A79,rawtable!$A$4:$U$393,5,FALSE)="",VLOOKUP($A79,rawtable!$A$4:$U$393,21,FALSE),"")</f>
        <v/>
      </c>
      <c r="L79" s="26" t="str">
        <f>IF(VLOOKUP($A79,rawtable!$A$4:$U$393,5,FALSE)="",IF(rawtable!$AB79=".","NA",VLOOKUP($A79,rawtable!$A$4:$AG$393,33,FALSE)),"")</f>
        <v/>
      </c>
    </row>
    <row r="80" spans="1:12" x14ac:dyDescent="0.25">
      <c r="A80">
        <v>76</v>
      </c>
      <c r="B80" s="24" t="str">
        <f>IF(VLOOKUP(A80,rawtable!$A$4:$U$393,5,FALSE)="",VLOOKUP(A80,rawtable!$A$4:$U$393,2,FALSE),"")</f>
        <v/>
      </c>
      <c r="C80" s="28" t="str">
        <f>IF(VLOOKUP(A80,rawtable!$A$4:$U$393,5,FALSE)="","",VLOOKUP(A80,rawtable!$A$4:$U$393,5,FALSE))</f>
        <v>Yes</v>
      </c>
      <c r="D80" s="25">
        <f>IF(VLOOKUP($A80,rawtable!$A$4:$U$393,5,FALSE)="","",VLOOKUP($A80,rawtable!$A$4:$U$393,7,FALSE))</f>
        <v>37.366999999999997</v>
      </c>
      <c r="E80" s="25" t="str">
        <f>IF(VLOOKUP($A80,rawtable!$A$4:$U$393,5,FALSE)="",VLOOKUP($A80,rawtable!$A$4:$U$393,13,FALSE),"")</f>
        <v/>
      </c>
      <c r="F80" s="26" t="str">
        <f>IF(VLOOKUP($A80,rawtable!$A$4:$U$393,5,FALSE)="",IF(rawtable!$V80=".","NA",VLOOKUP($A80,rawtable!$A$4:$AG$393,31,FALSE)),"")</f>
        <v/>
      </c>
      <c r="G80" s="25">
        <f>IF(VLOOKUP($A80,rawtable!$A$4:$U$393,5,FALSE)="","",VLOOKUP($A80,rawtable!$A$4:$U$393,8,FALSE))</f>
        <v>36.661000000000001</v>
      </c>
      <c r="H80" s="25" t="str">
        <f>IF(VLOOKUP($A80,rawtable!$A$4:$U$393,5,FALSE)="",VLOOKUP($A80,rawtable!$A$4:$U$393,17,FALSE),"")</f>
        <v/>
      </c>
      <c r="I80" s="26" t="str">
        <f>IF(VLOOKUP($A80,rawtable!$A$4:$U$393,5,FALSE)="",IF(rawtable!$Y80=".","NA",VLOOKUP($A80,rawtable!$A$4:$AG$393,32,FALSE)),"")</f>
        <v/>
      </c>
      <c r="J80" s="25">
        <f>IF(VLOOKUP($A80,rawtable!$A$4:$U$393,5,FALSE)="","",VLOOKUP($A80,rawtable!$A$4:$U$393,9,FALSE))</f>
        <v>34.493000000000002</v>
      </c>
      <c r="K80" s="25" t="str">
        <f>IF(VLOOKUP($A80,rawtable!$A$4:$U$393,5,FALSE)="",VLOOKUP($A80,rawtable!$A$4:$U$393,21,FALSE),"")</f>
        <v/>
      </c>
      <c r="L80" s="26" t="str">
        <f>IF(VLOOKUP($A80,rawtable!$A$4:$U$393,5,FALSE)="",IF(rawtable!$AB80=".","NA",VLOOKUP($A80,rawtable!$A$4:$AG$393,33,FALSE)),"")</f>
        <v/>
      </c>
    </row>
    <row r="81" spans="1:12" x14ac:dyDescent="0.25">
      <c r="A81">
        <v>77</v>
      </c>
      <c r="B81" s="24" t="str">
        <f>IF(VLOOKUP(A81,rawtable!$A$4:$U$393,5,FALSE)="",VLOOKUP(A81,rawtable!$A$4:$U$393,2,FALSE),"")</f>
        <v>bars_on_windows</v>
      </c>
      <c r="D81" s="25" t="str">
        <f>IF(VLOOKUP($A81,rawtable!$A$4:$U$393,5,FALSE)="","",VLOOKUP($A81,rawtable!$A$4:$U$393,7,FALSE))</f>
        <v/>
      </c>
      <c r="E81" s="25">
        <f>IF(VLOOKUP($A81,rawtable!$A$4:$U$393,5,FALSE)="",VLOOKUP($A81,rawtable!$A$4:$U$393,13,FALSE),"")</f>
        <v>0.76785999999999999</v>
      </c>
      <c r="F81" s="26" t="str">
        <f>IF(VLOOKUP($A81,rawtable!$A$4:$U$393,5,FALSE)="",IF(rawtable!$V81=".","NA",VLOOKUP($A81,rawtable!$A$4:$AG$393,31,FALSE)),"")</f>
        <v>0.54 (0.33, 0.75)</v>
      </c>
      <c r="G81" s="25" t="str">
        <f>IF(VLOOKUP($A81,rawtable!$A$4:$U$393,5,FALSE)="","",VLOOKUP($A81,rawtable!$A$4:$U$393,8,FALSE))</f>
        <v/>
      </c>
      <c r="H81" s="25">
        <f>IF(VLOOKUP($A81,rawtable!$A$4:$U$393,5,FALSE)="",VLOOKUP($A81,rawtable!$A$4:$U$393,17,FALSE),"")</f>
        <v>0.84314</v>
      </c>
      <c r="I81" s="26" t="str">
        <f>IF(VLOOKUP($A81,rawtable!$A$4:$U$393,5,FALSE)="",IF(rawtable!$Y81=".","NA",VLOOKUP($A81,rawtable!$A$4:$AG$393,32,FALSE)),"")</f>
        <v>0.67 (0.43, 0.88)</v>
      </c>
      <c r="J81" s="25" t="str">
        <f>IF(VLOOKUP($A81,rawtable!$A$4:$U$393,5,FALSE)="","",VLOOKUP($A81,rawtable!$A$4:$U$393,9,FALSE))</f>
        <v/>
      </c>
      <c r="K81" s="25">
        <f>IF(VLOOKUP($A81,rawtable!$A$4:$U$393,5,FALSE)="",VLOOKUP($A81,rawtable!$A$4:$U$393,21,FALSE),"")</f>
        <v>0.82</v>
      </c>
      <c r="L81" s="26" t="str">
        <f>IF(VLOOKUP($A81,rawtable!$A$4:$U$393,5,FALSE)="",IF(rawtable!$AB81=".","NA",VLOOKUP($A81,rawtable!$A$4:$AG$393,33,FALSE)),"")</f>
        <v>0.61 (0.44, 0.76)</v>
      </c>
    </row>
    <row r="82" spans="1:12" x14ac:dyDescent="0.25">
      <c r="A82">
        <v>78</v>
      </c>
      <c r="B82" s="24" t="str">
        <f>IF(VLOOKUP(A82,rawtable!$A$4:$U$393,5,FALSE)="",VLOOKUP(A82,rawtable!$A$4:$U$393,2,FALSE),"")</f>
        <v/>
      </c>
      <c r="C82" s="28" t="str">
        <f>IF(VLOOKUP(A82,rawtable!$A$4:$U$393,5,FALSE)="","",VLOOKUP(A82,rawtable!$A$4:$U$393,5,FALSE))</f>
        <v>No</v>
      </c>
      <c r="D82" s="25">
        <f>IF(VLOOKUP($A82,rawtable!$A$4:$U$393,5,FALSE)="","",VLOOKUP($A82,rawtable!$A$4:$U$393,7,FALSE))</f>
        <v>53.488</v>
      </c>
      <c r="E82" s="25" t="str">
        <f>IF(VLOOKUP($A82,rawtable!$A$4:$U$393,5,FALSE)="",VLOOKUP($A82,rawtable!$A$4:$U$393,13,FALSE),"")</f>
        <v/>
      </c>
      <c r="F82" s="26" t="str">
        <f>IF(VLOOKUP($A82,rawtable!$A$4:$U$393,5,FALSE)="",IF(rawtable!$V82=".","NA",VLOOKUP($A82,rawtable!$A$4:$AG$393,31,FALSE)),"")</f>
        <v/>
      </c>
      <c r="G82" s="25">
        <f>IF(VLOOKUP($A82,rawtable!$A$4:$U$393,5,FALSE)="","",VLOOKUP($A82,rawtable!$A$4:$U$393,8,FALSE))</f>
        <v>69.900999999999996</v>
      </c>
      <c r="H82" s="25" t="str">
        <f>IF(VLOOKUP($A82,rawtable!$A$4:$U$393,5,FALSE)="",VLOOKUP($A82,rawtable!$A$4:$U$393,17,FALSE),"")</f>
        <v/>
      </c>
      <c r="I82" s="26" t="str">
        <f>IF(VLOOKUP($A82,rawtable!$A$4:$U$393,5,FALSE)="",IF(rawtable!$Y82=".","NA",VLOOKUP($A82,rawtable!$A$4:$AG$393,32,FALSE)),"")</f>
        <v/>
      </c>
      <c r="J82" s="25">
        <f>IF(VLOOKUP($A82,rawtable!$A$4:$U$393,5,FALSE)="","",VLOOKUP($A82,rawtable!$A$4:$U$393,9,FALSE))</f>
        <v>68.938999999999993</v>
      </c>
      <c r="K82" s="25" t="str">
        <f>IF(VLOOKUP($A82,rawtable!$A$4:$U$393,5,FALSE)="",VLOOKUP($A82,rawtable!$A$4:$U$393,21,FALSE),"")</f>
        <v/>
      </c>
      <c r="L82" s="26" t="str">
        <f>IF(VLOOKUP($A82,rawtable!$A$4:$U$393,5,FALSE)="",IF(rawtable!$AB82=".","NA",VLOOKUP($A82,rawtable!$A$4:$AG$393,33,FALSE)),"")</f>
        <v/>
      </c>
    </row>
    <row r="83" spans="1:12" x14ac:dyDescent="0.25">
      <c r="A83">
        <v>79</v>
      </c>
      <c r="B83" s="24" t="str">
        <f>IF(VLOOKUP(A83,rawtable!$A$4:$U$393,5,FALSE)="",VLOOKUP(A83,rawtable!$A$4:$U$393,2,FALSE),"")</f>
        <v/>
      </c>
      <c r="C83" s="28" t="str">
        <f>IF(VLOOKUP(A83,rawtable!$A$4:$U$393,5,FALSE)="","",VLOOKUP(A83,rawtable!$A$4:$U$393,5,FALSE))</f>
        <v>Yes</v>
      </c>
      <c r="D83" s="25">
        <f>IF(VLOOKUP($A83,rawtable!$A$4:$U$393,5,FALSE)="","",VLOOKUP($A83,rawtable!$A$4:$U$393,7,FALSE))</f>
        <v>46.512</v>
      </c>
      <c r="E83" s="25" t="str">
        <f>IF(VLOOKUP($A83,rawtable!$A$4:$U$393,5,FALSE)="",VLOOKUP($A83,rawtable!$A$4:$U$393,13,FALSE),"")</f>
        <v/>
      </c>
      <c r="F83" s="26" t="str">
        <f>IF(VLOOKUP($A83,rawtable!$A$4:$U$393,5,FALSE)="",IF(rawtable!$V83=".","NA",VLOOKUP($A83,rawtable!$A$4:$AG$393,31,FALSE)),"")</f>
        <v/>
      </c>
      <c r="G83" s="25">
        <f>IF(VLOOKUP($A83,rawtable!$A$4:$U$393,5,FALSE)="","",VLOOKUP($A83,rawtable!$A$4:$U$393,8,FALSE))</f>
        <v>30.099</v>
      </c>
      <c r="H83" s="25" t="str">
        <f>IF(VLOOKUP($A83,rawtable!$A$4:$U$393,5,FALSE)="",VLOOKUP($A83,rawtable!$A$4:$U$393,17,FALSE),"")</f>
        <v/>
      </c>
      <c r="I83" s="26" t="str">
        <f>IF(VLOOKUP($A83,rawtable!$A$4:$U$393,5,FALSE)="",IF(rawtable!$Y83=".","NA",VLOOKUP($A83,rawtable!$A$4:$AG$393,32,FALSE)),"")</f>
        <v/>
      </c>
      <c r="J83" s="25">
        <f>IF(VLOOKUP($A83,rawtable!$A$4:$U$393,5,FALSE)="","",VLOOKUP($A83,rawtable!$A$4:$U$393,9,FALSE))</f>
        <v>31.061</v>
      </c>
      <c r="K83" s="25" t="str">
        <f>IF(VLOOKUP($A83,rawtable!$A$4:$U$393,5,FALSE)="",VLOOKUP($A83,rawtable!$A$4:$U$393,21,FALSE),"")</f>
        <v/>
      </c>
      <c r="L83" s="26" t="str">
        <f>IF(VLOOKUP($A83,rawtable!$A$4:$U$393,5,FALSE)="",IF(rawtable!$AB83=".","NA",VLOOKUP($A83,rawtable!$A$4:$AG$393,33,FALSE)),"")</f>
        <v/>
      </c>
    </row>
    <row r="84" spans="1:12" x14ac:dyDescent="0.25">
      <c r="A84">
        <v>80</v>
      </c>
      <c r="B84" s="24" t="str">
        <f>IF(VLOOKUP(A84,rawtable!$A$4:$U$393,5,FALSE)="",VLOOKUP(A84,rawtable!$A$4:$U$393,2,FALSE),"")</f>
        <v>broken_boarded_windows</v>
      </c>
      <c r="D84" s="25" t="str">
        <f>IF(VLOOKUP($A84,rawtable!$A$4:$U$393,5,FALSE)="","",VLOOKUP($A84,rawtable!$A$4:$U$393,7,FALSE))</f>
        <v/>
      </c>
      <c r="E84" s="25">
        <f>IF(VLOOKUP($A84,rawtable!$A$4:$U$393,5,FALSE)="",VLOOKUP($A84,rawtable!$A$4:$U$393,13,FALSE),"")</f>
        <v>0.81033999999999995</v>
      </c>
      <c r="F84" s="26" t="str">
        <f>IF(VLOOKUP($A84,rawtable!$A$4:$U$393,5,FALSE)="",IF(rawtable!$V84=".","NA",VLOOKUP($A84,rawtable!$A$4:$AG$393,31,FALSE)),"")</f>
        <v>0.61 (0.40, 0.79)</v>
      </c>
      <c r="G84" s="25" t="str">
        <f>IF(VLOOKUP($A84,rawtable!$A$4:$U$393,5,FALSE)="","",VLOOKUP($A84,rawtable!$A$4:$U$393,8,FALSE))</f>
        <v/>
      </c>
      <c r="H84" s="25">
        <f>IF(VLOOKUP($A84,rawtable!$A$4:$U$393,5,FALSE)="",VLOOKUP($A84,rawtable!$A$4:$U$393,17,FALSE),"")</f>
        <v>0.92157</v>
      </c>
      <c r="I84" s="26" t="str">
        <f>IF(VLOOKUP($A84,rawtable!$A$4:$U$393,5,FALSE)="",IF(rawtable!$Y84=".","NA",VLOOKUP($A84,rawtable!$A$4:$AG$393,32,FALSE)),"")</f>
        <v>0.83 (0.65, 0.96)</v>
      </c>
      <c r="J84" s="25" t="str">
        <f>IF(VLOOKUP($A84,rawtable!$A$4:$U$393,5,FALSE)="","",VLOOKUP($A84,rawtable!$A$4:$U$393,9,FALSE))</f>
        <v/>
      </c>
      <c r="K84" s="25" t="str">
        <f>IF(VLOOKUP($A84,rawtable!$A$4:$U$393,5,FALSE)="",VLOOKUP($A84,rawtable!$A$4:$U$393,21,FALSE),"")</f>
        <v>.</v>
      </c>
      <c r="L84" s="26" t="str">
        <f>IF(VLOOKUP($A84,rawtable!$A$4:$U$393,5,FALSE)="",IF(rawtable!$AB84=".","NA",VLOOKUP($A84,rawtable!$A$4:$AG$393,33,FALSE)),"")</f>
        <v>NA</v>
      </c>
    </row>
    <row r="85" spans="1:12" x14ac:dyDescent="0.25">
      <c r="A85">
        <v>81</v>
      </c>
      <c r="B85" s="24" t="str">
        <f>IF(VLOOKUP(A85,rawtable!$A$4:$U$393,5,FALSE)="",VLOOKUP(A85,rawtable!$A$4:$U$393,2,FALSE),"")</f>
        <v/>
      </c>
      <c r="C85" s="28" t="str">
        <f>IF(VLOOKUP(A85,rawtable!$A$4:$U$393,5,FALSE)="","",VLOOKUP(A85,rawtable!$A$4:$U$393,5,FALSE))</f>
        <v>No</v>
      </c>
      <c r="D85" s="25">
        <f>IF(VLOOKUP($A85,rawtable!$A$4:$U$393,5,FALSE)="","",VLOOKUP($A85,rawtable!$A$4:$U$393,7,FALSE))</f>
        <v>61.261000000000003</v>
      </c>
      <c r="E85" s="25" t="str">
        <f>IF(VLOOKUP($A85,rawtable!$A$4:$U$393,5,FALSE)="",VLOOKUP($A85,rawtable!$A$4:$U$393,13,FALSE),"")</f>
        <v/>
      </c>
      <c r="F85" s="26" t="str">
        <f>IF(VLOOKUP($A85,rawtable!$A$4:$U$393,5,FALSE)="",IF(rawtable!$V85=".","NA",VLOOKUP($A85,rawtable!$A$4:$AG$393,31,FALSE)),"")</f>
        <v/>
      </c>
      <c r="G85" s="25">
        <f>IF(VLOOKUP($A85,rawtable!$A$4:$U$393,5,FALSE)="","",VLOOKUP($A85,rawtable!$A$4:$U$393,8,FALSE))</f>
        <v>69.293999999999997</v>
      </c>
      <c r="H85" s="25" t="str">
        <f>IF(VLOOKUP($A85,rawtable!$A$4:$U$393,5,FALSE)="",VLOOKUP($A85,rawtable!$A$4:$U$393,17,FALSE),"")</f>
        <v/>
      </c>
      <c r="I85" s="26" t="str">
        <f>IF(VLOOKUP($A85,rawtable!$A$4:$U$393,5,FALSE)="",IF(rawtable!$Y85=".","NA",VLOOKUP($A85,rawtable!$A$4:$AG$393,32,FALSE)),"")</f>
        <v/>
      </c>
      <c r="J85" s="25">
        <f>IF(VLOOKUP($A85,rawtable!$A$4:$U$393,5,FALSE)="","",VLOOKUP($A85,rawtable!$A$4:$U$393,9,FALSE))</f>
        <v>0</v>
      </c>
      <c r="K85" s="25" t="str">
        <f>IF(VLOOKUP($A85,rawtable!$A$4:$U$393,5,FALSE)="",VLOOKUP($A85,rawtable!$A$4:$U$393,21,FALSE),"")</f>
        <v/>
      </c>
      <c r="L85" s="26" t="str">
        <f>IF(VLOOKUP($A85,rawtable!$A$4:$U$393,5,FALSE)="",IF(rawtable!$AB85=".","NA",VLOOKUP($A85,rawtable!$A$4:$AG$393,33,FALSE)),"")</f>
        <v/>
      </c>
    </row>
    <row r="86" spans="1:12" x14ac:dyDescent="0.25">
      <c r="A86">
        <v>82</v>
      </c>
      <c r="B86" s="24" t="str">
        <f>IF(VLOOKUP(A86,rawtable!$A$4:$U$393,5,FALSE)="",VLOOKUP(A86,rawtable!$A$4:$U$393,2,FALSE),"")</f>
        <v/>
      </c>
      <c r="C86" s="28" t="str">
        <f>IF(VLOOKUP(A86,rawtable!$A$4:$U$393,5,FALSE)="","",VLOOKUP(A86,rawtable!$A$4:$U$393,5,FALSE))</f>
        <v>Yes</v>
      </c>
      <c r="D86" s="25">
        <f>IF(VLOOKUP($A86,rawtable!$A$4:$U$393,5,FALSE)="","",VLOOKUP($A86,rawtable!$A$4:$U$393,7,FALSE))</f>
        <v>38.738999999999997</v>
      </c>
      <c r="E86" s="25" t="str">
        <f>IF(VLOOKUP($A86,rawtable!$A$4:$U$393,5,FALSE)="",VLOOKUP($A86,rawtable!$A$4:$U$393,13,FALSE),"")</f>
        <v/>
      </c>
      <c r="F86" s="26" t="str">
        <f>IF(VLOOKUP($A86,rawtable!$A$4:$U$393,5,FALSE)="",IF(rawtable!$V86=".","NA",VLOOKUP($A86,rawtable!$A$4:$AG$393,31,FALSE)),"")</f>
        <v/>
      </c>
      <c r="G86" s="25">
        <f>IF(VLOOKUP($A86,rawtable!$A$4:$U$393,5,FALSE)="","",VLOOKUP($A86,rawtable!$A$4:$U$393,8,FALSE))</f>
        <v>30.706</v>
      </c>
      <c r="H86" s="25" t="str">
        <f>IF(VLOOKUP($A86,rawtable!$A$4:$U$393,5,FALSE)="",VLOOKUP($A86,rawtable!$A$4:$U$393,17,FALSE),"")</f>
        <v/>
      </c>
      <c r="I86" s="26" t="str">
        <f>IF(VLOOKUP($A86,rawtable!$A$4:$U$393,5,FALSE)="",IF(rawtable!$Y86=".","NA",VLOOKUP($A86,rawtable!$A$4:$AG$393,32,FALSE)),"")</f>
        <v/>
      </c>
      <c r="J86" s="25">
        <f>IF(VLOOKUP($A86,rawtable!$A$4:$U$393,5,FALSE)="","",VLOOKUP($A86,rawtable!$A$4:$U$393,9,FALSE))</f>
        <v>0</v>
      </c>
      <c r="K86" s="25" t="str">
        <f>IF(VLOOKUP($A86,rawtable!$A$4:$U$393,5,FALSE)="",VLOOKUP($A86,rawtable!$A$4:$U$393,21,FALSE),"")</f>
        <v/>
      </c>
      <c r="L86" s="26" t="str">
        <f>IF(VLOOKUP($A86,rawtable!$A$4:$U$393,5,FALSE)="",IF(rawtable!$AB86=".","NA",VLOOKUP($A86,rawtable!$A$4:$AG$393,33,FALSE)),"")</f>
        <v/>
      </c>
    </row>
    <row r="87" spans="1:12" x14ac:dyDescent="0.25">
      <c r="A87">
        <v>83</v>
      </c>
      <c r="B87" s="24" t="str">
        <f>IF(VLOOKUP(A87,rawtable!$A$4:$U$393,5,FALSE)="",VLOOKUP(A87,rawtable!$A$4:$U$393,2,FALSE),"")</f>
        <v>indoor_PA_facility</v>
      </c>
      <c r="D87" s="25" t="str">
        <f>IF(VLOOKUP($A87,rawtable!$A$4:$U$393,5,FALSE)="","",VLOOKUP($A87,rawtable!$A$4:$U$393,7,FALSE))</f>
        <v/>
      </c>
      <c r="E87" s="25">
        <f>IF(VLOOKUP($A87,rawtable!$A$4:$U$393,5,FALSE)="",VLOOKUP($A87,rawtable!$A$4:$U$393,13,FALSE),"")</f>
        <v>1</v>
      </c>
      <c r="F87" s="26" t="str">
        <f>IF(VLOOKUP($A87,rawtable!$A$4:$U$393,5,FALSE)="",IF(rawtable!$V87=".","NA",VLOOKUP($A87,rawtable!$A$4:$AG$393,31,FALSE)),"")</f>
        <v>NA</v>
      </c>
      <c r="G87" s="25" t="str">
        <f>IF(VLOOKUP($A87,rawtable!$A$4:$U$393,5,FALSE)="","",VLOOKUP($A87,rawtable!$A$4:$U$393,8,FALSE))</f>
        <v/>
      </c>
      <c r="H87" s="25">
        <f>IF(VLOOKUP($A87,rawtable!$A$4:$U$393,5,FALSE)="",VLOOKUP($A87,rawtable!$A$4:$U$393,17,FALSE),"")</f>
        <v>1</v>
      </c>
      <c r="I87" s="26" t="str">
        <f>IF(VLOOKUP($A87,rawtable!$A$4:$U$393,5,FALSE)="",IF(rawtable!$Y87=".","NA",VLOOKUP($A87,rawtable!$A$4:$AG$393,32,FALSE)),"")</f>
        <v>1.00 (1.00, 1.00)</v>
      </c>
      <c r="J87" s="25" t="str">
        <f>IF(VLOOKUP($A87,rawtable!$A$4:$U$393,5,FALSE)="","",VLOOKUP($A87,rawtable!$A$4:$U$393,9,FALSE))</f>
        <v/>
      </c>
      <c r="K87" s="25" t="str">
        <f>IF(VLOOKUP($A87,rawtable!$A$4:$U$393,5,FALSE)="",VLOOKUP($A87,rawtable!$A$4:$U$393,21,FALSE),"")</f>
        <v>.</v>
      </c>
      <c r="L87" s="26" t="str">
        <f>IF(VLOOKUP($A87,rawtable!$A$4:$U$393,5,FALSE)="",IF(rawtable!$AB87=".","NA",VLOOKUP($A87,rawtable!$A$4:$AG$393,33,FALSE)),"")</f>
        <v>NA</v>
      </c>
    </row>
    <row r="88" spans="1:12" x14ac:dyDescent="0.25">
      <c r="A88">
        <v>84</v>
      </c>
      <c r="B88" s="24" t="str">
        <f>IF(VLOOKUP(A88,rawtable!$A$4:$U$393,5,FALSE)="",VLOOKUP(A88,rawtable!$A$4:$U$393,2,FALSE),"")</f>
        <v/>
      </c>
      <c r="C88" s="28" t="str">
        <f>IF(VLOOKUP(A88,rawtable!$A$4:$U$393,5,FALSE)="","",VLOOKUP(A88,rawtable!$A$4:$U$393,5,FALSE))</f>
        <v>No</v>
      </c>
      <c r="D88" s="25">
        <f>IF(VLOOKUP($A88,rawtable!$A$4:$U$393,5,FALSE)="","",VLOOKUP($A88,rawtable!$A$4:$U$393,7,FALSE))</f>
        <v>97.691000000000003</v>
      </c>
      <c r="E88" s="25" t="str">
        <f>IF(VLOOKUP($A88,rawtable!$A$4:$U$393,5,FALSE)="",VLOOKUP($A88,rawtable!$A$4:$U$393,13,FALSE),"")</f>
        <v/>
      </c>
      <c r="F88" s="26" t="str">
        <f>IF(VLOOKUP($A88,rawtable!$A$4:$U$393,5,FALSE)="",IF(rawtable!$V88=".","NA",VLOOKUP($A88,rawtable!$A$4:$AG$393,31,FALSE)),"")</f>
        <v/>
      </c>
      <c r="G88" s="25">
        <f>IF(VLOOKUP($A88,rawtable!$A$4:$U$393,5,FALSE)="","",VLOOKUP($A88,rawtable!$A$4:$U$393,8,FALSE))</f>
        <v>98.525000000000006</v>
      </c>
      <c r="H88" s="25" t="str">
        <f>IF(VLOOKUP($A88,rawtable!$A$4:$U$393,5,FALSE)="",VLOOKUP($A88,rawtable!$A$4:$U$393,17,FALSE),"")</f>
        <v/>
      </c>
      <c r="I88" s="26" t="str">
        <f>IF(VLOOKUP($A88,rawtable!$A$4:$U$393,5,FALSE)="",IF(rawtable!$Y88=".","NA",VLOOKUP($A88,rawtable!$A$4:$AG$393,32,FALSE)),"")</f>
        <v/>
      </c>
      <c r="J88" s="25">
        <f>IF(VLOOKUP($A88,rawtable!$A$4:$U$393,5,FALSE)="","",VLOOKUP($A88,rawtable!$A$4:$U$393,9,FALSE))</f>
        <v>0</v>
      </c>
      <c r="K88" s="25" t="str">
        <f>IF(VLOOKUP($A88,rawtable!$A$4:$U$393,5,FALSE)="",VLOOKUP($A88,rawtable!$A$4:$U$393,21,FALSE),"")</f>
        <v/>
      </c>
      <c r="L88" s="26" t="str">
        <f>IF(VLOOKUP($A88,rawtable!$A$4:$U$393,5,FALSE)="",IF(rawtable!$AB88=".","NA",VLOOKUP($A88,rawtable!$A$4:$AG$393,33,FALSE)),"")</f>
        <v/>
      </c>
    </row>
    <row r="89" spans="1:12" x14ac:dyDescent="0.25">
      <c r="A89">
        <v>85</v>
      </c>
      <c r="B89" s="24" t="str">
        <f>IF(VLOOKUP(A89,rawtable!$A$4:$U$393,5,FALSE)="",VLOOKUP(A89,rawtable!$A$4:$U$393,2,FALSE),"")</f>
        <v/>
      </c>
      <c r="C89" s="28" t="str">
        <f>IF(VLOOKUP(A89,rawtable!$A$4:$U$393,5,FALSE)="","",VLOOKUP(A89,rawtable!$A$4:$U$393,5,FALSE))</f>
        <v>Yes</v>
      </c>
      <c r="D89" s="25">
        <f>IF(VLOOKUP($A89,rawtable!$A$4:$U$393,5,FALSE)="","",VLOOKUP($A89,rawtable!$A$4:$U$393,7,FALSE))</f>
        <v>2.3090000000000002</v>
      </c>
      <c r="E89" s="25" t="str">
        <f>IF(VLOOKUP($A89,rawtable!$A$4:$U$393,5,FALSE)="",VLOOKUP($A89,rawtable!$A$4:$U$393,13,FALSE),"")</f>
        <v/>
      </c>
      <c r="F89" s="26" t="str">
        <f>IF(VLOOKUP($A89,rawtable!$A$4:$U$393,5,FALSE)="",IF(rawtable!$V89=".","NA",VLOOKUP($A89,rawtable!$A$4:$AG$393,31,FALSE)),"")</f>
        <v/>
      </c>
      <c r="G89" s="25">
        <f>IF(VLOOKUP($A89,rawtable!$A$4:$U$393,5,FALSE)="","",VLOOKUP($A89,rawtable!$A$4:$U$393,8,FALSE))</f>
        <v>1.4750000000000001</v>
      </c>
      <c r="H89" s="25" t="str">
        <f>IF(VLOOKUP($A89,rawtable!$A$4:$U$393,5,FALSE)="",VLOOKUP($A89,rawtable!$A$4:$U$393,17,FALSE),"")</f>
        <v/>
      </c>
      <c r="I89" s="26" t="str">
        <f>IF(VLOOKUP($A89,rawtable!$A$4:$U$393,5,FALSE)="",IF(rawtable!$Y89=".","NA",VLOOKUP($A89,rawtable!$A$4:$AG$393,32,FALSE)),"")</f>
        <v/>
      </c>
      <c r="J89" s="25">
        <f>IF(VLOOKUP($A89,rawtable!$A$4:$U$393,5,FALSE)="","",VLOOKUP($A89,rawtable!$A$4:$U$393,9,FALSE))</f>
        <v>0</v>
      </c>
      <c r="K89" s="25" t="str">
        <f>IF(VLOOKUP($A89,rawtable!$A$4:$U$393,5,FALSE)="",VLOOKUP($A89,rawtable!$A$4:$U$393,21,FALSE),"")</f>
        <v/>
      </c>
      <c r="L89" s="26" t="str">
        <f>IF(VLOOKUP($A89,rawtable!$A$4:$U$393,5,FALSE)="",IF(rawtable!$AB89=".","NA",VLOOKUP($A89,rawtable!$A$4:$AG$393,33,FALSE)),"")</f>
        <v/>
      </c>
    </row>
    <row r="90" spans="1:12" x14ac:dyDescent="0.25">
      <c r="A90">
        <v>86</v>
      </c>
      <c r="B90" s="24" t="str">
        <f>IF(VLOOKUP(A90,rawtable!$A$4:$U$393,5,FALSE)="",VLOOKUP(A90,rawtable!$A$4:$U$393,2,FALSE),"")</f>
        <v>park_with_sign_no_equip</v>
      </c>
      <c r="D90" s="25" t="str">
        <f>IF(VLOOKUP($A90,rawtable!$A$4:$U$393,5,FALSE)="","",VLOOKUP($A90,rawtable!$A$4:$U$393,7,FALSE))</f>
        <v/>
      </c>
      <c r="E90" s="25">
        <f>IF(VLOOKUP($A90,rawtable!$A$4:$U$393,5,FALSE)="",VLOOKUP($A90,rawtable!$A$4:$U$393,13,FALSE),"")</f>
        <v>1</v>
      </c>
      <c r="F90" s="26" t="str">
        <f>IF(VLOOKUP($A90,rawtable!$A$4:$U$393,5,FALSE)="",IF(rawtable!$V90=".","NA",VLOOKUP($A90,rawtable!$A$4:$AG$393,31,FALSE)),"")</f>
        <v>0.00 (1.00, 1.00)</v>
      </c>
      <c r="G90" s="25" t="str">
        <f>IF(VLOOKUP($A90,rawtable!$A$4:$U$393,5,FALSE)="","",VLOOKUP($A90,rawtable!$A$4:$U$393,8,FALSE))</f>
        <v/>
      </c>
      <c r="H90" s="25">
        <f>IF(VLOOKUP($A90,rawtable!$A$4:$U$393,5,FALSE)="",VLOOKUP($A90,rawtable!$A$4:$U$393,17,FALSE),"")</f>
        <v>1</v>
      </c>
      <c r="I90" s="26" t="str">
        <f>IF(VLOOKUP($A90,rawtable!$A$4:$U$393,5,FALSE)="",IF(rawtable!$Y90=".","NA",VLOOKUP($A90,rawtable!$A$4:$AG$393,32,FALSE)),"")</f>
        <v>0.00 (1.00, 1.00)</v>
      </c>
      <c r="J90" s="25" t="str">
        <f>IF(VLOOKUP($A90,rawtable!$A$4:$U$393,5,FALSE)="","",VLOOKUP($A90,rawtable!$A$4:$U$393,9,FALSE))</f>
        <v/>
      </c>
      <c r="K90" s="25" t="str">
        <f>IF(VLOOKUP($A90,rawtable!$A$4:$U$393,5,FALSE)="",VLOOKUP($A90,rawtable!$A$4:$U$393,21,FALSE),"")</f>
        <v>.</v>
      </c>
      <c r="L90" s="26" t="str">
        <f>IF(VLOOKUP($A90,rawtable!$A$4:$U$393,5,FALSE)="",IF(rawtable!$AB90=".","NA",VLOOKUP($A90,rawtable!$A$4:$AG$393,33,FALSE)),"")</f>
        <v>NA</v>
      </c>
    </row>
    <row r="91" spans="1:12" x14ac:dyDescent="0.25">
      <c r="A91">
        <v>87</v>
      </c>
      <c r="B91" s="24" t="str">
        <f>IF(VLOOKUP(A91,rawtable!$A$4:$U$393,5,FALSE)="",VLOOKUP(A91,rawtable!$A$4:$U$393,2,FALSE),"")</f>
        <v/>
      </c>
      <c r="C91" s="28" t="str">
        <f>IF(VLOOKUP(A91,rawtable!$A$4:$U$393,5,FALSE)="","",VLOOKUP(A91,rawtable!$A$4:$U$393,5,FALSE))</f>
        <v>No</v>
      </c>
      <c r="D91" s="25">
        <f>IF(VLOOKUP($A91,rawtable!$A$4:$U$393,5,FALSE)="","",VLOOKUP($A91,rawtable!$A$4:$U$393,7,FALSE))</f>
        <v>99.111999999999995</v>
      </c>
      <c r="E91" s="25" t="str">
        <f>IF(VLOOKUP($A91,rawtable!$A$4:$U$393,5,FALSE)="",VLOOKUP($A91,rawtable!$A$4:$U$393,13,FALSE),"")</f>
        <v/>
      </c>
      <c r="F91" s="26" t="str">
        <f>IF(VLOOKUP($A91,rawtable!$A$4:$U$393,5,FALSE)="",IF(rawtable!$V91=".","NA",VLOOKUP($A91,rawtable!$A$4:$AG$393,31,FALSE)),"")</f>
        <v/>
      </c>
      <c r="G91" s="25">
        <f>IF(VLOOKUP($A91,rawtable!$A$4:$U$393,5,FALSE)="","",VLOOKUP($A91,rawtable!$A$4:$U$393,8,FALSE))</f>
        <v>99.509</v>
      </c>
      <c r="H91" s="25" t="str">
        <f>IF(VLOOKUP($A91,rawtable!$A$4:$U$393,5,FALSE)="",VLOOKUP($A91,rawtable!$A$4:$U$393,17,FALSE),"")</f>
        <v/>
      </c>
      <c r="I91" s="26" t="str">
        <f>IF(VLOOKUP($A91,rawtable!$A$4:$U$393,5,FALSE)="",IF(rawtable!$Y91=".","NA",VLOOKUP($A91,rawtable!$A$4:$AG$393,32,FALSE)),"")</f>
        <v/>
      </c>
      <c r="J91" s="25">
        <f>IF(VLOOKUP($A91,rawtable!$A$4:$U$393,5,FALSE)="","",VLOOKUP($A91,rawtable!$A$4:$U$393,9,FALSE))</f>
        <v>0</v>
      </c>
      <c r="K91" s="25" t="str">
        <f>IF(VLOOKUP($A91,rawtable!$A$4:$U$393,5,FALSE)="",VLOOKUP($A91,rawtable!$A$4:$U$393,21,FALSE),"")</f>
        <v/>
      </c>
      <c r="L91" s="26" t="str">
        <f>IF(VLOOKUP($A91,rawtable!$A$4:$U$393,5,FALSE)="",IF(rawtable!$AB91=".","NA",VLOOKUP($A91,rawtable!$A$4:$AG$393,33,FALSE)),"")</f>
        <v/>
      </c>
    </row>
    <row r="92" spans="1:12" x14ac:dyDescent="0.25">
      <c r="A92">
        <v>88</v>
      </c>
      <c r="B92" s="24" t="str">
        <f>IF(VLOOKUP(A92,rawtable!$A$4:$U$393,5,FALSE)="",VLOOKUP(A92,rawtable!$A$4:$U$393,2,FALSE),"")</f>
        <v/>
      </c>
      <c r="C92" s="28" t="str">
        <f>IF(VLOOKUP(A92,rawtable!$A$4:$U$393,5,FALSE)="","",VLOOKUP(A92,rawtable!$A$4:$U$393,5,FALSE))</f>
        <v>Yes</v>
      </c>
      <c r="D92" s="25">
        <f>IF(VLOOKUP($A92,rawtable!$A$4:$U$393,5,FALSE)="","",VLOOKUP($A92,rawtable!$A$4:$U$393,7,FALSE))</f>
        <v>0.88800000000000001</v>
      </c>
      <c r="E92" s="25" t="str">
        <f>IF(VLOOKUP($A92,rawtable!$A$4:$U$393,5,FALSE)="",VLOOKUP($A92,rawtable!$A$4:$U$393,13,FALSE),"")</f>
        <v/>
      </c>
      <c r="F92" s="26" t="str">
        <f>IF(VLOOKUP($A92,rawtable!$A$4:$U$393,5,FALSE)="",IF(rawtable!$V92=".","NA",VLOOKUP($A92,rawtable!$A$4:$AG$393,31,FALSE)),"")</f>
        <v/>
      </c>
      <c r="G92" s="25">
        <f>IF(VLOOKUP($A92,rawtable!$A$4:$U$393,5,FALSE)="","",VLOOKUP($A92,rawtable!$A$4:$U$393,8,FALSE))</f>
        <v>0.49099999999999999</v>
      </c>
      <c r="H92" s="25" t="str">
        <f>IF(VLOOKUP($A92,rawtable!$A$4:$U$393,5,FALSE)="",VLOOKUP($A92,rawtable!$A$4:$U$393,17,FALSE),"")</f>
        <v/>
      </c>
      <c r="I92" s="26" t="str">
        <f>IF(VLOOKUP($A92,rawtable!$A$4:$U$393,5,FALSE)="",IF(rawtable!$Y92=".","NA",VLOOKUP($A92,rawtable!$A$4:$AG$393,32,FALSE)),"")</f>
        <v/>
      </c>
      <c r="J92" s="25">
        <f>IF(VLOOKUP($A92,rawtable!$A$4:$U$393,5,FALSE)="","",VLOOKUP($A92,rawtable!$A$4:$U$393,9,FALSE))</f>
        <v>0</v>
      </c>
      <c r="K92" s="25" t="str">
        <f>IF(VLOOKUP($A92,rawtable!$A$4:$U$393,5,FALSE)="",VLOOKUP($A92,rawtable!$A$4:$U$393,21,FALSE),"")</f>
        <v/>
      </c>
      <c r="L92" s="26" t="str">
        <f>IF(VLOOKUP($A92,rawtable!$A$4:$U$393,5,FALSE)="",IF(rawtable!$AB92=".","NA",VLOOKUP($A92,rawtable!$A$4:$AG$393,33,FALSE)),"")</f>
        <v/>
      </c>
    </row>
    <row r="93" spans="1:12" x14ac:dyDescent="0.25">
      <c r="A93">
        <v>89</v>
      </c>
      <c r="B93" s="24" t="str">
        <f>IF(VLOOKUP(A93,rawtable!$A$4:$U$393,5,FALSE)="",VLOOKUP(A93,rawtable!$A$4:$U$393,2,FALSE),"")</f>
        <v>park_with_exercise_equip</v>
      </c>
      <c r="D93" s="25" t="str">
        <f>IF(VLOOKUP($A93,rawtable!$A$4:$U$393,5,FALSE)="","",VLOOKUP($A93,rawtable!$A$4:$U$393,7,FALSE))</f>
        <v/>
      </c>
      <c r="E93" s="25">
        <f>IF(VLOOKUP($A93,rawtable!$A$4:$U$393,5,FALSE)="",VLOOKUP($A93,rawtable!$A$4:$U$393,13,FALSE),"")</f>
        <v>0.98304999999999998</v>
      </c>
      <c r="F93" s="26" t="str">
        <f>IF(VLOOKUP($A93,rawtable!$A$4:$U$393,5,FALSE)="",IF(rawtable!$V93=".","NA",VLOOKUP($A93,rawtable!$A$4:$AG$393,31,FALSE)),"")</f>
        <v>0.66 (-0.02, 1.00)</v>
      </c>
      <c r="G93" s="25" t="str">
        <f>IF(VLOOKUP($A93,rawtable!$A$4:$U$393,5,FALSE)="","",VLOOKUP($A93,rawtable!$A$4:$U$393,8,FALSE))</f>
        <v/>
      </c>
      <c r="H93" s="25">
        <f>IF(VLOOKUP($A93,rawtable!$A$4:$U$393,5,FALSE)="",VLOOKUP($A93,rawtable!$A$4:$U$393,17,FALSE),"")</f>
        <v>1</v>
      </c>
      <c r="I93" s="26" t="str">
        <f>IF(VLOOKUP($A93,rawtable!$A$4:$U$393,5,FALSE)="",IF(rawtable!$Y93=".","NA",VLOOKUP($A93,rawtable!$A$4:$AG$393,32,FALSE)),"")</f>
        <v>1.00 (1.00, 1.00)</v>
      </c>
      <c r="J93" s="25" t="str">
        <f>IF(VLOOKUP($A93,rawtable!$A$4:$U$393,5,FALSE)="","",VLOOKUP($A93,rawtable!$A$4:$U$393,9,FALSE))</f>
        <v/>
      </c>
      <c r="K93" s="25" t="str">
        <f>IF(VLOOKUP($A93,rawtable!$A$4:$U$393,5,FALSE)="",VLOOKUP($A93,rawtable!$A$4:$U$393,21,FALSE),"")</f>
        <v>.</v>
      </c>
      <c r="L93" s="26" t="str">
        <f>IF(VLOOKUP($A93,rawtable!$A$4:$U$393,5,FALSE)="",IF(rawtable!$AB93=".","NA",VLOOKUP($A93,rawtable!$A$4:$AG$393,33,FALSE)),"")</f>
        <v>NA</v>
      </c>
    </row>
    <row r="94" spans="1:12" x14ac:dyDescent="0.25">
      <c r="A94">
        <v>90</v>
      </c>
      <c r="B94" s="24" t="str">
        <f>IF(VLOOKUP(A94,rawtable!$A$4:$U$393,5,FALSE)="",VLOOKUP(A94,rawtable!$A$4:$U$393,2,FALSE),"")</f>
        <v/>
      </c>
      <c r="C94" s="28" t="str">
        <f>IF(VLOOKUP(A94,rawtable!$A$4:$U$393,5,FALSE)="","",VLOOKUP(A94,rawtable!$A$4:$U$393,5,FALSE))</f>
        <v>No</v>
      </c>
      <c r="D94" s="25">
        <f>IF(VLOOKUP($A94,rawtable!$A$4:$U$393,5,FALSE)="","",VLOOKUP($A94,rawtable!$A$4:$U$393,7,FALSE))</f>
        <v>97.691000000000003</v>
      </c>
      <c r="E94" s="25" t="str">
        <f>IF(VLOOKUP($A94,rawtable!$A$4:$U$393,5,FALSE)="",VLOOKUP($A94,rawtable!$A$4:$U$393,13,FALSE),"")</f>
        <v/>
      </c>
      <c r="F94" s="26" t="str">
        <f>IF(VLOOKUP($A94,rawtable!$A$4:$U$393,5,FALSE)="",IF(rawtable!$V94=".","NA",VLOOKUP($A94,rawtable!$A$4:$AG$393,31,FALSE)),"")</f>
        <v/>
      </c>
      <c r="G94" s="25">
        <f>IF(VLOOKUP($A94,rawtable!$A$4:$U$393,5,FALSE)="","",VLOOKUP($A94,rawtable!$A$4:$U$393,8,FALSE))</f>
        <v>98.358000000000004</v>
      </c>
      <c r="H94" s="25" t="str">
        <f>IF(VLOOKUP($A94,rawtable!$A$4:$U$393,5,FALSE)="",VLOOKUP($A94,rawtable!$A$4:$U$393,17,FALSE),"")</f>
        <v/>
      </c>
      <c r="I94" s="26" t="str">
        <f>IF(VLOOKUP($A94,rawtable!$A$4:$U$393,5,FALSE)="",IF(rawtable!$Y94=".","NA",VLOOKUP($A94,rawtable!$A$4:$AG$393,32,FALSE)),"")</f>
        <v/>
      </c>
      <c r="J94" s="25">
        <f>IF(VLOOKUP($A94,rawtable!$A$4:$U$393,5,FALSE)="","",VLOOKUP($A94,rawtable!$A$4:$U$393,9,FALSE))</f>
        <v>0</v>
      </c>
      <c r="K94" s="25" t="str">
        <f>IF(VLOOKUP($A94,rawtable!$A$4:$U$393,5,FALSE)="",VLOOKUP($A94,rawtable!$A$4:$U$393,21,FALSE),"")</f>
        <v/>
      </c>
      <c r="L94" s="26" t="str">
        <f>IF(VLOOKUP($A94,rawtable!$A$4:$U$393,5,FALSE)="",IF(rawtable!$AB94=".","NA",VLOOKUP($A94,rawtable!$A$4:$AG$393,33,FALSE)),"")</f>
        <v/>
      </c>
    </row>
    <row r="95" spans="1:12" x14ac:dyDescent="0.25">
      <c r="A95">
        <v>91</v>
      </c>
      <c r="B95" s="24" t="str">
        <f>IF(VLOOKUP(A95,rawtable!$A$4:$U$393,5,FALSE)="",VLOOKUP(A95,rawtable!$A$4:$U$393,2,FALSE),"")</f>
        <v/>
      </c>
      <c r="C95" s="28" t="str">
        <f>IF(VLOOKUP(A95,rawtable!$A$4:$U$393,5,FALSE)="","",VLOOKUP(A95,rawtable!$A$4:$U$393,5,FALSE))</f>
        <v>Yes</v>
      </c>
      <c r="D95" s="25">
        <f>IF(VLOOKUP($A95,rawtable!$A$4:$U$393,5,FALSE)="","",VLOOKUP($A95,rawtable!$A$4:$U$393,7,FALSE))</f>
        <v>2.3090000000000002</v>
      </c>
      <c r="E95" s="25" t="str">
        <f>IF(VLOOKUP($A95,rawtable!$A$4:$U$393,5,FALSE)="",VLOOKUP($A95,rawtable!$A$4:$U$393,13,FALSE),"")</f>
        <v/>
      </c>
      <c r="F95" s="26" t="str">
        <f>IF(VLOOKUP($A95,rawtable!$A$4:$U$393,5,FALSE)="",IF(rawtable!$V95=".","NA",VLOOKUP($A95,rawtable!$A$4:$AG$393,31,FALSE)),"")</f>
        <v/>
      </c>
      <c r="G95" s="25">
        <f>IF(VLOOKUP($A95,rawtable!$A$4:$U$393,5,FALSE)="","",VLOOKUP($A95,rawtable!$A$4:$U$393,8,FALSE))</f>
        <v>1.6419999999999999</v>
      </c>
      <c r="H95" s="25" t="str">
        <f>IF(VLOOKUP($A95,rawtable!$A$4:$U$393,5,FALSE)="",VLOOKUP($A95,rawtable!$A$4:$U$393,17,FALSE),"")</f>
        <v/>
      </c>
      <c r="I95" s="26" t="str">
        <f>IF(VLOOKUP($A95,rawtable!$A$4:$U$393,5,FALSE)="",IF(rawtable!$Y95=".","NA",VLOOKUP($A95,rawtable!$A$4:$AG$393,32,FALSE)),"")</f>
        <v/>
      </c>
      <c r="J95" s="25">
        <f>IF(VLOOKUP($A95,rawtable!$A$4:$U$393,5,FALSE)="","",VLOOKUP($A95,rawtable!$A$4:$U$393,9,FALSE))</f>
        <v>0</v>
      </c>
      <c r="K95" s="25" t="str">
        <f>IF(VLOOKUP($A95,rawtable!$A$4:$U$393,5,FALSE)="",VLOOKUP($A95,rawtable!$A$4:$U$393,21,FALSE),"")</f>
        <v/>
      </c>
      <c r="L95" s="26" t="str">
        <f>IF(VLOOKUP($A95,rawtable!$A$4:$U$393,5,FALSE)="",IF(rawtable!$AB95=".","NA",VLOOKUP($A95,rawtable!$A$4:$AG$393,33,FALSE)),"")</f>
        <v/>
      </c>
    </row>
    <row r="96" spans="1:12" x14ac:dyDescent="0.25">
      <c r="A96">
        <v>92</v>
      </c>
      <c r="B96" s="24" t="str">
        <f>IF(VLOOKUP(A96,rawtable!$A$4:$U$393,5,FALSE)="",VLOOKUP(A96,rawtable!$A$4:$U$393,2,FALSE),"")</f>
        <v>standalone_court</v>
      </c>
      <c r="D96" s="25" t="str">
        <f>IF(VLOOKUP($A96,rawtable!$A$4:$U$393,5,FALSE)="","",VLOOKUP($A96,rawtable!$A$4:$U$393,7,FALSE))</f>
        <v/>
      </c>
      <c r="E96" s="25">
        <f>IF(VLOOKUP($A96,rawtable!$A$4:$U$393,5,FALSE)="",VLOOKUP($A96,rawtable!$A$4:$U$393,13,FALSE),"")</f>
        <v>1</v>
      </c>
      <c r="F96" s="26" t="str">
        <f>IF(VLOOKUP($A96,rawtable!$A$4:$U$393,5,FALSE)="",IF(rawtable!$V96=".","NA",VLOOKUP($A96,rawtable!$A$4:$AG$393,31,FALSE)),"")</f>
        <v>1.00 (1.00, 1.00)</v>
      </c>
      <c r="G96" s="25" t="str">
        <f>IF(VLOOKUP($A96,rawtable!$A$4:$U$393,5,FALSE)="","",VLOOKUP($A96,rawtable!$A$4:$U$393,8,FALSE))</f>
        <v/>
      </c>
      <c r="H96" s="25">
        <f>IF(VLOOKUP($A96,rawtable!$A$4:$U$393,5,FALSE)="",VLOOKUP($A96,rawtable!$A$4:$U$393,17,FALSE),"")</f>
        <v>1</v>
      </c>
      <c r="I96" s="26" t="str">
        <f>IF(VLOOKUP($A96,rawtable!$A$4:$U$393,5,FALSE)="",IF(rawtable!$Y96=".","NA",VLOOKUP($A96,rawtable!$A$4:$AG$393,32,FALSE)),"")</f>
        <v>1.00 (1.00, 1.00)</v>
      </c>
      <c r="J96" s="25" t="str">
        <f>IF(VLOOKUP($A96,rawtable!$A$4:$U$393,5,FALSE)="","",VLOOKUP($A96,rawtable!$A$4:$U$393,9,FALSE))</f>
        <v/>
      </c>
      <c r="K96" s="25" t="str">
        <f>IF(VLOOKUP($A96,rawtable!$A$4:$U$393,5,FALSE)="",VLOOKUP($A96,rawtable!$A$4:$U$393,21,FALSE),"")</f>
        <v>.</v>
      </c>
      <c r="L96" s="26" t="str">
        <f>IF(VLOOKUP($A96,rawtable!$A$4:$U$393,5,FALSE)="",IF(rawtable!$AB96=".","NA",VLOOKUP($A96,rawtable!$A$4:$AG$393,33,FALSE)),"")</f>
        <v>NA</v>
      </c>
    </row>
    <row r="97" spans="1:12" x14ac:dyDescent="0.25">
      <c r="A97">
        <v>93</v>
      </c>
      <c r="B97" s="24" t="str">
        <f>IF(VLOOKUP(A97,rawtable!$A$4:$U$393,5,FALSE)="",VLOOKUP(A97,rawtable!$A$4:$U$393,2,FALSE),"")</f>
        <v/>
      </c>
      <c r="C97" s="28" t="str">
        <f>IF(VLOOKUP(A97,rawtable!$A$4:$U$393,5,FALSE)="","",VLOOKUP(A97,rawtable!$A$4:$U$393,5,FALSE))</f>
        <v>No</v>
      </c>
      <c r="D97" s="25">
        <f>IF(VLOOKUP($A97,rawtable!$A$4:$U$393,5,FALSE)="","",VLOOKUP($A97,rawtable!$A$4:$U$393,7,FALSE))</f>
        <v>98.399000000000001</v>
      </c>
      <c r="E97" s="25" t="str">
        <f>IF(VLOOKUP($A97,rawtable!$A$4:$U$393,5,FALSE)="",VLOOKUP($A97,rawtable!$A$4:$U$393,13,FALSE),"")</f>
        <v/>
      </c>
      <c r="F97" s="26" t="str">
        <f>IF(VLOOKUP($A97,rawtable!$A$4:$U$393,5,FALSE)="",IF(rawtable!$V97=".","NA",VLOOKUP($A97,rawtable!$A$4:$AG$393,31,FALSE)),"")</f>
        <v/>
      </c>
      <c r="G97" s="25">
        <f>IF(VLOOKUP($A97,rawtable!$A$4:$U$393,5,FALSE)="","",VLOOKUP($A97,rawtable!$A$4:$U$393,8,FALSE))</f>
        <v>98.2</v>
      </c>
      <c r="H97" s="25" t="str">
        <f>IF(VLOOKUP($A97,rawtable!$A$4:$U$393,5,FALSE)="",VLOOKUP($A97,rawtable!$A$4:$U$393,17,FALSE),"")</f>
        <v/>
      </c>
      <c r="I97" s="26" t="str">
        <f>IF(VLOOKUP($A97,rawtable!$A$4:$U$393,5,FALSE)="",IF(rawtable!$Y97=".","NA",VLOOKUP($A97,rawtable!$A$4:$AG$393,32,FALSE)),"")</f>
        <v/>
      </c>
      <c r="J97" s="25">
        <f>IF(VLOOKUP($A97,rawtable!$A$4:$U$393,5,FALSE)="","",VLOOKUP($A97,rawtable!$A$4:$U$393,9,FALSE))</f>
        <v>0</v>
      </c>
      <c r="K97" s="25" t="str">
        <f>IF(VLOOKUP($A97,rawtable!$A$4:$U$393,5,FALSE)="",VLOOKUP($A97,rawtable!$A$4:$U$393,21,FALSE),"")</f>
        <v/>
      </c>
      <c r="L97" s="26" t="str">
        <f>IF(VLOOKUP($A97,rawtable!$A$4:$U$393,5,FALSE)="",IF(rawtable!$AB97=".","NA",VLOOKUP($A97,rawtable!$A$4:$AG$393,33,FALSE)),"")</f>
        <v/>
      </c>
    </row>
    <row r="98" spans="1:12" x14ac:dyDescent="0.25">
      <c r="A98">
        <v>94</v>
      </c>
      <c r="B98" s="24" t="str">
        <f>IF(VLOOKUP(A98,rawtable!$A$4:$U$393,5,FALSE)="",VLOOKUP(A98,rawtable!$A$4:$U$393,2,FALSE),"")</f>
        <v/>
      </c>
      <c r="C98" s="28" t="str">
        <f>IF(VLOOKUP(A98,rawtable!$A$4:$U$393,5,FALSE)="","",VLOOKUP(A98,rawtable!$A$4:$U$393,5,FALSE))</f>
        <v>Yes</v>
      </c>
      <c r="D98" s="25">
        <f>IF(VLOOKUP($A98,rawtable!$A$4:$U$393,5,FALSE)="","",VLOOKUP($A98,rawtable!$A$4:$U$393,7,FALSE))</f>
        <v>1.601</v>
      </c>
      <c r="E98" s="25" t="str">
        <f>IF(VLOOKUP($A98,rawtable!$A$4:$U$393,5,FALSE)="",VLOOKUP($A98,rawtable!$A$4:$U$393,13,FALSE),"")</f>
        <v/>
      </c>
      <c r="F98" s="26" t="str">
        <f>IF(VLOOKUP($A98,rawtable!$A$4:$U$393,5,FALSE)="",IF(rawtable!$V98=".","NA",VLOOKUP($A98,rawtable!$A$4:$AG$393,31,FALSE)),"")</f>
        <v/>
      </c>
      <c r="G98" s="25">
        <f>IF(VLOOKUP($A98,rawtable!$A$4:$U$393,5,FALSE)="","",VLOOKUP($A98,rawtable!$A$4:$U$393,8,FALSE))</f>
        <v>1.8</v>
      </c>
      <c r="H98" s="25" t="str">
        <f>IF(VLOOKUP($A98,rawtable!$A$4:$U$393,5,FALSE)="",VLOOKUP($A98,rawtable!$A$4:$U$393,17,FALSE),"")</f>
        <v/>
      </c>
      <c r="I98" s="26" t="str">
        <f>IF(VLOOKUP($A98,rawtable!$A$4:$U$393,5,FALSE)="",IF(rawtable!$Y98=".","NA",VLOOKUP($A98,rawtable!$A$4:$AG$393,32,FALSE)),"")</f>
        <v/>
      </c>
      <c r="J98" s="25">
        <f>IF(VLOOKUP($A98,rawtable!$A$4:$U$393,5,FALSE)="","",VLOOKUP($A98,rawtable!$A$4:$U$393,9,FALSE))</f>
        <v>0</v>
      </c>
      <c r="K98" s="25" t="str">
        <f>IF(VLOOKUP($A98,rawtable!$A$4:$U$393,5,FALSE)="",VLOOKUP($A98,rawtable!$A$4:$U$393,21,FALSE),"")</f>
        <v/>
      </c>
      <c r="L98" s="26" t="str">
        <f>IF(VLOOKUP($A98,rawtable!$A$4:$U$393,5,FALSE)="",IF(rawtable!$AB98=".","NA",VLOOKUP($A98,rawtable!$A$4:$AG$393,33,FALSE)),"")</f>
        <v/>
      </c>
    </row>
    <row r="99" spans="1:12" x14ac:dyDescent="0.25">
      <c r="A99">
        <v>95</v>
      </c>
      <c r="B99" s="24" t="str">
        <f>IF(VLOOKUP(A99,rawtable!$A$4:$U$393,5,FALSE)="",VLOOKUP(A99,rawtable!$A$4:$U$393,2,FALSE),"")</f>
        <v>standalone_field</v>
      </c>
      <c r="D99" s="25" t="str">
        <f>IF(VLOOKUP($A99,rawtable!$A$4:$U$393,5,FALSE)="","",VLOOKUP($A99,rawtable!$A$4:$U$393,7,FALSE))</f>
        <v/>
      </c>
      <c r="E99" s="25">
        <f>IF(VLOOKUP($A99,rawtable!$A$4:$U$393,5,FALSE)="",VLOOKUP($A99,rawtable!$A$4:$U$393,13,FALSE),"")</f>
        <v>1</v>
      </c>
      <c r="F99" s="26" t="str">
        <f>IF(VLOOKUP($A99,rawtable!$A$4:$U$393,5,FALSE)="",IF(rawtable!$V99=".","NA",VLOOKUP($A99,rawtable!$A$4:$AG$393,31,FALSE)),"")</f>
        <v>0.00 (1.00, 1.00)</v>
      </c>
      <c r="G99" s="25" t="str">
        <f>IF(VLOOKUP($A99,rawtable!$A$4:$U$393,5,FALSE)="","",VLOOKUP($A99,rawtable!$A$4:$U$393,8,FALSE))</f>
        <v/>
      </c>
      <c r="H99" s="25">
        <f>IF(VLOOKUP($A99,rawtable!$A$4:$U$393,5,FALSE)="",VLOOKUP($A99,rawtable!$A$4:$U$393,17,FALSE),"")</f>
        <v>1</v>
      </c>
      <c r="I99" s="26" t="str">
        <f>IF(VLOOKUP($A99,rawtable!$A$4:$U$393,5,FALSE)="",IF(rawtable!$Y99=".","NA",VLOOKUP($A99,rawtable!$A$4:$AG$393,32,FALSE)),"")</f>
        <v>0.00 (1.00, 1.00)</v>
      </c>
      <c r="J99" s="25" t="str">
        <f>IF(VLOOKUP($A99,rawtable!$A$4:$U$393,5,FALSE)="","",VLOOKUP($A99,rawtable!$A$4:$U$393,9,FALSE))</f>
        <v/>
      </c>
      <c r="K99" s="25" t="str">
        <f>IF(VLOOKUP($A99,rawtable!$A$4:$U$393,5,FALSE)="",VLOOKUP($A99,rawtable!$A$4:$U$393,21,FALSE),"")</f>
        <v>.</v>
      </c>
      <c r="L99" s="26" t="str">
        <f>IF(VLOOKUP($A99,rawtable!$A$4:$U$393,5,FALSE)="",IF(rawtable!$AB99=".","NA",VLOOKUP($A99,rawtable!$A$4:$AG$393,33,FALSE)),"")</f>
        <v>NA</v>
      </c>
    </row>
    <row r="100" spans="1:12" x14ac:dyDescent="0.25">
      <c r="A100">
        <v>96</v>
      </c>
      <c r="B100" s="24" t="str">
        <f>IF(VLOOKUP(A100,rawtable!$A$4:$U$393,5,FALSE)="",VLOOKUP(A100,rawtable!$A$4:$U$393,2,FALSE),"")</f>
        <v/>
      </c>
      <c r="C100" s="28" t="str">
        <f>IF(VLOOKUP(A100,rawtable!$A$4:$U$393,5,FALSE)="","",VLOOKUP(A100,rawtable!$A$4:$U$393,5,FALSE))</f>
        <v>No</v>
      </c>
      <c r="D100" s="25">
        <f>IF(VLOOKUP($A100,rawtable!$A$4:$U$393,5,FALSE)="","",VLOOKUP($A100,rawtable!$A$4:$U$393,7,FALSE))</f>
        <v>98.400999999999996</v>
      </c>
      <c r="E100" s="25" t="str">
        <f>IF(VLOOKUP($A100,rawtable!$A$4:$U$393,5,FALSE)="",VLOOKUP($A100,rawtable!$A$4:$U$393,13,FALSE),"")</f>
        <v/>
      </c>
      <c r="F100" s="26" t="str">
        <f>IF(VLOOKUP($A100,rawtable!$A$4:$U$393,5,FALSE)="",IF(rawtable!$V100=".","NA",VLOOKUP($A100,rawtable!$A$4:$AG$393,31,FALSE)),"")</f>
        <v/>
      </c>
      <c r="G100" s="25">
        <f>IF(VLOOKUP($A100,rawtable!$A$4:$U$393,5,FALSE)="","",VLOOKUP($A100,rawtable!$A$4:$U$393,8,FALSE))</f>
        <v>98.853999999999999</v>
      </c>
      <c r="H100" s="25" t="str">
        <f>IF(VLOOKUP($A100,rawtable!$A$4:$U$393,5,FALSE)="",VLOOKUP($A100,rawtable!$A$4:$U$393,17,FALSE),"")</f>
        <v/>
      </c>
      <c r="I100" s="26" t="str">
        <f>IF(VLOOKUP($A100,rawtable!$A$4:$U$393,5,FALSE)="",IF(rawtable!$Y100=".","NA",VLOOKUP($A100,rawtable!$A$4:$AG$393,32,FALSE)),"")</f>
        <v/>
      </c>
      <c r="J100" s="25">
        <f>IF(VLOOKUP($A100,rawtable!$A$4:$U$393,5,FALSE)="","",VLOOKUP($A100,rawtable!$A$4:$U$393,9,FALSE))</f>
        <v>0</v>
      </c>
      <c r="K100" s="25" t="str">
        <f>IF(VLOOKUP($A100,rawtable!$A$4:$U$393,5,FALSE)="",VLOOKUP($A100,rawtable!$A$4:$U$393,21,FALSE),"")</f>
        <v/>
      </c>
      <c r="L100" s="26" t="str">
        <f>IF(VLOOKUP($A100,rawtable!$A$4:$U$393,5,FALSE)="",IF(rawtable!$AB100=".","NA",VLOOKUP($A100,rawtable!$A$4:$AG$393,33,FALSE)),"")</f>
        <v/>
      </c>
    </row>
    <row r="101" spans="1:12" x14ac:dyDescent="0.25">
      <c r="A101">
        <v>97</v>
      </c>
      <c r="B101" s="24" t="str">
        <f>IF(VLOOKUP(A101,rawtable!$A$4:$U$393,5,FALSE)="",VLOOKUP(A101,rawtable!$A$4:$U$393,2,FALSE),"")</f>
        <v/>
      </c>
      <c r="C101" s="28" t="str">
        <f>IF(VLOOKUP(A101,rawtable!$A$4:$U$393,5,FALSE)="","",VLOOKUP(A101,rawtable!$A$4:$U$393,5,FALSE))</f>
        <v>Yes</v>
      </c>
      <c r="D101" s="25">
        <f>IF(VLOOKUP($A101,rawtable!$A$4:$U$393,5,FALSE)="","",VLOOKUP($A101,rawtable!$A$4:$U$393,7,FALSE))</f>
        <v>1.599</v>
      </c>
      <c r="E101" s="25" t="str">
        <f>IF(VLOOKUP($A101,rawtable!$A$4:$U$393,5,FALSE)="",VLOOKUP($A101,rawtable!$A$4:$U$393,13,FALSE),"")</f>
        <v/>
      </c>
      <c r="F101" s="26" t="str">
        <f>IF(VLOOKUP($A101,rawtable!$A$4:$U$393,5,FALSE)="",IF(rawtable!$V101=".","NA",VLOOKUP($A101,rawtable!$A$4:$AG$393,31,FALSE)),"")</f>
        <v/>
      </c>
      <c r="G101" s="25">
        <f>IF(VLOOKUP($A101,rawtable!$A$4:$U$393,5,FALSE)="","",VLOOKUP($A101,rawtable!$A$4:$U$393,8,FALSE))</f>
        <v>1.1459999999999999</v>
      </c>
      <c r="H101" s="25" t="str">
        <f>IF(VLOOKUP($A101,rawtable!$A$4:$U$393,5,FALSE)="",VLOOKUP($A101,rawtable!$A$4:$U$393,17,FALSE),"")</f>
        <v/>
      </c>
      <c r="I101" s="26" t="str">
        <f>IF(VLOOKUP($A101,rawtable!$A$4:$U$393,5,FALSE)="",IF(rawtable!$Y101=".","NA",VLOOKUP($A101,rawtable!$A$4:$AG$393,32,FALSE)),"")</f>
        <v/>
      </c>
      <c r="J101" s="25">
        <f>IF(VLOOKUP($A101,rawtable!$A$4:$U$393,5,FALSE)="","",VLOOKUP($A101,rawtable!$A$4:$U$393,9,FALSE))</f>
        <v>0</v>
      </c>
      <c r="K101" s="25" t="str">
        <f>IF(VLOOKUP($A101,rawtable!$A$4:$U$393,5,FALSE)="",VLOOKUP($A101,rawtable!$A$4:$U$393,21,FALSE),"")</f>
        <v/>
      </c>
      <c r="L101" s="26" t="str">
        <f>IF(VLOOKUP($A101,rawtable!$A$4:$U$393,5,FALSE)="",IF(rawtable!$AB101=".","NA",VLOOKUP($A101,rawtable!$A$4:$AG$393,33,FALSE)),"")</f>
        <v/>
      </c>
    </row>
    <row r="102" spans="1:12" x14ac:dyDescent="0.25">
      <c r="A102">
        <v>98</v>
      </c>
      <c r="B102" s="24" t="str">
        <f>IF(VLOOKUP(A102,rawtable!$A$4:$U$393,5,FALSE)="",VLOOKUP(A102,rawtable!$A$4:$U$393,2,FALSE),"")</f>
        <v>school_grounds</v>
      </c>
      <c r="D102" s="25" t="str">
        <f>IF(VLOOKUP($A102,rawtable!$A$4:$U$393,5,FALSE)="","",VLOOKUP($A102,rawtable!$A$4:$U$393,7,FALSE))</f>
        <v/>
      </c>
      <c r="E102" s="25">
        <f>IF(VLOOKUP($A102,rawtable!$A$4:$U$393,5,FALSE)="",VLOOKUP($A102,rawtable!$A$4:$U$393,13,FALSE),"")</f>
        <v>0.96609999999999996</v>
      </c>
      <c r="F102" s="26" t="str">
        <f>IF(VLOOKUP($A102,rawtable!$A$4:$U$393,5,FALSE)="",IF(rawtable!$V102=".","NA",VLOOKUP($A102,rawtable!$A$4:$AG$393,31,FALSE)),"")</f>
        <v>0.49 (-0.28, 1.00)</v>
      </c>
      <c r="G102" s="25" t="str">
        <f>IF(VLOOKUP($A102,rawtable!$A$4:$U$393,5,FALSE)="","",VLOOKUP($A102,rawtable!$A$4:$U$393,8,FALSE))</f>
        <v/>
      </c>
      <c r="H102" s="25">
        <f>IF(VLOOKUP($A102,rawtable!$A$4:$U$393,5,FALSE)="",VLOOKUP($A102,rawtable!$A$4:$U$393,17,FALSE),"")</f>
        <v>0.98</v>
      </c>
      <c r="I102" s="26" t="str">
        <f>IF(VLOOKUP($A102,rawtable!$A$4:$U$393,5,FALSE)="",IF(rawtable!$Y102=".","NA",VLOOKUP($A102,rawtable!$A$4:$AG$393,32,FALSE)),"")</f>
        <v>0.66 (-0.02, 1.00)</v>
      </c>
      <c r="J102" s="25" t="str">
        <f>IF(VLOOKUP($A102,rawtable!$A$4:$U$393,5,FALSE)="","",VLOOKUP($A102,rawtable!$A$4:$U$393,9,FALSE))</f>
        <v/>
      </c>
      <c r="K102" s="25" t="str">
        <f>IF(VLOOKUP($A102,rawtable!$A$4:$U$393,5,FALSE)="",VLOOKUP($A102,rawtable!$A$4:$U$393,21,FALSE),"")</f>
        <v>.</v>
      </c>
      <c r="L102" s="26" t="str">
        <f>IF(VLOOKUP($A102,rawtable!$A$4:$U$393,5,FALSE)="",IF(rawtable!$AB102=".","NA",VLOOKUP($A102,rawtable!$A$4:$AG$393,33,FALSE)),"")</f>
        <v>NA</v>
      </c>
    </row>
    <row r="103" spans="1:12" x14ac:dyDescent="0.25">
      <c r="A103">
        <v>99</v>
      </c>
      <c r="B103" s="24" t="str">
        <f>IF(VLOOKUP(A103,rawtable!$A$4:$U$393,5,FALSE)="",VLOOKUP(A103,rawtable!$A$4:$U$393,2,FALSE),"")</f>
        <v/>
      </c>
      <c r="C103" s="28" t="str">
        <f>IF(VLOOKUP(A103,rawtable!$A$4:$U$393,5,FALSE)="","",VLOOKUP(A103,rawtable!$A$4:$U$393,5,FALSE))</f>
        <v>No</v>
      </c>
      <c r="D103" s="25">
        <f>IF(VLOOKUP($A103,rawtable!$A$4:$U$393,5,FALSE)="","",VLOOKUP($A103,rawtable!$A$4:$U$393,7,FALSE))</f>
        <v>96.27</v>
      </c>
      <c r="E103" s="25" t="str">
        <f>IF(VLOOKUP($A103,rawtable!$A$4:$U$393,5,FALSE)="",VLOOKUP($A103,rawtable!$A$4:$U$393,13,FALSE),"")</f>
        <v/>
      </c>
      <c r="F103" s="26" t="str">
        <f>IF(VLOOKUP($A103,rawtable!$A$4:$U$393,5,FALSE)="",IF(rawtable!$V103=".","NA",VLOOKUP($A103,rawtable!$A$4:$AG$393,31,FALSE)),"")</f>
        <v/>
      </c>
      <c r="G103" s="25">
        <f>IF(VLOOKUP($A103,rawtable!$A$4:$U$393,5,FALSE)="","",VLOOKUP($A103,rawtable!$A$4:$U$393,8,FALSE))</f>
        <v>97.381</v>
      </c>
      <c r="H103" s="25" t="str">
        <f>IF(VLOOKUP($A103,rawtable!$A$4:$U$393,5,FALSE)="",VLOOKUP($A103,rawtable!$A$4:$U$393,17,FALSE),"")</f>
        <v/>
      </c>
      <c r="I103" s="26" t="str">
        <f>IF(VLOOKUP($A103,rawtable!$A$4:$U$393,5,FALSE)="",IF(rawtable!$Y103=".","NA",VLOOKUP($A103,rawtable!$A$4:$AG$393,32,FALSE)),"")</f>
        <v/>
      </c>
      <c r="J103" s="25">
        <f>IF(VLOOKUP($A103,rawtable!$A$4:$U$393,5,FALSE)="","",VLOOKUP($A103,rawtable!$A$4:$U$393,9,FALSE))</f>
        <v>0</v>
      </c>
      <c r="K103" s="25" t="str">
        <f>IF(VLOOKUP($A103,rawtable!$A$4:$U$393,5,FALSE)="",VLOOKUP($A103,rawtable!$A$4:$U$393,21,FALSE),"")</f>
        <v/>
      </c>
      <c r="L103" s="26" t="str">
        <f>IF(VLOOKUP($A103,rawtable!$A$4:$U$393,5,FALSE)="",IF(rawtable!$AB103=".","NA",VLOOKUP($A103,rawtable!$A$4:$AG$393,33,FALSE)),"")</f>
        <v/>
      </c>
    </row>
    <row r="104" spans="1:12" x14ac:dyDescent="0.25">
      <c r="A104">
        <v>100</v>
      </c>
      <c r="B104" s="24" t="str">
        <f>IF(VLOOKUP(A104,rawtable!$A$4:$U$393,5,FALSE)="",VLOOKUP(A104,rawtable!$A$4:$U$393,2,FALSE),"")</f>
        <v/>
      </c>
      <c r="C104" s="28" t="str">
        <f>IF(VLOOKUP(A104,rawtable!$A$4:$U$393,5,FALSE)="","",VLOOKUP(A104,rawtable!$A$4:$U$393,5,FALSE))</f>
        <v>Yes</v>
      </c>
      <c r="D104" s="25">
        <f>IF(VLOOKUP($A104,rawtable!$A$4:$U$393,5,FALSE)="","",VLOOKUP($A104,rawtable!$A$4:$U$393,7,FALSE))</f>
        <v>3.73</v>
      </c>
      <c r="E104" s="25" t="str">
        <f>IF(VLOOKUP($A104,rawtable!$A$4:$U$393,5,FALSE)="",VLOOKUP($A104,rawtable!$A$4:$U$393,13,FALSE),"")</f>
        <v/>
      </c>
      <c r="F104" s="26" t="str">
        <f>IF(VLOOKUP($A104,rawtable!$A$4:$U$393,5,FALSE)="",IF(rawtable!$V104=".","NA",VLOOKUP($A104,rawtable!$A$4:$AG$393,31,FALSE)),"")</f>
        <v/>
      </c>
      <c r="G104" s="25">
        <f>IF(VLOOKUP($A104,rawtable!$A$4:$U$393,5,FALSE)="","",VLOOKUP($A104,rawtable!$A$4:$U$393,8,FALSE))</f>
        <v>2.6190000000000002</v>
      </c>
      <c r="H104" s="25" t="str">
        <f>IF(VLOOKUP($A104,rawtable!$A$4:$U$393,5,FALSE)="",VLOOKUP($A104,rawtable!$A$4:$U$393,17,FALSE),"")</f>
        <v/>
      </c>
      <c r="I104" s="26" t="str">
        <f>IF(VLOOKUP($A104,rawtable!$A$4:$U$393,5,FALSE)="",IF(rawtable!$Y104=".","NA",VLOOKUP($A104,rawtable!$A$4:$AG$393,32,FALSE)),"")</f>
        <v/>
      </c>
      <c r="J104" s="25">
        <f>IF(VLOOKUP($A104,rawtable!$A$4:$U$393,5,FALSE)="","",VLOOKUP($A104,rawtable!$A$4:$U$393,9,FALSE))</f>
        <v>0</v>
      </c>
      <c r="K104" s="25" t="str">
        <f>IF(VLOOKUP($A104,rawtable!$A$4:$U$393,5,FALSE)="",VLOOKUP($A104,rawtable!$A$4:$U$393,21,FALSE),"")</f>
        <v/>
      </c>
      <c r="L104" s="26" t="str">
        <f>IF(VLOOKUP($A104,rawtable!$A$4:$U$393,5,FALSE)="",IF(rawtable!$AB104=".","NA",VLOOKUP($A104,rawtable!$A$4:$AG$393,33,FALSE)),"")</f>
        <v/>
      </c>
    </row>
    <row r="105" spans="1:12" x14ac:dyDescent="0.25">
      <c r="A105">
        <v>101</v>
      </c>
      <c r="B105" s="24" t="str">
        <f>IF(VLOOKUP(A105,rawtable!$A$4:$U$393,5,FALSE)="",VLOOKUP(A105,rawtable!$A$4:$U$393,2,FALSE),"")</f>
        <v>outdoor_pool</v>
      </c>
      <c r="D105" s="25" t="str">
        <f>IF(VLOOKUP($A105,rawtable!$A$4:$U$393,5,FALSE)="","",VLOOKUP($A105,rawtable!$A$4:$U$393,7,FALSE))</f>
        <v/>
      </c>
      <c r="E105" s="25">
        <f>IF(VLOOKUP($A105,rawtable!$A$4:$U$393,5,FALSE)="",VLOOKUP($A105,rawtable!$A$4:$U$393,13,FALSE),"")</f>
        <v>1</v>
      </c>
      <c r="F105" s="26" t="str">
        <f>IF(VLOOKUP($A105,rawtable!$A$4:$U$393,5,FALSE)="",IF(rawtable!$V105=".","NA",VLOOKUP($A105,rawtable!$A$4:$AG$393,31,FALSE)),"")</f>
        <v>0.00 (1.00, 1.00)</v>
      </c>
      <c r="G105" s="25" t="str">
        <f>IF(VLOOKUP($A105,rawtable!$A$4:$U$393,5,FALSE)="","",VLOOKUP($A105,rawtable!$A$4:$U$393,8,FALSE))</f>
        <v/>
      </c>
      <c r="H105" s="25">
        <f>IF(VLOOKUP($A105,rawtable!$A$4:$U$393,5,FALSE)="",VLOOKUP($A105,rawtable!$A$4:$U$393,17,FALSE),"")</f>
        <v>1</v>
      </c>
      <c r="I105" s="26" t="str">
        <f>IF(VLOOKUP($A105,rawtable!$A$4:$U$393,5,FALSE)="",IF(rawtable!$Y105=".","NA",VLOOKUP($A105,rawtable!$A$4:$AG$393,32,FALSE)),"")</f>
        <v>0.00 (1.00, 1.00)</v>
      </c>
      <c r="J105" s="25" t="str">
        <f>IF(VLOOKUP($A105,rawtable!$A$4:$U$393,5,FALSE)="","",VLOOKUP($A105,rawtable!$A$4:$U$393,9,FALSE))</f>
        <v/>
      </c>
      <c r="K105" s="25" t="str">
        <f>IF(VLOOKUP($A105,rawtable!$A$4:$U$393,5,FALSE)="",VLOOKUP($A105,rawtable!$A$4:$U$393,21,FALSE),"")</f>
        <v>.</v>
      </c>
      <c r="L105" s="26" t="str">
        <f>IF(VLOOKUP($A105,rawtable!$A$4:$U$393,5,FALSE)="",IF(rawtable!$AB105=".","NA",VLOOKUP($A105,rawtable!$A$4:$AG$393,33,FALSE)),"")</f>
        <v>NA</v>
      </c>
    </row>
    <row r="106" spans="1:12" x14ac:dyDescent="0.25">
      <c r="A106">
        <v>102</v>
      </c>
      <c r="B106" s="24" t="str">
        <f>IF(VLOOKUP(A106,rawtable!$A$4:$U$393,5,FALSE)="",VLOOKUP(A106,rawtable!$A$4:$U$393,2,FALSE),"")</f>
        <v/>
      </c>
      <c r="C106" s="28" t="str">
        <f>IF(VLOOKUP(A106,rawtable!$A$4:$U$393,5,FALSE)="","",VLOOKUP(A106,rawtable!$A$4:$U$393,5,FALSE))</f>
        <v>No</v>
      </c>
      <c r="D106" s="25">
        <f>IF(VLOOKUP($A106,rawtable!$A$4:$U$393,5,FALSE)="","",VLOOKUP($A106,rawtable!$A$4:$U$393,7,FALSE))</f>
        <v>98.933999999999997</v>
      </c>
      <c r="E106" s="25" t="str">
        <f>IF(VLOOKUP($A106,rawtable!$A$4:$U$393,5,FALSE)="",VLOOKUP($A106,rawtable!$A$4:$U$393,13,FALSE),"")</f>
        <v/>
      </c>
      <c r="F106" s="26" t="str">
        <f>IF(VLOOKUP($A106,rawtable!$A$4:$U$393,5,FALSE)="",IF(rawtable!$V106=".","NA",VLOOKUP($A106,rawtable!$A$4:$AG$393,31,FALSE)),"")</f>
        <v/>
      </c>
      <c r="G106" s="25">
        <f>IF(VLOOKUP($A106,rawtable!$A$4:$U$393,5,FALSE)="","",VLOOKUP($A106,rawtable!$A$4:$U$393,8,FALSE))</f>
        <v>99.344999999999999</v>
      </c>
      <c r="H106" s="25" t="str">
        <f>IF(VLOOKUP($A106,rawtable!$A$4:$U$393,5,FALSE)="",VLOOKUP($A106,rawtable!$A$4:$U$393,17,FALSE),"")</f>
        <v/>
      </c>
      <c r="I106" s="26" t="str">
        <f>IF(VLOOKUP($A106,rawtable!$A$4:$U$393,5,FALSE)="",IF(rawtable!$Y106=".","NA",VLOOKUP($A106,rawtable!$A$4:$AG$393,32,FALSE)),"")</f>
        <v/>
      </c>
      <c r="J106" s="25">
        <f>IF(VLOOKUP($A106,rawtable!$A$4:$U$393,5,FALSE)="","",VLOOKUP($A106,rawtable!$A$4:$U$393,9,FALSE))</f>
        <v>0</v>
      </c>
      <c r="K106" s="25" t="str">
        <f>IF(VLOOKUP($A106,rawtable!$A$4:$U$393,5,FALSE)="",VLOOKUP($A106,rawtable!$A$4:$U$393,21,FALSE),"")</f>
        <v/>
      </c>
      <c r="L106" s="26" t="str">
        <f>IF(VLOOKUP($A106,rawtable!$A$4:$U$393,5,FALSE)="",IF(rawtable!$AB106=".","NA",VLOOKUP($A106,rawtable!$A$4:$AG$393,33,FALSE)),"")</f>
        <v/>
      </c>
    </row>
    <row r="107" spans="1:12" x14ac:dyDescent="0.25">
      <c r="A107">
        <v>103</v>
      </c>
      <c r="B107" s="24" t="str">
        <f>IF(VLOOKUP(A107,rawtable!$A$4:$U$393,5,FALSE)="",VLOOKUP(A107,rawtable!$A$4:$U$393,2,FALSE),"")</f>
        <v/>
      </c>
      <c r="C107" s="28" t="str">
        <f>IF(VLOOKUP(A107,rawtable!$A$4:$U$393,5,FALSE)="","",VLOOKUP(A107,rawtable!$A$4:$U$393,5,FALSE))</f>
        <v>Yes</v>
      </c>
      <c r="D107" s="25">
        <f>IF(VLOOKUP($A107,rawtable!$A$4:$U$393,5,FALSE)="","",VLOOKUP($A107,rawtable!$A$4:$U$393,7,FALSE))</f>
        <v>1.0660000000000001</v>
      </c>
      <c r="E107" s="25" t="str">
        <f>IF(VLOOKUP($A107,rawtable!$A$4:$U$393,5,FALSE)="",VLOOKUP($A107,rawtable!$A$4:$U$393,13,FALSE),"")</f>
        <v/>
      </c>
      <c r="F107" s="26" t="str">
        <f>IF(VLOOKUP($A107,rawtable!$A$4:$U$393,5,FALSE)="",IF(rawtable!$V107=".","NA",VLOOKUP($A107,rawtable!$A$4:$AG$393,31,FALSE)),"")</f>
        <v/>
      </c>
      <c r="G107" s="25">
        <f>IF(VLOOKUP($A107,rawtable!$A$4:$U$393,5,FALSE)="","",VLOOKUP($A107,rawtable!$A$4:$U$393,8,FALSE))</f>
        <v>0.65500000000000003</v>
      </c>
      <c r="H107" s="25" t="str">
        <f>IF(VLOOKUP($A107,rawtable!$A$4:$U$393,5,FALSE)="",VLOOKUP($A107,rawtable!$A$4:$U$393,17,FALSE),"")</f>
        <v/>
      </c>
      <c r="I107" s="26" t="str">
        <f>IF(VLOOKUP($A107,rawtable!$A$4:$U$393,5,FALSE)="",IF(rawtable!$Y107=".","NA",VLOOKUP($A107,rawtable!$A$4:$AG$393,32,FALSE)),"")</f>
        <v/>
      </c>
      <c r="J107" s="25">
        <f>IF(VLOOKUP($A107,rawtable!$A$4:$U$393,5,FALSE)="","",VLOOKUP($A107,rawtable!$A$4:$U$393,9,FALSE))</f>
        <v>0</v>
      </c>
      <c r="K107" s="25" t="str">
        <f>IF(VLOOKUP($A107,rawtable!$A$4:$U$393,5,FALSE)="",VLOOKUP($A107,rawtable!$A$4:$U$393,21,FALSE),"")</f>
        <v/>
      </c>
      <c r="L107" s="26" t="str">
        <f>IF(VLOOKUP($A107,rawtable!$A$4:$U$393,5,FALSE)="",IF(rawtable!$AB107=".","NA",VLOOKUP($A107,rawtable!$A$4:$AG$393,33,FALSE)),"")</f>
        <v/>
      </c>
    </row>
    <row r="108" spans="1:12" x14ac:dyDescent="0.25">
      <c r="A108">
        <v>104</v>
      </c>
      <c r="B108" s="24" t="str">
        <f>IF(VLOOKUP(A108,rawtable!$A$4:$U$393,5,FALSE)="",VLOOKUP(A108,rawtable!$A$4:$U$393,2,FALSE),"")</f>
        <v>offroad_trail</v>
      </c>
      <c r="D108" s="25" t="str">
        <f>IF(VLOOKUP($A108,rawtable!$A$4:$U$393,5,FALSE)="","",VLOOKUP($A108,rawtable!$A$4:$U$393,7,FALSE))</f>
        <v/>
      </c>
      <c r="E108" s="25">
        <f>IF(VLOOKUP($A108,rawtable!$A$4:$U$393,5,FALSE)="",VLOOKUP($A108,rawtable!$A$4:$U$393,13,FALSE),"")</f>
        <v>1</v>
      </c>
      <c r="F108" s="26" t="str">
        <f>IF(VLOOKUP($A108,rawtable!$A$4:$U$393,5,FALSE)="",IF(rawtable!$V108=".","NA",VLOOKUP($A108,rawtable!$A$4:$AG$393,31,FALSE)),"")</f>
        <v>0.00 (1.00, 1.00)</v>
      </c>
      <c r="G108" s="25" t="str">
        <f>IF(VLOOKUP($A108,rawtable!$A$4:$U$393,5,FALSE)="","",VLOOKUP($A108,rawtable!$A$4:$U$393,8,FALSE))</f>
        <v/>
      </c>
      <c r="H108" s="25">
        <f>IF(VLOOKUP($A108,rawtable!$A$4:$U$393,5,FALSE)="",VLOOKUP($A108,rawtable!$A$4:$U$393,17,FALSE),"")</f>
        <v>1</v>
      </c>
      <c r="I108" s="26" t="str">
        <f>IF(VLOOKUP($A108,rawtable!$A$4:$U$393,5,FALSE)="",IF(rawtable!$Y108=".","NA",VLOOKUP($A108,rawtable!$A$4:$AG$393,32,FALSE)),"")</f>
        <v>0.00 (1.00, 1.00)</v>
      </c>
      <c r="J108" s="25" t="str">
        <f>IF(VLOOKUP($A108,rawtable!$A$4:$U$393,5,FALSE)="","",VLOOKUP($A108,rawtable!$A$4:$U$393,9,FALSE))</f>
        <v/>
      </c>
      <c r="K108" s="25" t="str">
        <f>IF(VLOOKUP($A108,rawtable!$A$4:$U$393,5,FALSE)="",VLOOKUP($A108,rawtable!$A$4:$U$393,21,FALSE),"")</f>
        <v>.</v>
      </c>
      <c r="L108" s="26" t="str">
        <f>IF(VLOOKUP($A108,rawtable!$A$4:$U$393,5,FALSE)="",IF(rawtable!$AB108=".","NA",VLOOKUP($A108,rawtable!$A$4:$AG$393,33,FALSE)),"")</f>
        <v>NA</v>
      </c>
    </row>
    <row r="109" spans="1:12" x14ac:dyDescent="0.25">
      <c r="A109">
        <v>105</v>
      </c>
      <c r="B109" s="24" t="str">
        <f>IF(VLOOKUP(A109,rawtable!$A$4:$U$393,5,FALSE)="",VLOOKUP(A109,rawtable!$A$4:$U$393,2,FALSE),"")</f>
        <v/>
      </c>
      <c r="C109" s="28" t="str">
        <f>IF(VLOOKUP(A109,rawtable!$A$4:$U$393,5,FALSE)="","",VLOOKUP(A109,rawtable!$A$4:$U$393,5,FALSE))</f>
        <v>No</v>
      </c>
      <c r="D109" s="25">
        <f>IF(VLOOKUP($A109,rawtable!$A$4:$U$393,5,FALSE)="","",VLOOKUP($A109,rawtable!$A$4:$U$393,7,FALSE))</f>
        <v>98.578999999999994</v>
      </c>
      <c r="E109" s="25" t="str">
        <f>IF(VLOOKUP($A109,rawtable!$A$4:$U$393,5,FALSE)="",VLOOKUP($A109,rawtable!$A$4:$U$393,13,FALSE),"")</f>
        <v/>
      </c>
      <c r="F109" s="26" t="str">
        <f>IF(VLOOKUP($A109,rawtable!$A$4:$U$393,5,FALSE)="",IF(rawtable!$V109=".","NA",VLOOKUP($A109,rawtable!$A$4:$AG$393,31,FALSE)),"")</f>
        <v/>
      </c>
      <c r="G109" s="25">
        <f>IF(VLOOKUP($A109,rawtable!$A$4:$U$393,5,FALSE)="","",VLOOKUP($A109,rawtable!$A$4:$U$393,8,FALSE))</f>
        <v>99.509</v>
      </c>
      <c r="H109" s="25" t="str">
        <f>IF(VLOOKUP($A109,rawtable!$A$4:$U$393,5,FALSE)="",VLOOKUP($A109,rawtable!$A$4:$U$393,17,FALSE),"")</f>
        <v/>
      </c>
      <c r="I109" s="26" t="str">
        <f>IF(VLOOKUP($A109,rawtable!$A$4:$U$393,5,FALSE)="",IF(rawtable!$Y109=".","NA",VLOOKUP($A109,rawtable!$A$4:$AG$393,32,FALSE)),"")</f>
        <v/>
      </c>
      <c r="J109" s="25">
        <f>IF(VLOOKUP($A109,rawtable!$A$4:$U$393,5,FALSE)="","",VLOOKUP($A109,rawtable!$A$4:$U$393,9,FALSE))</f>
        <v>0</v>
      </c>
      <c r="K109" s="25" t="str">
        <f>IF(VLOOKUP($A109,rawtable!$A$4:$U$393,5,FALSE)="",VLOOKUP($A109,rawtable!$A$4:$U$393,21,FALSE),"")</f>
        <v/>
      </c>
      <c r="L109" s="26" t="str">
        <f>IF(VLOOKUP($A109,rawtable!$A$4:$U$393,5,FALSE)="",IF(rawtable!$AB109=".","NA",VLOOKUP($A109,rawtable!$A$4:$AG$393,33,FALSE)),"")</f>
        <v/>
      </c>
    </row>
    <row r="110" spans="1:12" x14ac:dyDescent="0.25">
      <c r="A110">
        <v>106</v>
      </c>
      <c r="B110" s="24" t="str">
        <f>IF(VLOOKUP(A110,rawtable!$A$4:$U$393,5,FALSE)="",VLOOKUP(A110,rawtable!$A$4:$U$393,2,FALSE),"")</f>
        <v/>
      </c>
      <c r="C110" s="28" t="str">
        <f>IF(VLOOKUP(A110,rawtable!$A$4:$U$393,5,FALSE)="","",VLOOKUP(A110,rawtable!$A$4:$U$393,5,FALSE))</f>
        <v>Yes</v>
      </c>
      <c r="D110" s="25">
        <f>IF(VLOOKUP($A110,rawtable!$A$4:$U$393,5,FALSE)="","",VLOOKUP($A110,rawtable!$A$4:$U$393,7,FALSE))</f>
        <v>1.421</v>
      </c>
      <c r="E110" s="25" t="str">
        <f>IF(VLOOKUP($A110,rawtable!$A$4:$U$393,5,FALSE)="",VLOOKUP($A110,rawtable!$A$4:$U$393,13,FALSE),"")</f>
        <v/>
      </c>
      <c r="F110" s="26" t="str">
        <f>IF(VLOOKUP($A110,rawtable!$A$4:$U$393,5,FALSE)="",IF(rawtable!$V110=".","NA",VLOOKUP($A110,rawtable!$A$4:$AG$393,31,FALSE)),"")</f>
        <v/>
      </c>
      <c r="G110" s="25">
        <f>IF(VLOOKUP($A110,rawtable!$A$4:$U$393,5,FALSE)="","",VLOOKUP($A110,rawtable!$A$4:$U$393,8,FALSE))</f>
        <v>0.49099999999999999</v>
      </c>
      <c r="H110" s="25" t="str">
        <f>IF(VLOOKUP($A110,rawtable!$A$4:$U$393,5,FALSE)="",VLOOKUP($A110,rawtable!$A$4:$U$393,17,FALSE),"")</f>
        <v/>
      </c>
      <c r="I110" s="26" t="str">
        <f>IF(VLOOKUP($A110,rawtable!$A$4:$U$393,5,FALSE)="",IF(rawtable!$Y110=".","NA",VLOOKUP($A110,rawtable!$A$4:$AG$393,32,FALSE)),"")</f>
        <v/>
      </c>
      <c r="J110" s="25">
        <f>IF(VLOOKUP($A110,rawtable!$A$4:$U$393,5,FALSE)="","",VLOOKUP($A110,rawtable!$A$4:$U$393,9,FALSE))</f>
        <v>0</v>
      </c>
      <c r="K110" s="25" t="str">
        <f>IF(VLOOKUP($A110,rawtable!$A$4:$U$393,5,FALSE)="",VLOOKUP($A110,rawtable!$A$4:$U$393,21,FALSE),"")</f>
        <v/>
      </c>
      <c r="L110" s="26" t="str">
        <f>IF(VLOOKUP($A110,rawtable!$A$4:$U$393,5,FALSE)="",IF(rawtable!$AB110=".","NA",VLOOKUP($A110,rawtable!$A$4:$AG$393,33,FALSE)),"")</f>
        <v/>
      </c>
    </row>
    <row r="111" spans="1:12" x14ac:dyDescent="0.25">
      <c r="A111">
        <v>107</v>
      </c>
      <c r="B111" s="24" t="str">
        <f>IF(VLOOKUP(A111,rawtable!$A$4:$U$393,5,FALSE)="",VLOOKUP(A111,rawtable!$A$4:$U$393,2,FALSE),"")</f>
        <v>street_type</v>
      </c>
      <c r="D111" s="25" t="str">
        <f>IF(VLOOKUP($A111,rawtable!$A$4:$U$393,5,FALSE)="","",VLOOKUP($A111,rawtable!$A$4:$U$393,7,FALSE))</f>
        <v/>
      </c>
      <c r="E111" s="25">
        <f>IF(VLOOKUP($A111,rawtable!$A$4:$U$393,5,FALSE)="",VLOOKUP($A111,rawtable!$A$4:$U$393,13,FALSE),"")</f>
        <v>0.96609999999999996</v>
      </c>
      <c r="F111" s="26" t="str">
        <f>IF(VLOOKUP($A111,rawtable!$A$4:$U$393,5,FALSE)="",IF(rawtable!$V111=".","NA",VLOOKUP($A111,rawtable!$A$4:$AG$393,31,FALSE)),"")</f>
        <v>0.59 (-0.03, 1.00)</v>
      </c>
      <c r="G111" s="25" t="str">
        <f>IF(VLOOKUP($A111,rawtable!$A$4:$U$393,5,FALSE)="","",VLOOKUP($A111,rawtable!$A$4:$U$393,8,FALSE))</f>
        <v/>
      </c>
      <c r="H111" s="25">
        <f>IF(VLOOKUP($A111,rawtable!$A$4:$U$393,5,FALSE)="",VLOOKUP($A111,rawtable!$A$4:$U$393,17,FALSE),"")</f>
        <v>0.96077999999999997</v>
      </c>
      <c r="I111" s="26" t="str">
        <f>IF(VLOOKUP($A111,rawtable!$A$4:$U$393,5,FALSE)="",IF(rawtable!$Y111=".","NA",VLOOKUP($A111,rawtable!$A$4:$AG$393,32,FALSE)),"")</f>
        <v>0.00 (-1.00, 1.00)</v>
      </c>
      <c r="J111" s="25" t="str">
        <f>IF(VLOOKUP($A111,rawtable!$A$4:$U$393,5,FALSE)="","",VLOOKUP($A111,rawtable!$A$4:$U$393,9,FALSE))</f>
        <v/>
      </c>
      <c r="K111" s="25">
        <f>IF(VLOOKUP($A111,rawtable!$A$4:$U$393,5,FALSE)="",VLOOKUP($A111,rawtable!$A$4:$U$393,21,FALSE),"")</f>
        <v>0.94</v>
      </c>
      <c r="L111" s="26" t="str">
        <f>IF(VLOOKUP($A111,rawtable!$A$4:$U$393,5,FALSE)="",IF(rawtable!$AB111=".","NA",VLOOKUP($A111,rawtable!$A$4:$AG$393,33,FALSE)),"")</f>
        <v>0.60 (0.27, 0.87)</v>
      </c>
    </row>
    <row r="112" spans="1:12" x14ac:dyDescent="0.25">
      <c r="A112">
        <v>108</v>
      </c>
      <c r="B112" s="24" t="str">
        <f>IF(VLOOKUP(A112,rawtable!$A$4:$U$393,5,FALSE)="",VLOOKUP(A112,rawtable!$A$4:$U$393,2,FALSE),"")</f>
        <v/>
      </c>
      <c r="C112" s="28" t="str">
        <f>IF(VLOOKUP(A112,rawtable!$A$4:$U$393,5,FALSE)="","",VLOOKUP(A112,rawtable!$A$4:$U$393,5,FALSE))</f>
        <v>Through Street</v>
      </c>
      <c r="D112" s="25">
        <f>IF(VLOOKUP($A112,rawtable!$A$4:$U$393,5,FALSE)="","",VLOOKUP($A112,rawtable!$A$4:$U$393,7,FALSE))</f>
        <v>90.409000000000006</v>
      </c>
      <c r="E112" s="25" t="str">
        <f>IF(VLOOKUP($A112,rawtable!$A$4:$U$393,5,FALSE)="",VLOOKUP($A112,rawtable!$A$4:$U$393,13,FALSE),"")</f>
        <v/>
      </c>
      <c r="F112" s="26" t="str">
        <f>IF(VLOOKUP($A112,rawtable!$A$4:$U$393,5,FALSE)="",IF(rawtable!$V112=".","NA",VLOOKUP($A112,rawtable!$A$4:$AG$393,31,FALSE)),"")</f>
        <v/>
      </c>
      <c r="G112" s="25">
        <f>IF(VLOOKUP($A112,rawtable!$A$4:$U$393,5,FALSE)="","",VLOOKUP($A112,rawtable!$A$4:$U$393,8,FALSE))</f>
        <v>91.191000000000003</v>
      </c>
      <c r="H112" s="25" t="str">
        <f>IF(VLOOKUP($A112,rawtable!$A$4:$U$393,5,FALSE)="",VLOOKUP($A112,rawtable!$A$4:$U$393,17,FALSE),"")</f>
        <v/>
      </c>
      <c r="I112" s="26" t="str">
        <f>IF(VLOOKUP($A112,rawtable!$A$4:$U$393,5,FALSE)="",IF(rawtable!$Y112=".","NA",VLOOKUP($A112,rawtable!$A$4:$AG$393,32,FALSE)),"")</f>
        <v/>
      </c>
      <c r="J112" s="25">
        <f>IF(VLOOKUP($A112,rawtable!$A$4:$U$393,5,FALSE)="","",VLOOKUP($A112,rawtable!$A$4:$U$393,9,FALSE))</f>
        <v>92.436000000000007</v>
      </c>
      <c r="K112" s="25" t="str">
        <f>IF(VLOOKUP($A112,rawtable!$A$4:$U$393,5,FALSE)="",VLOOKUP($A112,rawtable!$A$4:$U$393,21,FALSE),"")</f>
        <v/>
      </c>
      <c r="L112" s="26" t="str">
        <f>IF(VLOOKUP($A112,rawtable!$A$4:$U$393,5,FALSE)="",IF(rawtable!$AB112=".","NA",VLOOKUP($A112,rawtable!$A$4:$AG$393,33,FALSE)),"")</f>
        <v/>
      </c>
    </row>
    <row r="113" spans="1:12" x14ac:dyDescent="0.25">
      <c r="A113">
        <v>109</v>
      </c>
      <c r="B113" s="24" t="str">
        <f>IF(VLOOKUP(A113,rawtable!$A$4:$U$393,5,FALSE)="",VLOOKUP(A113,rawtable!$A$4:$U$393,2,FALSE),"")</f>
        <v/>
      </c>
      <c r="C113" s="28" t="str">
        <f>IF(VLOOKUP(A113,rawtable!$A$4:$U$393,5,FALSE)="","",VLOOKUP(A113,rawtable!$A$4:$U$393,5,FALSE))</f>
        <v>Dead End with Ped thru-way</v>
      </c>
      <c r="D113" s="25">
        <f>IF(VLOOKUP($A113,rawtable!$A$4:$U$393,5,FALSE)="","",VLOOKUP($A113,rawtable!$A$4:$U$393,7,FALSE))</f>
        <v>2.4870000000000001</v>
      </c>
      <c r="E113" s="25" t="str">
        <f>IF(VLOOKUP($A113,rawtable!$A$4:$U$393,5,FALSE)="",VLOOKUP($A113,rawtable!$A$4:$U$393,13,FALSE),"")</f>
        <v/>
      </c>
      <c r="F113" s="26" t="str">
        <f>IF(VLOOKUP($A113,rawtable!$A$4:$U$393,5,FALSE)="",IF(rawtable!$V113=".","NA",VLOOKUP($A113,rawtable!$A$4:$AG$393,31,FALSE)),"")</f>
        <v/>
      </c>
      <c r="G113" s="25">
        <f>IF(VLOOKUP($A113,rawtable!$A$4:$U$393,5,FALSE)="","",VLOOKUP($A113,rawtable!$A$4:$U$393,8,FALSE))</f>
        <v>3.7519999999999998</v>
      </c>
      <c r="H113" s="25" t="str">
        <f>IF(VLOOKUP($A113,rawtable!$A$4:$U$393,5,FALSE)="",VLOOKUP($A113,rawtable!$A$4:$U$393,17,FALSE),"")</f>
        <v/>
      </c>
      <c r="I113" s="26" t="str">
        <f>IF(VLOOKUP($A113,rawtable!$A$4:$U$393,5,FALSE)="",IF(rawtable!$Y113=".","NA",VLOOKUP($A113,rawtable!$A$4:$AG$393,32,FALSE)),"")</f>
        <v/>
      </c>
      <c r="J113" s="25">
        <f>IF(VLOOKUP($A113,rawtable!$A$4:$U$393,5,FALSE)="","",VLOOKUP($A113,rawtable!$A$4:$U$393,9,FALSE))</f>
        <v>1.21</v>
      </c>
      <c r="K113" s="25" t="str">
        <f>IF(VLOOKUP($A113,rawtable!$A$4:$U$393,5,FALSE)="",VLOOKUP($A113,rawtable!$A$4:$U$393,21,FALSE),"")</f>
        <v/>
      </c>
      <c r="L113" s="26" t="str">
        <f>IF(VLOOKUP($A113,rawtable!$A$4:$U$393,5,FALSE)="",IF(rawtable!$AB113=".","NA",VLOOKUP($A113,rawtable!$A$4:$AG$393,33,FALSE)),"")</f>
        <v/>
      </c>
    </row>
    <row r="114" spans="1:12" x14ac:dyDescent="0.25">
      <c r="A114">
        <v>110</v>
      </c>
      <c r="B114" s="24" t="str">
        <f>IF(VLOOKUP(A114,rawtable!$A$4:$U$393,5,FALSE)="",VLOOKUP(A114,rawtable!$A$4:$U$393,2,FALSE),"")</f>
        <v/>
      </c>
      <c r="C114" s="28" t="str">
        <f>IF(VLOOKUP(A114,rawtable!$A$4:$U$393,5,FALSE)="","",VLOOKUP(A114,rawtable!$A$4:$U$393,5,FALSE))</f>
        <v>Dead End without thru-way</v>
      </c>
      <c r="D114" s="25">
        <f>IF(VLOOKUP($A114,rawtable!$A$4:$U$393,5,FALSE)="","",VLOOKUP($A114,rawtable!$A$4:$U$393,7,FALSE))</f>
        <v>7.1050000000000004</v>
      </c>
      <c r="E114" s="25" t="str">
        <f>IF(VLOOKUP($A114,rawtable!$A$4:$U$393,5,FALSE)="",VLOOKUP($A114,rawtable!$A$4:$U$393,13,FALSE),"")</f>
        <v/>
      </c>
      <c r="F114" s="26" t="str">
        <f>IF(VLOOKUP($A114,rawtable!$A$4:$U$393,5,FALSE)="",IF(rawtable!$V114=".","NA",VLOOKUP($A114,rawtable!$A$4:$AG$393,31,FALSE)),"")</f>
        <v/>
      </c>
      <c r="G114" s="25">
        <f>IF(VLOOKUP($A114,rawtable!$A$4:$U$393,5,FALSE)="","",VLOOKUP($A114,rawtable!$A$4:$U$393,8,FALSE))</f>
        <v>5.0570000000000004</v>
      </c>
      <c r="H114" s="25" t="str">
        <f>IF(VLOOKUP($A114,rawtable!$A$4:$U$393,5,FALSE)="",VLOOKUP($A114,rawtable!$A$4:$U$393,17,FALSE),"")</f>
        <v/>
      </c>
      <c r="I114" s="26" t="str">
        <f>IF(VLOOKUP($A114,rawtable!$A$4:$U$393,5,FALSE)="",IF(rawtable!$Y114=".","NA",VLOOKUP($A114,rawtable!$A$4:$AG$393,32,FALSE)),"")</f>
        <v/>
      </c>
      <c r="J114" s="25">
        <f>IF(VLOOKUP($A114,rawtable!$A$4:$U$393,5,FALSE)="","",VLOOKUP($A114,rawtable!$A$4:$U$393,9,FALSE))</f>
        <v>6.3540000000000001</v>
      </c>
      <c r="K114" s="25" t="str">
        <f>IF(VLOOKUP($A114,rawtable!$A$4:$U$393,5,FALSE)="",VLOOKUP($A114,rawtable!$A$4:$U$393,21,FALSE),"")</f>
        <v/>
      </c>
      <c r="L114" s="26" t="str">
        <f>IF(VLOOKUP($A114,rawtable!$A$4:$U$393,5,FALSE)="",IF(rawtable!$AB114=".","NA",VLOOKUP($A114,rawtable!$A$4:$AG$393,33,FALSE)),"")</f>
        <v/>
      </c>
    </row>
    <row r="115" spans="1:12" x14ac:dyDescent="0.25">
      <c r="A115">
        <v>111</v>
      </c>
      <c r="B115" s="24" t="str">
        <f>IF(VLOOKUP(A115,rawtable!$A$4:$U$393,5,FALSE)="",VLOOKUP(A115,rawtable!$A$4:$U$393,2,FALSE),"")</f>
        <v>number_of_traffic_lanes</v>
      </c>
      <c r="D115" s="25" t="str">
        <f>IF(VLOOKUP($A115,rawtable!$A$4:$U$393,5,FALSE)="","",VLOOKUP($A115,rawtable!$A$4:$U$393,7,FALSE))</f>
        <v/>
      </c>
      <c r="E115" s="25">
        <f>IF(VLOOKUP($A115,rawtable!$A$4:$U$393,5,FALSE)="",VLOOKUP($A115,rawtable!$A$4:$U$393,13,FALSE),"")</f>
        <v>0.94915000000000005</v>
      </c>
      <c r="F115" s="26" t="str">
        <f>IF(VLOOKUP($A115,rawtable!$A$4:$U$393,5,FALSE)="",IF(rawtable!$V115=".","NA",VLOOKUP($A115,rawtable!$A$4:$AG$393,31,FALSE)),"")</f>
        <v>0.70 (-0.05, 1.00)</v>
      </c>
      <c r="G115" s="25" t="str">
        <f>IF(VLOOKUP($A115,rawtable!$A$4:$U$393,5,FALSE)="","",VLOOKUP($A115,rawtable!$A$4:$U$393,8,FALSE))</f>
        <v/>
      </c>
      <c r="H115" s="25">
        <f>IF(VLOOKUP($A115,rawtable!$A$4:$U$393,5,FALSE)="",VLOOKUP($A115,rawtable!$A$4:$U$393,17,FALSE),"")</f>
        <v>0.88234999999999997</v>
      </c>
      <c r="I115" s="26" t="str">
        <f>IF(VLOOKUP($A115,rawtable!$A$4:$U$393,5,FALSE)="",IF(rawtable!$Y115=".","NA",VLOOKUP($A115,rawtable!$A$4:$AG$393,32,FALSE)),"")</f>
        <v>0.07 (-0.70, 0.69)</v>
      </c>
      <c r="J115" s="25" t="str">
        <f>IF(VLOOKUP($A115,rawtable!$A$4:$U$393,5,FALSE)="","",VLOOKUP($A115,rawtable!$A$4:$U$393,9,FALSE))</f>
        <v/>
      </c>
      <c r="K115" s="25">
        <f>IF(VLOOKUP($A115,rawtable!$A$4:$U$393,5,FALSE)="",VLOOKUP($A115,rawtable!$A$4:$U$393,21,FALSE),"")</f>
        <v>0.62626000000000004</v>
      </c>
      <c r="L115" s="26" t="str">
        <f>IF(VLOOKUP($A115,rawtable!$A$4:$U$393,5,FALSE)="",IF(rawtable!$AB115=".","NA",VLOOKUP($A115,rawtable!$A$4:$AG$393,33,FALSE)),"")</f>
        <v>0.30 (-0.07, 0.56)</v>
      </c>
    </row>
    <row r="116" spans="1:12" x14ac:dyDescent="0.25">
      <c r="A116">
        <v>112</v>
      </c>
      <c r="B116" s="24" t="str">
        <f>IF(VLOOKUP(A116,rawtable!$A$4:$U$393,5,FALSE)="",VLOOKUP(A116,rawtable!$A$4:$U$393,2,FALSE),"")</f>
        <v/>
      </c>
      <c r="C116" s="28" t="str">
        <f>IF(VLOOKUP(A116,rawtable!$A$4:$U$393,5,FALSE)="","",VLOOKUP(A116,rawtable!$A$4:$U$393,5,FALSE))</f>
        <v>0 lanes</v>
      </c>
      <c r="D116" s="25">
        <f>IF(VLOOKUP($A116,rawtable!$A$4:$U$393,5,FALSE)="","",VLOOKUP($A116,rawtable!$A$4:$U$393,7,FALSE))</f>
        <v>1.071</v>
      </c>
      <c r="E116" s="25" t="str">
        <f>IF(VLOOKUP($A116,rawtable!$A$4:$U$393,5,FALSE)="",VLOOKUP($A116,rawtable!$A$4:$U$393,13,FALSE),"")</f>
        <v/>
      </c>
      <c r="F116" s="26" t="str">
        <f>IF(VLOOKUP($A116,rawtable!$A$4:$U$393,5,FALSE)="",IF(rawtable!$V116=".","NA",VLOOKUP($A116,rawtable!$A$4:$AG$393,31,FALSE)),"")</f>
        <v/>
      </c>
      <c r="G116" s="25">
        <f>IF(VLOOKUP($A116,rawtable!$A$4:$U$393,5,FALSE)="","",VLOOKUP($A116,rawtable!$A$4:$U$393,8,FALSE))</f>
        <v>2.9510000000000001</v>
      </c>
      <c r="H116" s="25" t="str">
        <f>IF(VLOOKUP($A116,rawtable!$A$4:$U$393,5,FALSE)="",VLOOKUP($A116,rawtable!$A$4:$U$393,17,FALSE),"")</f>
        <v/>
      </c>
      <c r="I116" s="26" t="str">
        <f>IF(VLOOKUP($A116,rawtable!$A$4:$U$393,5,FALSE)="",IF(rawtable!$Y116=".","NA",VLOOKUP($A116,rawtable!$A$4:$AG$393,32,FALSE)),"")</f>
        <v/>
      </c>
      <c r="J116" s="25">
        <f>IF(VLOOKUP($A116,rawtable!$A$4:$U$393,5,FALSE)="","",VLOOKUP($A116,rawtable!$A$4:$U$393,9,FALSE))</f>
        <v>0.151</v>
      </c>
      <c r="K116" s="25" t="str">
        <f>IF(VLOOKUP($A116,rawtable!$A$4:$U$393,5,FALSE)="",VLOOKUP($A116,rawtable!$A$4:$U$393,21,FALSE),"")</f>
        <v/>
      </c>
      <c r="L116" s="26" t="str">
        <f>IF(VLOOKUP($A116,rawtable!$A$4:$U$393,5,FALSE)="",IF(rawtable!$AB116=".","NA",VLOOKUP($A116,rawtable!$A$4:$AG$393,33,FALSE)),"")</f>
        <v/>
      </c>
    </row>
    <row r="117" spans="1:12" x14ac:dyDescent="0.25">
      <c r="A117">
        <v>113</v>
      </c>
      <c r="B117" s="24" t="str">
        <f>IF(VLOOKUP(A117,rawtable!$A$4:$U$393,5,FALSE)="",VLOOKUP(A117,rawtable!$A$4:$U$393,2,FALSE),"")</f>
        <v/>
      </c>
      <c r="C117" s="28" t="str">
        <f>IF(VLOOKUP(A117,rawtable!$A$4:$U$393,5,FALSE)="","",VLOOKUP(A117,rawtable!$A$4:$U$393,5,FALSE))</f>
        <v>1 lane</v>
      </c>
      <c r="D117" s="25">
        <f>IF(VLOOKUP($A117,rawtable!$A$4:$U$393,5,FALSE)="","",VLOOKUP($A117,rawtable!$A$4:$U$393,7,FALSE))</f>
        <v>17.5</v>
      </c>
      <c r="E117" s="25" t="str">
        <f>IF(VLOOKUP($A117,rawtable!$A$4:$U$393,5,FALSE)="",VLOOKUP($A117,rawtable!$A$4:$U$393,13,FALSE),"")</f>
        <v/>
      </c>
      <c r="F117" s="26" t="str">
        <f>IF(VLOOKUP($A117,rawtable!$A$4:$U$393,5,FALSE)="",IF(rawtable!$V117=".","NA",VLOOKUP($A117,rawtable!$A$4:$AG$393,31,FALSE)),"")</f>
        <v/>
      </c>
      <c r="G117" s="25">
        <f>IF(VLOOKUP($A117,rawtable!$A$4:$U$393,5,FALSE)="","",VLOOKUP($A117,rawtable!$A$4:$U$393,8,FALSE))</f>
        <v>18.524999999999999</v>
      </c>
      <c r="H117" s="25" t="str">
        <f>IF(VLOOKUP($A117,rawtable!$A$4:$U$393,5,FALSE)="",VLOOKUP($A117,rawtable!$A$4:$U$393,17,FALSE),"")</f>
        <v/>
      </c>
      <c r="I117" s="26" t="str">
        <f>IF(VLOOKUP($A117,rawtable!$A$4:$U$393,5,FALSE)="",IF(rawtable!$Y117=".","NA",VLOOKUP($A117,rawtable!$A$4:$AG$393,32,FALSE)),"")</f>
        <v/>
      </c>
      <c r="J117" s="25">
        <f>IF(VLOOKUP($A117,rawtable!$A$4:$U$393,5,FALSE)="","",VLOOKUP($A117,rawtable!$A$4:$U$393,9,FALSE))</f>
        <v>46.595999999999997</v>
      </c>
      <c r="K117" s="25" t="str">
        <f>IF(VLOOKUP($A117,rawtable!$A$4:$U$393,5,FALSE)="",VLOOKUP($A117,rawtable!$A$4:$U$393,21,FALSE),"")</f>
        <v/>
      </c>
      <c r="L117" s="26" t="str">
        <f>IF(VLOOKUP($A117,rawtable!$A$4:$U$393,5,FALSE)="",IF(rawtable!$AB117=".","NA",VLOOKUP($A117,rawtable!$A$4:$AG$393,33,FALSE)),"")</f>
        <v/>
      </c>
    </row>
    <row r="118" spans="1:12" x14ac:dyDescent="0.25">
      <c r="A118">
        <v>114</v>
      </c>
      <c r="B118" s="24" t="str">
        <f>IF(VLOOKUP(A118,rawtable!$A$4:$U$393,5,FALSE)="",VLOOKUP(A118,rawtable!$A$4:$U$393,2,FALSE),"")</f>
        <v/>
      </c>
      <c r="C118" s="28" t="str">
        <f>IF(VLOOKUP(A118,rawtable!$A$4:$U$393,5,FALSE)="","",VLOOKUP(A118,rawtable!$A$4:$U$393,5,FALSE))</f>
        <v>2 lanes</v>
      </c>
      <c r="D118" s="25">
        <f>IF(VLOOKUP($A118,rawtable!$A$4:$U$393,5,FALSE)="","",VLOOKUP($A118,rawtable!$A$4:$U$393,7,FALSE))</f>
        <v>77.856999999999999</v>
      </c>
      <c r="E118" s="25" t="str">
        <f>IF(VLOOKUP($A118,rawtable!$A$4:$U$393,5,FALSE)="",VLOOKUP($A118,rawtable!$A$4:$U$393,13,FALSE),"")</f>
        <v/>
      </c>
      <c r="F118" s="26" t="str">
        <f>IF(VLOOKUP($A118,rawtable!$A$4:$U$393,5,FALSE)="",IF(rawtable!$V118=".","NA",VLOOKUP($A118,rawtable!$A$4:$AG$393,31,FALSE)),"")</f>
        <v/>
      </c>
      <c r="G118" s="25">
        <f>IF(VLOOKUP($A118,rawtable!$A$4:$U$393,5,FALSE)="","",VLOOKUP($A118,rawtable!$A$4:$U$393,8,FALSE))</f>
        <v>77.049000000000007</v>
      </c>
      <c r="H118" s="25" t="str">
        <f>IF(VLOOKUP($A118,rawtable!$A$4:$U$393,5,FALSE)="",VLOOKUP($A118,rawtable!$A$4:$U$393,17,FALSE),"")</f>
        <v/>
      </c>
      <c r="I118" s="26" t="str">
        <f>IF(VLOOKUP($A118,rawtable!$A$4:$U$393,5,FALSE)="",IF(rawtable!$Y118=".","NA",VLOOKUP($A118,rawtable!$A$4:$AG$393,32,FALSE)),"")</f>
        <v/>
      </c>
      <c r="J118" s="25">
        <f>IF(VLOOKUP($A118,rawtable!$A$4:$U$393,5,FALSE)="","",VLOOKUP($A118,rawtable!$A$4:$U$393,9,FALSE))</f>
        <v>51.286000000000001</v>
      </c>
      <c r="K118" s="25" t="str">
        <f>IF(VLOOKUP($A118,rawtable!$A$4:$U$393,5,FALSE)="",VLOOKUP($A118,rawtable!$A$4:$U$393,21,FALSE),"")</f>
        <v/>
      </c>
      <c r="L118" s="26" t="str">
        <f>IF(VLOOKUP($A118,rawtable!$A$4:$U$393,5,FALSE)="",IF(rawtable!$AB118=".","NA",VLOOKUP($A118,rawtable!$A$4:$AG$393,33,FALSE)),"")</f>
        <v/>
      </c>
    </row>
    <row r="119" spans="1:12" x14ac:dyDescent="0.25">
      <c r="A119">
        <v>115</v>
      </c>
      <c r="B119" s="24" t="str">
        <f>IF(VLOOKUP(A119,rawtable!$A$4:$U$393,5,FALSE)="",VLOOKUP(A119,rawtable!$A$4:$U$393,2,FALSE),"")</f>
        <v/>
      </c>
      <c r="C119" s="28" t="str">
        <f>IF(VLOOKUP(A119,rawtable!$A$4:$U$393,5,FALSE)="","",VLOOKUP(A119,rawtable!$A$4:$U$393,5,FALSE))</f>
        <v>3 lanes</v>
      </c>
      <c r="D119" s="25">
        <f>IF(VLOOKUP($A119,rawtable!$A$4:$U$393,5,FALSE)="","",VLOOKUP($A119,rawtable!$A$4:$U$393,7,FALSE))</f>
        <v>1.071</v>
      </c>
      <c r="E119" s="25" t="str">
        <f>IF(VLOOKUP($A119,rawtable!$A$4:$U$393,5,FALSE)="",VLOOKUP($A119,rawtable!$A$4:$U$393,13,FALSE),"")</f>
        <v/>
      </c>
      <c r="F119" s="26" t="str">
        <f>IF(VLOOKUP($A119,rawtable!$A$4:$U$393,5,FALSE)="",IF(rawtable!$V119=".","NA",VLOOKUP($A119,rawtable!$A$4:$AG$393,31,FALSE)),"")</f>
        <v/>
      </c>
      <c r="G119" s="25">
        <f>IF(VLOOKUP($A119,rawtable!$A$4:$U$393,5,FALSE)="","",VLOOKUP($A119,rawtable!$A$4:$U$393,8,FALSE))</f>
        <v>0</v>
      </c>
      <c r="H119" s="25" t="str">
        <f>IF(VLOOKUP($A119,rawtable!$A$4:$U$393,5,FALSE)="",VLOOKUP($A119,rawtable!$A$4:$U$393,17,FALSE),"")</f>
        <v/>
      </c>
      <c r="I119" s="26" t="str">
        <f>IF(VLOOKUP($A119,rawtable!$A$4:$U$393,5,FALSE)="",IF(rawtable!$Y119=".","NA",VLOOKUP($A119,rawtable!$A$4:$AG$393,32,FALSE)),"")</f>
        <v/>
      </c>
      <c r="J119" s="25">
        <f>IF(VLOOKUP($A119,rawtable!$A$4:$U$393,5,FALSE)="","",VLOOKUP($A119,rawtable!$A$4:$U$393,9,FALSE))</f>
        <v>0.151</v>
      </c>
      <c r="K119" s="25" t="str">
        <f>IF(VLOOKUP($A119,rawtable!$A$4:$U$393,5,FALSE)="",VLOOKUP($A119,rawtable!$A$4:$U$393,21,FALSE),"")</f>
        <v/>
      </c>
      <c r="L119" s="26" t="str">
        <f>IF(VLOOKUP($A119,rawtable!$A$4:$U$393,5,FALSE)="",IF(rawtable!$AB119=".","NA",VLOOKUP($A119,rawtable!$A$4:$AG$393,33,FALSE)),"")</f>
        <v/>
      </c>
    </row>
    <row r="120" spans="1:12" x14ac:dyDescent="0.25">
      <c r="A120">
        <v>116</v>
      </c>
      <c r="B120" s="24" t="str">
        <f>IF(VLOOKUP(A120,rawtable!$A$4:$U$393,5,FALSE)="",VLOOKUP(A120,rawtable!$A$4:$U$393,2,FALSE),"")</f>
        <v/>
      </c>
      <c r="C120" s="28" t="str">
        <f>IF(VLOOKUP(A120,rawtable!$A$4:$U$393,5,FALSE)="","",VLOOKUP(A120,rawtable!$A$4:$U$393,5,FALSE))</f>
        <v>4 lanes</v>
      </c>
      <c r="D120" s="25">
        <f>IF(VLOOKUP($A120,rawtable!$A$4:$U$393,5,FALSE)="","",VLOOKUP($A120,rawtable!$A$4:$U$393,7,FALSE))</f>
        <v>2.3210000000000002</v>
      </c>
      <c r="E120" s="25" t="str">
        <f>IF(VLOOKUP($A120,rawtable!$A$4:$U$393,5,FALSE)="",VLOOKUP($A120,rawtable!$A$4:$U$393,13,FALSE),"")</f>
        <v/>
      </c>
      <c r="F120" s="26" t="str">
        <f>IF(VLOOKUP($A120,rawtable!$A$4:$U$393,5,FALSE)="",IF(rawtable!$V120=".","NA",VLOOKUP($A120,rawtable!$A$4:$AG$393,31,FALSE)),"")</f>
        <v/>
      </c>
      <c r="G120" s="25">
        <f>IF(VLOOKUP($A120,rawtable!$A$4:$U$393,5,FALSE)="","",VLOOKUP($A120,rawtable!$A$4:$U$393,8,FALSE))</f>
        <v>1.3109999999999999</v>
      </c>
      <c r="H120" s="25" t="str">
        <f>IF(VLOOKUP($A120,rawtable!$A$4:$U$393,5,FALSE)="",VLOOKUP($A120,rawtable!$A$4:$U$393,17,FALSE),"")</f>
        <v/>
      </c>
      <c r="I120" s="26" t="str">
        <f>IF(VLOOKUP($A120,rawtable!$A$4:$U$393,5,FALSE)="",IF(rawtable!$Y120=".","NA",VLOOKUP($A120,rawtable!$A$4:$AG$393,32,FALSE)),"")</f>
        <v/>
      </c>
      <c r="J120" s="25">
        <f>IF(VLOOKUP($A120,rawtable!$A$4:$U$393,5,FALSE)="","",VLOOKUP($A120,rawtable!$A$4:$U$393,9,FALSE))</f>
        <v>1.8149999999999999</v>
      </c>
      <c r="K120" s="25" t="str">
        <f>IF(VLOOKUP($A120,rawtable!$A$4:$U$393,5,FALSE)="",VLOOKUP($A120,rawtable!$A$4:$U$393,21,FALSE),"")</f>
        <v/>
      </c>
      <c r="L120" s="26" t="str">
        <f>IF(VLOOKUP($A120,rawtable!$A$4:$U$393,5,FALSE)="",IF(rawtable!$AB120=".","NA",VLOOKUP($A120,rawtable!$A$4:$AG$393,33,FALSE)),"")</f>
        <v/>
      </c>
    </row>
    <row r="121" spans="1:12" x14ac:dyDescent="0.25">
      <c r="A121">
        <v>117</v>
      </c>
      <c r="B121" s="24" t="str">
        <f>IF(VLOOKUP(A121,rawtable!$A$4:$U$393,5,FALSE)="",VLOOKUP(A121,rawtable!$A$4:$U$393,2,FALSE),"")</f>
        <v/>
      </c>
      <c r="C121" s="28" t="str">
        <f>IF(VLOOKUP(A121,rawtable!$A$4:$U$393,5,FALSE)="","",VLOOKUP(A121,rawtable!$A$4:$U$393,5,FALSE))</f>
        <v>5 lanes</v>
      </c>
      <c r="D121" s="25">
        <f>IF(VLOOKUP($A121,rawtable!$A$4:$U$393,5,FALSE)="","",VLOOKUP($A121,rawtable!$A$4:$U$393,7,FALSE))</f>
        <v>0.17899999999999999</v>
      </c>
      <c r="E121" s="25" t="str">
        <f>IF(VLOOKUP($A121,rawtable!$A$4:$U$393,5,FALSE)="",VLOOKUP($A121,rawtable!$A$4:$U$393,13,FALSE),"")</f>
        <v/>
      </c>
      <c r="F121" s="26" t="str">
        <f>IF(VLOOKUP($A121,rawtable!$A$4:$U$393,5,FALSE)="",IF(rawtable!$V121=".","NA",VLOOKUP($A121,rawtable!$A$4:$AG$393,31,FALSE)),"")</f>
        <v/>
      </c>
      <c r="G121" s="25">
        <f>IF(VLOOKUP($A121,rawtable!$A$4:$U$393,5,FALSE)="","",VLOOKUP($A121,rawtable!$A$4:$U$393,8,FALSE))</f>
        <v>0.16400000000000001</v>
      </c>
      <c r="H121" s="25" t="str">
        <f>IF(VLOOKUP($A121,rawtable!$A$4:$U$393,5,FALSE)="",VLOOKUP($A121,rawtable!$A$4:$U$393,17,FALSE),"")</f>
        <v/>
      </c>
      <c r="I121" s="26" t="str">
        <f>IF(VLOOKUP($A121,rawtable!$A$4:$U$393,5,FALSE)="",IF(rawtable!$Y121=".","NA",VLOOKUP($A121,rawtable!$A$4:$AG$393,32,FALSE)),"")</f>
        <v/>
      </c>
      <c r="J121" s="25">
        <f>IF(VLOOKUP($A121,rawtable!$A$4:$U$393,5,FALSE)="","",VLOOKUP($A121,rawtable!$A$4:$U$393,9,FALSE))</f>
        <v>0</v>
      </c>
      <c r="K121" s="25" t="str">
        <f>IF(VLOOKUP($A121,rawtable!$A$4:$U$393,5,FALSE)="",VLOOKUP($A121,rawtable!$A$4:$U$393,21,FALSE),"")</f>
        <v/>
      </c>
      <c r="L121" s="26" t="str">
        <f>IF(VLOOKUP($A121,rawtable!$A$4:$U$393,5,FALSE)="",IF(rawtable!$AB121=".","NA",VLOOKUP($A121,rawtable!$A$4:$AG$393,33,FALSE)),"")</f>
        <v/>
      </c>
    </row>
    <row r="122" spans="1:12" x14ac:dyDescent="0.25">
      <c r="A122">
        <v>118</v>
      </c>
      <c r="B122" s="24" t="str">
        <f>IF(VLOOKUP(A122,rawtable!$A$4:$U$393,5,FALSE)="",VLOOKUP(A122,rawtable!$A$4:$U$393,2,FALSE),"")</f>
        <v>traffic_circle</v>
      </c>
      <c r="D122" s="25" t="str">
        <f>IF(VLOOKUP($A122,rawtable!$A$4:$U$393,5,FALSE)="","",VLOOKUP($A122,rawtable!$A$4:$U$393,7,FALSE))</f>
        <v/>
      </c>
      <c r="E122" s="25">
        <f>IF(VLOOKUP($A122,rawtable!$A$4:$U$393,5,FALSE)="",VLOOKUP($A122,rawtable!$A$4:$U$393,13,FALSE),"")</f>
        <v>0.98304999999999998</v>
      </c>
      <c r="F122" s="26" t="str">
        <f>IF(VLOOKUP($A122,rawtable!$A$4:$U$393,5,FALSE)="",IF(rawtable!$V122=".","NA",VLOOKUP($A122,rawtable!$A$4:$AG$393,31,FALSE)),"")</f>
        <v>0.00 (-1.00, 1.00)</v>
      </c>
      <c r="G122" s="25" t="str">
        <f>IF(VLOOKUP($A122,rawtable!$A$4:$U$393,5,FALSE)="","",VLOOKUP($A122,rawtable!$A$4:$U$393,8,FALSE))</f>
        <v/>
      </c>
      <c r="H122" s="25">
        <f>IF(VLOOKUP($A122,rawtable!$A$4:$U$393,5,FALSE)="",VLOOKUP($A122,rawtable!$A$4:$U$393,17,FALSE),"")</f>
        <v>1</v>
      </c>
      <c r="I122" s="26" t="str">
        <f>IF(VLOOKUP($A122,rawtable!$A$4:$U$393,5,FALSE)="",IF(rawtable!$Y122=".","NA",VLOOKUP($A122,rawtable!$A$4:$AG$393,32,FALSE)),"")</f>
        <v>0.00 (1.00, 1.00)</v>
      </c>
      <c r="J122" s="25" t="str">
        <f>IF(VLOOKUP($A122,rawtable!$A$4:$U$393,5,FALSE)="","",VLOOKUP($A122,rawtable!$A$4:$U$393,9,FALSE))</f>
        <v/>
      </c>
      <c r="K122" s="25" t="str">
        <f>IF(VLOOKUP($A122,rawtable!$A$4:$U$393,5,FALSE)="",VLOOKUP($A122,rawtable!$A$4:$U$393,21,FALSE),"")</f>
        <v>.</v>
      </c>
      <c r="L122" s="26" t="str">
        <f>IF(VLOOKUP($A122,rawtable!$A$4:$U$393,5,FALSE)="",IF(rawtable!$AB122=".","NA",VLOOKUP($A122,rawtable!$A$4:$AG$393,33,FALSE)),"")</f>
        <v>NA</v>
      </c>
    </row>
    <row r="123" spans="1:12" x14ac:dyDescent="0.25">
      <c r="A123">
        <v>119</v>
      </c>
      <c r="B123" s="24" t="str">
        <f>IF(VLOOKUP(A123,rawtable!$A$4:$U$393,5,FALSE)="",VLOOKUP(A123,rawtable!$A$4:$U$393,2,FALSE),"")</f>
        <v/>
      </c>
      <c r="C123" s="28" t="str">
        <f>IF(VLOOKUP(A123,rawtable!$A$4:$U$393,5,FALSE)="","",VLOOKUP(A123,rawtable!$A$4:$U$393,5,FALSE))</f>
        <v>No</v>
      </c>
      <c r="D123" s="25">
        <f>IF(VLOOKUP($A123,rawtable!$A$4:$U$393,5,FALSE)="","",VLOOKUP($A123,rawtable!$A$4:$U$393,7,FALSE))</f>
        <v>99.466999999999999</v>
      </c>
      <c r="E123" s="25" t="str">
        <f>IF(VLOOKUP($A123,rawtable!$A$4:$U$393,5,FALSE)="",VLOOKUP($A123,rawtable!$A$4:$U$393,13,FALSE),"")</f>
        <v/>
      </c>
      <c r="F123" s="26" t="str">
        <f>IF(VLOOKUP($A123,rawtable!$A$4:$U$393,5,FALSE)="",IF(rawtable!$V123=".","NA",VLOOKUP($A123,rawtable!$A$4:$AG$393,31,FALSE)),"")</f>
        <v/>
      </c>
      <c r="G123" s="25">
        <f>IF(VLOOKUP($A123,rawtable!$A$4:$U$393,5,FALSE)="","",VLOOKUP($A123,rawtable!$A$4:$U$393,8,FALSE))</f>
        <v>99.018000000000001</v>
      </c>
      <c r="H123" s="25" t="str">
        <f>IF(VLOOKUP($A123,rawtable!$A$4:$U$393,5,FALSE)="",VLOOKUP($A123,rawtable!$A$4:$U$393,17,FALSE),"")</f>
        <v/>
      </c>
      <c r="I123" s="26" t="str">
        <f>IF(VLOOKUP($A123,rawtable!$A$4:$U$393,5,FALSE)="",IF(rawtable!$Y123=".","NA",VLOOKUP($A123,rawtable!$A$4:$AG$393,32,FALSE)),"")</f>
        <v/>
      </c>
      <c r="J123" s="25">
        <f>IF(VLOOKUP($A123,rawtable!$A$4:$U$393,5,FALSE)="","",VLOOKUP($A123,rawtable!$A$4:$U$393,9,FALSE))</f>
        <v>0</v>
      </c>
      <c r="K123" s="25" t="str">
        <f>IF(VLOOKUP($A123,rawtable!$A$4:$U$393,5,FALSE)="",VLOOKUP($A123,rawtable!$A$4:$U$393,21,FALSE),"")</f>
        <v/>
      </c>
      <c r="L123" s="26" t="str">
        <f>IF(VLOOKUP($A123,rawtable!$A$4:$U$393,5,FALSE)="",IF(rawtable!$AB123=".","NA",VLOOKUP($A123,rawtable!$A$4:$AG$393,33,FALSE)),"")</f>
        <v/>
      </c>
    </row>
    <row r="124" spans="1:12" x14ac:dyDescent="0.25">
      <c r="A124">
        <v>120</v>
      </c>
      <c r="B124" s="24" t="str">
        <f>IF(VLOOKUP(A124,rawtable!$A$4:$U$393,5,FALSE)="",VLOOKUP(A124,rawtable!$A$4:$U$393,2,FALSE),"")</f>
        <v/>
      </c>
      <c r="C124" s="28" t="str">
        <f>IF(VLOOKUP(A124,rawtable!$A$4:$U$393,5,FALSE)="","",VLOOKUP(A124,rawtable!$A$4:$U$393,5,FALSE))</f>
        <v>Yes</v>
      </c>
      <c r="D124" s="25">
        <f>IF(VLOOKUP($A124,rawtable!$A$4:$U$393,5,FALSE)="","",VLOOKUP($A124,rawtable!$A$4:$U$393,7,FALSE))</f>
        <v>0.53300000000000003</v>
      </c>
      <c r="E124" s="25" t="str">
        <f>IF(VLOOKUP($A124,rawtable!$A$4:$U$393,5,FALSE)="",VLOOKUP($A124,rawtable!$A$4:$U$393,13,FALSE),"")</f>
        <v/>
      </c>
      <c r="F124" s="26" t="str">
        <f>IF(VLOOKUP($A124,rawtable!$A$4:$U$393,5,FALSE)="",IF(rawtable!$V124=".","NA",VLOOKUP($A124,rawtable!$A$4:$AG$393,31,FALSE)),"")</f>
        <v/>
      </c>
      <c r="G124" s="25">
        <f>IF(VLOOKUP($A124,rawtable!$A$4:$U$393,5,FALSE)="","",VLOOKUP($A124,rawtable!$A$4:$U$393,8,FALSE))</f>
        <v>0.98199999999999998</v>
      </c>
      <c r="H124" s="25" t="str">
        <f>IF(VLOOKUP($A124,rawtable!$A$4:$U$393,5,FALSE)="",VLOOKUP($A124,rawtable!$A$4:$U$393,17,FALSE),"")</f>
        <v/>
      </c>
      <c r="I124" s="26" t="str">
        <f>IF(VLOOKUP($A124,rawtable!$A$4:$U$393,5,FALSE)="",IF(rawtable!$Y124=".","NA",VLOOKUP($A124,rawtable!$A$4:$AG$393,32,FALSE)),"")</f>
        <v/>
      </c>
      <c r="J124" s="25">
        <f>IF(VLOOKUP($A124,rawtable!$A$4:$U$393,5,FALSE)="","",VLOOKUP($A124,rawtable!$A$4:$U$393,9,FALSE))</f>
        <v>0</v>
      </c>
      <c r="K124" s="25" t="str">
        <f>IF(VLOOKUP($A124,rawtable!$A$4:$U$393,5,FALSE)="",VLOOKUP($A124,rawtable!$A$4:$U$393,21,FALSE),"")</f>
        <v/>
      </c>
      <c r="L124" s="26" t="str">
        <f>IF(VLOOKUP($A124,rawtable!$A$4:$U$393,5,FALSE)="",IF(rawtable!$AB124=".","NA",VLOOKUP($A124,rawtable!$A$4:$AG$393,33,FALSE)),"")</f>
        <v/>
      </c>
    </row>
    <row r="125" spans="1:12" x14ac:dyDescent="0.25">
      <c r="A125">
        <v>121</v>
      </c>
      <c r="B125" s="24" t="str">
        <f>IF(VLOOKUP(A125,rawtable!$A$4:$U$393,5,FALSE)="",VLOOKUP(A125,rawtable!$A$4:$U$393,2,FALSE),"")</f>
        <v>speed_hump</v>
      </c>
      <c r="D125" s="25" t="str">
        <f>IF(VLOOKUP($A125,rawtable!$A$4:$U$393,5,FALSE)="","",VLOOKUP($A125,rawtable!$A$4:$U$393,7,FALSE))</f>
        <v/>
      </c>
      <c r="E125" s="25">
        <f>IF(VLOOKUP($A125,rawtable!$A$4:$U$393,5,FALSE)="",VLOOKUP($A125,rawtable!$A$4:$U$393,13,FALSE),"")</f>
        <v>1</v>
      </c>
      <c r="F125" s="26" t="str">
        <f>IF(VLOOKUP($A125,rawtable!$A$4:$U$393,5,FALSE)="",IF(rawtable!$V125=".","NA",VLOOKUP($A125,rawtable!$A$4:$AG$393,31,FALSE)),"")</f>
        <v>0.00 (1.00, 1.00)</v>
      </c>
      <c r="G125" s="25" t="str">
        <f>IF(VLOOKUP($A125,rawtable!$A$4:$U$393,5,FALSE)="","",VLOOKUP($A125,rawtable!$A$4:$U$393,8,FALSE))</f>
        <v/>
      </c>
      <c r="H125" s="25">
        <f>IF(VLOOKUP($A125,rawtable!$A$4:$U$393,5,FALSE)="",VLOOKUP($A125,rawtable!$A$4:$U$393,17,FALSE),"")</f>
        <v>1</v>
      </c>
      <c r="I125" s="26" t="str">
        <f>IF(VLOOKUP($A125,rawtable!$A$4:$U$393,5,FALSE)="",IF(rawtable!$Y125=".","NA",VLOOKUP($A125,rawtable!$A$4:$AG$393,32,FALSE)),"")</f>
        <v>0.00 (1.00, 1.00)</v>
      </c>
      <c r="J125" s="25" t="str">
        <f>IF(VLOOKUP($A125,rawtable!$A$4:$U$393,5,FALSE)="","",VLOOKUP($A125,rawtable!$A$4:$U$393,9,FALSE))</f>
        <v/>
      </c>
      <c r="K125" s="25" t="str">
        <f>IF(VLOOKUP($A125,rawtable!$A$4:$U$393,5,FALSE)="",VLOOKUP($A125,rawtable!$A$4:$U$393,21,FALSE),"")</f>
        <v>.</v>
      </c>
      <c r="L125" s="26" t="str">
        <f>IF(VLOOKUP($A125,rawtable!$A$4:$U$393,5,FALSE)="",IF(rawtable!$AB125=".","NA",VLOOKUP($A125,rawtable!$A$4:$AG$393,33,FALSE)),"")</f>
        <v>NA</v>
      </c>
    </row>
    <row r="126" spans="1:12" x14ac:dyDescent="0.25">
      <c r="A126">
        <v>122</v>
      </c>
      <c r="B126" s="24" t="str">
        <f>IF(VLOOKUP(A126,rawtable!$A$4:$U$393,5,FALSE)="",VLOOKUP(A126,rawtable!$A$4:$U$393,2,FALSE),"")</f>
        <v/>
      </c>
      <c r="C126" s="28" t="str">
        <f>IF(VLOOKUP(A126,rawtable!$A$4:$U$393,5,FALSE)="","",VLOOKUP(A126,rawtable!$A$4:$U$393,5,FALSE))</f>
        <v>No</v>
      </c>
      <c r="D126" s="25">
        <f>IF(VLOOKUP($A126,rawtable!$A$4:$U$393,5,FALSE)="","",VLOOKUP($A126,rawtable!$A$4:$U$393,7,FALSE))</f>
        <v>99.644999999999996</v>
      </c>
      <c r="E126" s="25" t="str">
        <f>IF(VLOOKUP($A126,rawtable!$A$4:$U$393,5,FALSE)="",VLOOKUP($A126,rawtable!$A$4:$U$393,13,FALSE),"")</f>
        <v/>
      </c>
      <c r="F126" s="26" t="str">
        <f>IF(VLOOKUP($A126,rawtable!$A$4:$U$393,5,FALSE)="",IF(rawtable!$V126=".","NA",VLOOKUP($A126,rawtable!$A$4:$AG$393,31,FALSE)),"")</f>
        <v/>
      </c>
      <c r="G126" s="25">
        <f>IF(VLOOKUP($A126,rawtable!$A$4:$U$393,5,FALSE)="","",VLOOKUP($A126,rawtable!$A$4:$U$393,8,FALSE))</f>
        <v>99.510999999999996</v>
      </c>
      <c r="H126" s="25" t="str">
        <f>IF(VLOOKUP($A126,rawtable!$A$4:$U$393,5,FALSE)="",VLOOKUP($A126,rawtable!$A$4:$U$393,17,FALSE),"")</f>
        <v/>
      </c>
      <c r="I126" s="26" t="str">
        <f>IF(VLOOKUP($A126,rawtable!$A$4:$U$393,5,FALSE)="",IF(rawtable!$Y126=".","NA",VLOOKUP($A126,rawtable!$A$4:$AG$393,32,FALSE)),"")</f>
        <v/>
      </c>
      <c r="J126" s="25">
        <f>IF(VLOOKUP($A126,rawtable!$A$4:$U$393,5,FALSE)="","",VLOOKUP($A126,rawtable!$A$4:$U$393,9,FALSE))</f>
        <v>0</v>
      </c>
      <c r="K126" s="25" t="str">
        <f>IF(VLOOKUP($A126,rawtable!$A$4:$U$393,5,FALSE)="",VLOOKUP($A126,rawtable!$A$4:$U$393,21,FALSE),"")</f>
        <v/>
      </c>
      <c r="L126" s="26" t="str">
        <f>IF(VLOOKUP($A126,rawtable!$A$4:$U$393,5,FALSE)="",IF(rawtable!$AB126=".","NA",VLOOKUP($A126,rawtable!$A$4:$AG$393,33,FALSE)),"")</f>
        <v/>
      </c>
    </row>
    <row r="127" spans="1:12" x14ac:dyDescent="0.25">
      <c r="A127">
        <v>123</v>
      </c>
      <c r="B127" s="24" t="str">
        <f>IF(VLOOKUP(A127,rawtable!$A$4:$U$393,5,FALSE)="",VLOOKUP(A127,rawtable!$A$4:$U$393,2,FALSE),"")</f>
        <v/>
      </c>
      <c r="C127" s="28" t="str">
        <f>IF(VLOOKUP(A127,rawtable!$A$4:$U$393,5,FALSE)="","",VLOOKUP(A127,rawtable!$A$4:$U$393,5,FALSE))</f>
        <v>Yes</v>
      </c>
      <c r="D127" s="25">
        <f>IF(VLOOKUP($A127,rawtable!$A$4:$U$393,5,FALSE)="","",VLOOKUP($A127,rawtable!$A$4:$U$393,7,FALSE))</f>
        <v>0.35499999999999998</v>
      </c>
      <c r="E127" s="25" t="str">
        <f>IF(VLOOKUP($A127,rawtable!$A$4:$U$393,5,FALSE)="",VLOOKUP($A127,rawtable!$A$4:$U$393,13,FALSE),"")</f>
        <v/>
      </c>
      <c r="F127" s="26" t="str">
        <f>IF(VLOOKUP($A127,rawtable!$A$4:$U$393,5,FALSE)="",IF(rawtable!$V127=".","NA",VLOOKUP($A127,rawtable!$A$4:$AG$393,31,FALSE)),"")</f>
        <v/>
      </c>
      <c r="G127" s="25">
        <f>IF(VLOOKUP($A127,rawtable!$A$4:$U$393,5,FALSE)="","",VLOOKUP($A127,rawtable!$A$4:$U$393,8,FALSE))</f>
        <v>0.48899999999999999</v>
      </c>
      <c r="H127" s="25" t="str">
        <f>IF(VLOOKUP($A127,rawtable!$A$4:$U$393,5,FALSE)="",VLOOKUP($A127,rawtable!$A$4:$U$393,17,FALSE),"")</f>
        <v/>
      </c>
      <c r="I127" s="26" t="str">
        <f>IF(VLOOKUP($A127,rawtable!$A$4:$U$393,5,FALSE)="",IF(rawtable!$Y127=".","NA",VLOOKUP($A127,rawtable!$A$4:$AG$393,32,FALSE)),"")</f>
        <v/>
      </c>
      <c r="J127" s="25">
        <f>IF(VLOOKUP($A127,rawtable!$A$4:$U$393,5,FALSE)="","",VLOOKUP($A127,rawtable!$A$4:$U$393,9,FALSE))</f>
        <v>0</v>
      </c>
      <c r="K127" s="25" t="str">
        <f>IF(VLOOKUP($A127,rawtable!$A$4:$U$393,5,FALSE)="",VLOOKUP($A127,rawtable!$A$4:$U$393,21,FALSE),"")</f>
        <v/>
      </c>
      <c r="L127" s="26" t="str">
        <f>IF(VLOOKUP($A127,rawtable!$A$4:$U$393,5,FALSE)="",IF(rawtable!$AB127=".","NA",VLOOKUP($A127,rawtable!$A$4:$AG$393,33,FALSE)),"")</f>
        <v/>
      </c>
    </row>
    <row r="128" spans="1:12" x14ac:dyDescent="0.25">
      <c r="A128">
        <v>124</v>
      </c>
      <c r="B128" s="24" t="str">
        <f>IF(VLOOKUP(A128,rawtable!$A$4:$U$393,5,FALSE)="",VLOOKUP(A128,rawtable!$A$4:$U$393,2,FALSE),"")</f>
        <v>median_with_traffic_island</v>
      </c>
      <c r="D128" s="25" t="str">
        <f>IF(VLOOKUP($A128,rawtable!$A$4:$U$393,5,FALSE)="","",VLOOKUP($A128,rawtable!$A$4:$U$393,7,FALSE))</f>
        <v/>
      </c>
      <c r="E128" s="25">
        <f>IF(VLOOKUP($A128,rawtable!$A$4:$U$393,5,FALSE)="",VLOOKUP($A128,rawtable!$A$4:$U$393,13,FALSE),"")</f>
        <v>0.96609999999999996</v>
      </c>
      <c r="F128" s="26" t="str">
        <f>IF(VLOOKUP($A128,rawtable!$A$4:$U$393,5,FALSE)="",IF(rawtable!$V128=".","NA",VLOOKUP($A128,rawtable!$A$4:$AG$393,31,FALSE)),"")</f>
        <v>0.49 (-0.28, 1.00)</v>
      </c>
      <c r="G128" s="25" t="str">
        <f>IF(VLOOKUP($A128,rawtable!$A$4:$U$393,5,FALSE)="","",VLOOKUP($A128,rawtable!$A$4:$U$393,8,FALSE))</f>
        <v/>
      </c>
      <c r="H128" s="25">
        <f>IF(VLOOKUP($A128,rawtable!$A$4:$U$393,5,FALSE)="",VLOOKUP($A128,rawtable!$A$4:$U$393,17,FALSE),"")</f>
        <v>1</v>
      </c>
      <c r="I128" s="26" t="str">
        <f>IF(VLOOKUP($A128,rawtable!$A$4:$U$393,5,FALSE)="",IF(rawtable!$Y128=".","NA",VLOOKUP($A128,rawtable!$A$4:$AG$393,32,FALSE)),"")</f>
        <v>0.00 (1.00, 1.00)</v>
      </c>
      <c r="J128" s="25" t="str">
        <f>IF(VLOOKUP($A128,rawtable!$A$4:$U$393,5,FALSE)="","",VLOOKUP($A128,rawtable!$A$4:$U$393,9,FALSE))</f>
        <v/>
      </c>
      <c r="K128" s="25" t="str">
        <f>IF(VLOOKUP($A128,rawtable!$A$4:$U$393,5,FALSE)="",VLOOKUP($A128,rawtable!$A$4:$U$393,21,FALSE),"")</f>
        <v>.</v>
      </c>
      <c r="L128" s="26" t="str">
        <f>IF(VLOOKUP($A128,rawtable!$A$4:$U$393,5,FALSE)="",IF(rawtable!$AB128=".","NA",VLOOKUP($A128,rawtable!$A$4:$AG$393,33,FALSE)),"")</f>
        <v>NA</v>
      </c>
    </row>
    <row r="129" spans="1:12" x14ac:dyDescent="0.25">
      <c r="A129">
        <v>125</v>
      </c>
      <c r="B129" s="24" t="str">
        <f>IF(VLOOKUP(A129,rawtable!$A$4:$U$393,5,FALSE)="",VLOOKUP(A129,rawtable!$A$4:$U$393,2,FALSE),"")</f>
        <v/>
      </c>
      <c r="C129" s="28" t="str">
        <f>IF(VLOOKUP(A129,rawtable!$A$4:$U$393,5,FALSE)="","",VLOOKUP(A129,rawtable!$A$4:$U$393,5,FALSE))</f>
        <v>No</v>
      </c>
      <c r="D129" s="25">
        <f>IF(VLOOKUP($A129,rawtable!$A$4:$U$393,5,FALSE)="","",VLOOKUP($A129,rawtable!$A$4:$U$393,7,FALSE))</f>
        <v>97.158000000000001</v>
      </c>
      <c r="E129" s="25" t="str">
        <f>IF(VLOOKUP($A129,rawtable!$A$4:$U$393,5,FALSE)="",VLOOKUP($A129,rawtable!$A$4:$U$393,13,FALSE),"")</f>
        <v/>
      </c>
      <c r="F129" s="26" t="str">
        <f>IF(VLOOKUP($A129,rawtable!$A$4:$U$393,5,FALSE)="",IF(rawtable!$V129=".","NA",VLOOKUP($A129,rawtable!$A$4:$AG$393,31,FALSE)),"")</f>
        <v/>
      </c>
      <c r="G129" s="25">
        <f>IF(VLOOKUP($A129,rawtable!$A$4:$U$393,5,FALSE)="","",VLOOKUP($A129,rawtable!$A$4:$U$393,8,FALSE))</f>
        <v>97.879000000000005</v>
      </c>
      <c r="H129" s="25" t="str">
        <f>IF(VLOOKUP($A129,rawtable!$A$4:$U$393,5,FALSE)="",VLOOKUP($A129,rawtable!$A$4:$U$393,17,FALSE),"")</f>
        <v/>
      </c>
      <c r="I129" s="26" t="str">
        <f>IF(VLOOKUP($A129,rawtable!$A$4:$U$393,5,FALSE)="",IF(rawtable!$Y129=".","NA",VLOOKUP($A129,rawtable!$A$4:$AG$393,32,FALSE)),"")</f>
        <v/>
      </c>
      <c r="J129" s="25">
        <f>IF(VLOOKUP($A129,rawtable!$A$4:$U$393,5,FALSE)="","",VLOOKUP($A129,rawtable!$A$4:$U$393,9,FALSE))</f>
        <v>0</v>
      </c>
      <c r="K129" s="25" t="str">
        <f>IF(VLOOKUP($A129,rawtable!$A$4:$U$393,5,FALSE)="",VLOOKUP($A129,rawtable!$A$4:$U$393,21,FALSE),"")</f>
        <v/>
      </c>
      <c r="L129" s="26" t="str">
        <f>IF(VLOOKUP($A129,rawtable!$A$4:$U$393,5,FALSE)="",IF(rawtable!$AB129=".","NA",VLOOKUP($A129,rawtable!$A$4:$AG$393,33,FALSE)),"")</f>
        <v/>
      </c>
    </row>
    <row r="130" spans="1:12" x14ac:dyDescent="0.25">
      <c r="A130">
        <v>126</v>
      </c>
      <c r="B130" s="24" t="str">
        <f>IF(VLOOKUP(A130,rawtable!$A$4:$U$393,5,FALSE)="",VLOOKUP(A130,rawtable!$A$4:$U$393,2,FALSE),"")</f>
        <v/>
      </c>
      <c r="C130" s="28" t="str">
        <f>IF(VLOOKUP(A130,rawtable!$A$4:$U$393,5,FALSE)="","",VLOOKUP(A130,rawtable!$A$4:$U$393,5,FALSE))</f>
        <v>Yes</v>
      </c>
      <c r="D130" s="25">
        <f>IF(VLOOKUP($A130,rawtable!$A$4:$U$393,5,FALSE)="","",VLOOKUP($A130,rawtable!$A$4:$U$393,7,FALSE))</f>
        <v>2.8420000000000001</v>
      </c>
      <c r="E130" s="25" t="str">
        <f>IF(VLOOKUP($A130,rawtable!$A$4:$U$393,5,FALSE)="",VLOOKUP($A130,rawtable!$A$4:$U$393,13,FALSE),"")</f>
        <v/>
      </c>
      <c r="F130" s="26" t="str">
        <f>IF(VLOOKUP($A130,rawtable!$A$4:$U$393,5,FALSE)="",IF(rawtable!$V130=".","NA",VLOOKUP($A130,rawtable!$A$4:$AG$393,31,FALSE)),"")</f>
        <v/>
      </c>
      <c r="G130" s="25">
        <f>IF(VLOOKUP($A130,rawtable!$A$4:$U$393,5,FALSE)="","",VLOOKUP($A130,rawtable!$A$4:$U$393,8,FALSE))</f>
        <v>2.121</v>
      </c>
      <c r="H130" s="25" t="str">
        <f>IF(VLOOKUP($A130,rawtable!$A$4:$U$393,5,FALSE)="",VLOOKUP($A130,rawtable!$A$4:$U$393,17,FALSE),"")</f>
        <v/>
      </c>
      <c r="I130" s="26" t="str">
        <f>IF(VLOOKUP($A130,rawtable!$A$4:$U$393,5,FALSE)="",IF(rawtable!$Y130=".","NA",VLOOKUP($A130,rawtable!$A$4:$AG$393,32,FALSE)),"")</f>
        <v/>
      </c>
      <c r="J130" s="25">
        <f>IF(VLOOKUP($A130,rawtable!$A$4:$U$393,5,FALSE)="","",VLOOKUP($A130,rawtable!$A$4:$U$393,9,FALSE))</f>
        <v>0</v>
      </c>
      <c r="K130" s="25" t="str">
        <f>IF(VLOOKUP($A130,rawtable!$A$4:$U$393,5,FALSE)="",VLOOKUP($A130,rawtable!$A$4:$U$393,21,FALSE),"")</f>
        <v/>
      </c>
      <c r="L130" s="26" t="str">
        <f>IF(VLOOKUP($A130,rawtable!$A$4:$U$393,5,FALSE)="",IF(rawtable!$AB130=".","NA",VLOOKUP($A130,rawtable!$A$4:$AG$393,33,FALSE)),"")</f>
        <v/>
      </c>
    </row>
    <row r="131" spans="1:12" x14ac:dyDescent="0.25">
      <c r="A131">
        <v>127</v>
      </c>
      <c r="B131" s="24" t="str">
        <f>IF(VLOOKUP(A131,rawtable!$A$4:$U$393,5,FALSE)="",VLOOKUP(A131,rawtable!$A$4:$U$393,2,FALSE),"")</f>
        <v>curb_ext</v>
      </c>
      <c r="D131" s="25" t="str">
        <f>IF(VLOOKUP($A131,rawtable!$A$4:$U$393,5,FALSE)="","",VLOOKUP($A131,rawtable!$A$4:$U$393,7,FALSE))</f>
        <v/>
      </c>
      <c r="E131" s="25">
        <f>IF(VLOOKUP($A131,rawtable!$A$4:$U$393,5,FALSE)="",VLOOKUP($A131,rawtable!$A$4:$U$393,13,FALSE),"")</f>
        <v>1</v>
      </c>
      <c r="F131" s="26" t="str">
        <f>IF(VLOOKUP($A131,rawtable!$A$4:$U$393,5,FALSE)="",IF(rawtable!$V131=".","NA",VLOOKUP($A131,rawtable!$A$4:$AG$393,31,FALSE)),"")</f>
        <v>0.00 (1.00, 1.00)</v>
      </c>
      <c r="G131" s="25" t="str">
        <f>IF(VLOOKUP($A131,rawtable!$A$4:$U$393,5,FALSE)="","",VLOOKUP($A131,rawtable!$A$4:$U$393,8,FALSE))</f>
        <v/>
      </c>
      <c r="H131" s="25">
        <f>IF(VLOOKUP($A131,rawtable!$A$4:$U$393,5,FALSE)="",VLOOKUP($A131,rawtable!$A$4:$U$393,17,FALSE),"")</f>
        <v>1</v>
      </c>
      <c r="I131" s="26" t="str">
        <f>IF(VLOOKUP($A131,rawtable!$A$4:$U$393,5,FALSE)="",IF(rawtable!$Y131=".","NA",VLOOKUP($A131,rawtable!$A$4:$AG$393,32,FALSE)),"")</f>
        <v>0.00 (1.00, 1.00)</v>
      </c>
      <c r="J131" s="25" t="str">
        <f>IF(VLOOKUP($A131,rawtable!$A$4:$U$393,5,FALSE)="","",VLOOKUP($A131,rawtable!$A$4:$U$393,9,FALSE))</f>
        <v/>
      </c>
      <c r="K131" s="25" t="str">
        <f>IF(VLOOKUP($A131,rawtable!$A$4:$U$393,5,FALSE)="",VLOOKUP($A131,rawtable!$A$4:$U$393,21,FALSE),"")</f>
        <v>.</v>
      </c>
      <c r="L131" s="26" t="str">
        <f>IF(VLOOKUP($A131,rawtable!$A$4:$U$393,5,FALSE)="",IF(rawtable!$AB131=".","NA",VLOOKUP($A131,rawtable!$A$4:$AG$393,33,FALSE)),"")</f>
        <v>NA</v>
      </c>
    </row>
    <row r="132" spans="1:12" x14ac:dyDescent="0.25">
      <c r="A132">
        <v>128</v>
      </c>
      <c r="B132" s="24" t="str">
        <f>IF(VLOOKUP(A132,rawtable!$A$4:$U$393,5,FALSE)="",VLOOKUP(A132,rawtable!$A$4:$U$393,2,FALSE),"")</f>
        <v/>
      </c>
      <c r="C132" s="28" t="str">
        <f>IF(VLOOKUP(A132,rawtable!$A$4:$U$393,5,FALSE)="","",VLOOKUP(A132,rawtable!$A$4:$U$393,5,FALSE))</f>
        <v>No</v>
      </c>
      <c r="D132" s="25">
        <f>IF(VLOOKUP($A132,rawtable!$A$4:$U$393,5,FALSE)="","",VLOOKUP($A132,rawtable!$A$4:$U$393,7,FALSE))</f>
        <v>99.644999999999996</v>
      </c>
      <c r="E132" s="25" t="str">
        <f>IF(VLOOKUP($A132,rawtable!$A$4:$U$393,5,FALSE)="",VLOOKUP($A132,rawtable!$A$4:$U$393,13,FALSE),"")</f>
        <v/>
      </c>
      <c r="F132" s="26" t="str">
        <f>IF(VLOOKUP($A132,rawtable!$A$4:$U$393,5,FALSE)="",IF(rawtable!$V132=".","NA",VLOOKUP($A132,rawtable!$A$4:$AG$393,31,FALSE)),"")</f>
        <v/>
      </c>
      <c r="G132" s="25">
        <f>IF(VLOOKUP($A132,rawtable!$A$4:$U$393,5,FALSE)="","",VLOOKUP($A132,rawtable!$A$4:$U$393,8,FALSE))</f>
        <v>99.674000000000007</v>
      </c>
      <c r="H132" s="25" t="str">
        <f>IF(VLOOKUP($A132,rawtable!$A$4:$U$393,5,FALSE)="",VLOOKUP($A132,rawtable!$A$4:$U$393,17,FALSE),"")</f>
        <v/>
      </c>
      <c r="I132" s="26" t="str">
        <f>IF(VLOOKUP($A132,rawtable!$A$4:$U$393,5,FALSE)="",IF(rawtable!$Y132=".","NA",VLOOKUP($A132,rawtable!$A$4:$AG$393,32,FALSE)),"")</f>
        <v/>
      </c>
      <c r="J132" s="25">
        <f>IF(VLOOKUP($A132,rawtable!$A$4:$U$393,5,FALSE)="","",VLOOKUP($A132,rawtable!$A$4:$U$393,9,FALSE))</f>
        <v>0</v>
      </c>
      <c r="K132" s="25" t="str">
        <f>IF(VLOOKUP($A132,rawtable!$A$4:$U$393,5,FALSE)="",VLOOKUP($A132,rawtable!$A$4:$U$393,21,FALSE),"")</f>
        <v/>
      </c>
      <c r="L132" s="26" t="str">
        <f>IF(VLOOKUP($A132,rawtable!$A$4:$U$393,5,FALSE)="",IF(rawtable!$AB132=".","NA",VLOOKUP($A132,rawtable!$A$4:$AG$393,33,FALSE)),"")</f>
        <v/>
      </c>
    </row>
    <row r="133" spans="1:12" x14ac:dyDescent="0.25">
      <c r="A133">
        <v>129</v>
      </c>
      <c r="B133" s="24" t="str">
        <f>IF(VLOOKUP(A133,rawtable!$A$4:$U$393,5,FALSE)="",VLOOKUP(A133,rawtable!$A$4:$U$393,2,FALSE),"")</f>
        <v/>
      </c>
      <c r="C133" s="28" t="str">
        <f>IF(VLOOKUP(A133,rawtable!$A$4:$U$393,5,FALSE)="","",VLOOKUP(A133,rawtable!$A$4:$U$393,5,FALSE))</f>
        <v>Yes</v>
      </c>
      <c r="D133" s="25">
        <f>IF(VLOOKUP($A133,rawtable!$A$4:$U$393,5,FALSE)="","",VLOOKUP($A133,rawtable!$A$4:$U$393,7,FALSE))</f>
        <v>0.35499999999999998</v>
      </c>
      <c r="E133" s="25" t="str">
        <f>IF(VLOOKUP($A133,rawtable!$A$4:$U$393,5,FALSE)="",VLOOKUP($A133,rawtable!$A$4:$U$393,13,FALSE),"")</f>
        <v/>
      </c>
      <c r="F133" s="26" t="str">
        <f>IF(VLOOKUP($A133,rawtable!$A$4:$U$393,5,FALSE)="",IF(rawtable!$V133=".","NA",VLOOKUP($A133,rawtable!$A$4:$AG$393,31,FALSE)),"")</f>
        <v/>
      </c>
      <c r="G133" s="25">
        <f>IF(VLOOKUP($A133,rawtable!$A$4:$U$393,5,FALSE)="","",VLOOKUP($A133,rawtable!$A$4:$U$393,8,FALSE))</f>
        <v>0.32600000000000001</v>
      </c>
      <c r="H133" s="25" t="str">
        <f>IF(VLOOKUP($A133,rawtable!$A$4:$U$393,5,FALSE)="",VLOOKUP($A133,rawtable!$A$4:$U$393,17,FALSE),"")</f>
        <v/>
      </c>
      <c r="I133" s="26" t="str">
        <f>IF(VLOOKUP($A133,rawtable!$A$4:$U$393,5,FALSE)="",IF(rawtable!$Y133=".","NA",VLOOKUP($A133,rawtable!$A$4:$AG$393,32,FALSE)),"")</f>
        <v/>
      </c>
      <c r="J133" s="25">
        <f>IF(VLOOKUP($A133,rawtable!$A$4:$U$393,5,FALSE)="","",VLOOKUP($A133,rawtable!$A$4:$U$393,9,FALSE))</f>
        <v>0</v>
      </c>
      <c r="K133" s="25" t="str">
        <f>IF(VLOOKUP($A133,rawtable!$A$4:$U$393,5,FALSE)="",VLOOKUP($A133,rawtable!$A$4:$U$393,21,FALSE),"")</f>
        <v/>
      </c>
      <c r="L133" s="26" t="str">
        <f>IF(VLOOKUP($A133,rawtable!$A$4:$U$393,5,FALSE)="",IF(rawtable!$AB133=".","NA",VLOOKUP($A133,rawtable!$A$4:$AG$393,33,FALSE)),"")</f>
        <v/>
      </c>
    </row>
    <row r="134" spans="1:12" x14ac:dyDescent="0.25">
      <c r="A134">
        <v>130</v>
      </c>
      <c r="B134" s="24" t="str">
        <f>IF(VLOOKUP(A134,rawtable!$A$4:$U$393,5,FALSE)="",VLOOKUP(A134,rawtable!$A$4:$U$393,2,FALSE),"")</f>
        <v>marked_bike_lane</v>
      </c>
      <c r="D134" s="25" t="str">
        <f>IF(VLOOKUP($A134,rawtable!$A$4:$U$393,5,FALSE)="","",VLOOKUP($A134,rawtable!$A$4:$U$393,7,FALSE))</f>
        <v/>
      </c>
      <c r="E134" s="25">
        <f>IF(VLOOKUP($A134,rawtable!$A$4:$U$393,5,FALSE)="",VLOOKUP($A134,rawtable!$A$4:$U$393,13,FALSE),"")</f>
        <v>0.94915000000000005</v>
      </c>
      <c r="F134" s="26" t="str">
        <f>IF(VLOOKUP($A134,rawtable!$A$4:$U$393,5,FALSE)="",IF(rawtable!$V134=".","NA",VLOOKUP($A134,rawtable!$A$4:$AG$393,31,FALSE)),"")</f>
        <v>0.58 (0.02, 1.00)</v>
      </c>
      <c r="G134" s="25" t="str">
        <f>IF(VLOOKUP($A134,rawtable!$A$4:$U$393,5,FALSE)="","",VLOOKUP($A134,rawtable!$A$4:$U$393,8,FALSE))</f>
        <v/>
      </c>
      <c r="H134" s="25">
        <f>IF(VLOOKUP($A134,rawtable!$A$4:$U$393,5,FALSE)="",VLOOKUP($A134,rawtable!$A$4:$U$393,17,FALSE),"")</f>
        <v>1</v>
      </c>
      <c r="I134" s="26" t="str">
        <f>IF(VLOOKUP($A134,rawtable!$A$4:$U$393,5,FALSE)="",IF(rawtable!$Y134=".","NA",VLOOKUP($A134,rawtable!$A$4:$AG$393,32,FALSE)),"")</f>
        <v>1.00 (1.00, 1.00)</v>
      </c>
      <c r="J134" s="25" t="str">
        <f>IF(VLOOKUP($A134,rawtable!$A$4:$U$393,5,FALSE)="","",VLOOKUP($A134,rawtable!$A$4:$U$393,9,FALSE))</f>
        <v/>
      </c>
      <c r="K134" s="25">
        <f>IF(VLOOKUP($A134,rawtable!$A$4:$U$393,5,FALSE)="",VLOOKUP($A134,rawtable!$A$4:$U$393,21,FALSE),"")</f>
        <v>0.98</v>
      </c>
      <c r="L134" s="26" t="str">
        <f>IF(VLOOKUP($A134,rawtable!$A$4:$U$393,5,FALSE)="",IF(rawtable!$AB134=".","NA",VLOOKUP($A134,rawtable!$A$4:$AG$393,33,FALSE)),"")</f>
        <v>0.67 (0.18, 1.00)</v>
      </c>
    </row>
    <row r="135" spans="1:12" x14ac:dyDescent="0.25">
      <c r="A135">
        <v>131</v>
      </c>
      <c r="B135" s="24" t="str">
        <f>IF(VLOOKUP(A135,rawtable!$A$4:$U$393,5,FALSE)="",VLOOKUP(A135,rawtable!$A$4:$U$393,2,FALSE),"")</f>
        <v/>
      </c>
      <c r="C135" s="28" t="str">
        <f>IF(VLOOKUP(A135,rawtable!$A$4:$U$393,5,FALSE)="","",VLOOKUP(A135,rawtable!$A$4:$U$393,5,FALSE))</f>
        <v>Neither side of Street</v>
      </c>
      <c r="D135" s="25">
        <f>IF(VLOOKUP($A135,rawtable!$A$4:$U$393,5,FALSE)="","",VLOOKUP($A135,rawtable!$A$4:$U$393,7,FALSE))</f>
        <v>98.213999999999999</v>
      </c>
      <c r="E135" s="25" t="str">
        <f>IF(VLOOKUP($A135,rawtable!$A$4:$U$393,5,FALSE)="",VLOOKUP($A135,rawtable!$A$4:$U$393,13,FALSE),"")</f>
        <v/>
      </c>
      <c r="F135" s="26" t="str">
        <f>IF(VLOOKUP($A135,rawtable!$A$4:$U$393,5,FALSE)="",IF(rawtable!$V135=".","NA",VLOOKUP($A135,rawtable!$A$4:$AG$393,31,FALSE)),"")</f>
        <v/>
      </c>
      <c r="G135" s="25">
        <f>IF(VLOOKUP($A135,rawtable!$A$4:$U$393,5,FALSE)="","",VLOOKUP($A135,rawtable!$A$4:$U$393,8,FALSE))</f>
        <v>96.731999999999999</v>
      </c>
      <c r="H135" s="25" t="str">
        <f>IF(VLOOKUP($A135,rawtable!$A$4:$U$393,5,FALSE)="",VLOOKUP($A135,rawtable!$A$4:$U$393,17,FALSE),"")</f>
        <v/>
      </c>
      <c r="I135" s="26" t="str">
        <f>IF(VLOOKUP($A135,rawtable!$A$4:$U$393,5,FALSE)="",IF(rawtable!$Y135=".","NA",VLOOKUP($A135,rawtable!$A$4:$AG$393,32,FALSE)),"")</f>
        <v/>
      </c>
      <c r="J135" s="25">
        <f>IF(VLOOKUP($A135,rawtable!$A$4:$U$393,5,FALSE)="","",VLOOKUP($A135,rawtable!$A$4:$U$393,9,FALSE))</f>
        <v>96.369</v>
      </c>
      <c r="K135" s="25" t="str">
        <f>IF(VLOOKUP($A135,rawtable!$A$4:$U$393,5,FALSE)="",VLOOKUP($A135,rawtable!$A$4:$U$393,21,FALSE),"")</f>
        <v/>
      </c>
      <c r="L135" s="26" t="str">
        <f>IF(VLOOKUP($A135,rawtable!$A$4:$U$393,5,FALSE)="",IF(rawtable!$AB135=".","NA",VLOOKUP($A135,rawtable!$A$4:$AG$393,33,FALSE)),"")</f>
        <v/>
      </c>
    </row>
    <row r="136" spans="1:12" x14ac:dyDescent="0.25">
      <c r="A136">
        <v>132</v>
      </c>
      <c r="B136" s="24" t="str">
        <f>IF(VLOOKUP(A136,rawtable!$A$4:$U$393,5,FALSE)="",VLOOKUP(A136,rawtable!$A$4:$U$393,2,FALSE),"")</f>
        <v/>
      </c>
      <c r="C136" s="28" t="str">
        <f>IF(VLOOKUP(A136,rawtable!$A$4:$U$393,5,FALSE)="","",VLOOKUP(A136,rawtable!$A$4:$U$393,5,FALSE))</f>
        <v>Yes, One side of Street</v>
      </c>
      <c r="D136" s="25">
        <f>IF(VLOOKUP($A136,rawtable!$A$4:$U$393,5,FALSE)="","",VLOOKUP($A136,rawtable!$A$4:$U$393,7,FALSE))</f>
        <v>0.53600000000000003</v>
      </c>
      <c r="E136" s="25" t="str">
        <f>IF(VLOOKUP($A136,rawtable!$A$4:$U$393,5,FALSE)="",VLOOKUP($A136,rawtable!$A$4:$U$393,13,FALSE),"")</f>
        <v/>
      </c>
      <c r="F136" s="26" t="str">
        <f>IF(VLOOKUP($A136,rawtable!$A$4:$U$393,5,FALSE)="",IF(rawtable!$V136=".","NA",VLOOKUP($A136,rawtable!$A$4:$AG$393,31,FALSE)),"")</f>
        <v/>
      </c>
      <c r="G136" s="25">
        <f>IF(VLOOKUP($A136,rawtable!$A$4:$U$393,5,FALSE)="","",VLOOKUP($A136,rawtable!$A$4:$U$393,8,FALSE))</f>
        <v>0.65400000000000003</v>
      </c>
      <c r="H136" s="25" t="str">
        <f>IF(VLOOKUP($A136,rawtable!$A$4:$U$393,5,FALSE)="",VLOOKUP($A136,rawtable!$A$4:$U$393,17,FALSE),"")</f>
        <v/>
      </c>
      <c r="I136" s="26" t="str">
        <f>IF(VLOOKUP($A136,rawtable!$A$4:$U$393,5,FALSE)="",IF(rawtable!$Y136=".","NA",VLOOKUP($A136,rawtable!$A$4:$AG$393,32,FALSE)),"")</f>
        <v/>
      </c>
      <c r="J136" s="25">
        <f>IF(VLOOKUP($A136,rawtable!$A$4:$U$393,5,FALSE)="","",VLOOKUP($A136,rawtable!$A$4:$U$393,9,FALSE))</f>
        <v>0.90800000000000003</v>
      </c>
      <c r="K136" s="25" t="str">
        <f>IF(VLOOKUP($A136,rawtable!$A$4:$U$393,5,FALSE)="",VLOOKUP($A136,rawtable!$A$4:$U$393,21,FALSE),"")</f>
        <v/>
      </c>
      <c r="L136" s="26" t="str">
        <f>IF(VLOOKUP($A136,rawtable!$A$4:$U$393,5,FALSE)="",IF(rawtable!$AB136=".","NA",VLOOKUP($A136,rawtable!$A$4:$AG$393,33,FALSE)),"")</f>
        <v/>
      </c>
    </row>
    <row r="137" spans="1:12" x14ac:dyDescent="0.25">
      <c r="A137">
        <v>133</v>
      </c>
      <c r="B137" s="24" t="str">
        <f>IF(VLOOKUP(A137,rawtable!$A$4:$U$393,5,FALSE)="",VLOOKUP(A137,rawtable!$A$4:$U$393,2,FALSE),"")</f>
        <v/>
      </c>
      <c r="C137" s="28" t="str">
        <f>IF(VLOOKUP(A137,rawtable!$A$4:$U$393,5,FALSE)="","",VLOOKUP(A137,rawtable!$A$4:$U$393,5,FALSE))</f>
        <v>Yes, Both sides of Street</v>
      </c>
      <c r="D137" s="25">
        <f>IF(VLOOKUP($A137,rawtable!$A$4:$U$393,5,FALSE)="","",VLOOKUP($A137,rawtable!$A$4:$U$393,7,FALSE))</f>
        <v>1.25</v>
      </c>
      <c r="E137" s="25" t="str">
        <f>IF(VLOOKUP($A137,rawtable!$A$4:$U$393,5,FALSE)="",VLOOKUP($A137,rawtable!$A$4:$U$393,13,FALSE),"")</f>
        <v/>
      </c>
      <c r="F137" s="26" t="str">
        <f>IF(VLOOKUP($A137,rawtable!$A$4:$U$393,5,FALSE)="",IF(rawtable!$V137=".","NA",VLOOKUP($A137,rawtable!$A$4:$AG$393,31,FALSE)),"")</f>
        <v/>
      </c>
      <c r="G137" s="25">
        <f>IF(VLOOKUP($A137,rawtable!$A$4:$U$393,5,FALSE)="","",VLOOKUP($A137,rawtable!$A$4:$U$393,8,FALSE))</f>
        <v>2.6139999999999999</v>
      </c>
      <c r="H137" s="25" t="str">
        <f>IF(VLOOKUP($A137,rawtable!$A$4:$U$393,5,FALSE)="",VLOOKUP($A137,rawtable!$A$4:$U$393,17,FALSE),"")</f>
        <v/>
      </c>
      <c r="I137" s="26" t="str">
        <f>IF(VLOOKUP($A137,rawtable!$A$4:$U$393,5,FALSE)="",IF(rawtable!$Y137=".","NA",VLOOKUP($A137,rawtable!$A$4:$AG$393,32,FALSE)),"")</f>
        <v/>
      </c>
      <c r="J137" s="25">
        <f>IF(VLOOKUP($A137,rawtable!$A$4:$U$393,5,FALSE)="","",VLOOKUP($A137,rawtable!$A$4:$U$393,9,FALSE))</f>
        <v>2.7229999999999999</v>
      </c>
      <c r="K137" s="25" t="str">
        <f>IF(VLOOKUP($A137,rawtable!$A$4:$U$393,5,FALSE)="",VLOOKUP($A137,rawtable!$A$4:$U$393,21,FALSE),"")</f>
        <v/>
      </c>
      <c r="L137" s="26" t="str">
        <f>IF(VLOOKUP($A137,rawtable!$A$4:$U$393,5,FALSE)="",IF(rawtable!$AB137=".","NA",VLOOKUP($A137,rawtable!$A$4:$AG$393,33,FALSE)),"")</f>
        <v/>
      </c>
    </row>
    <row r="138" spans="1:12" x14ac:dyDescent="0.25">
      <c r="A138">
        <v>134</v>
      </c>
      <c r="B138" s="24" t="str">
        <f>IF(VLOOKUP(A138,rawtable!$A$4:$U$393,5,FALSE)="",VLOOKUP(A138,rawtable!$A$4:$U$393,2,FALSE),"")</f>
        <v>bike_lane_separated_by_barrier</v>
      </c>
      <c r="D138" s="25" t="str">
        <f>IF(VLOOKUP($A138,rawtable!$A$4:$U$393,5,FALSE)="","",VLOOKUP($A138,rawtable!$A$4:$U$393,7,FALSE))</f>
        <v/>
      </c>
      <c r="E138" s="25">
        <f>IF(VLOOKUP($A138,rawtable!$A$4:$U$393,5,FALSE)="",VLOOKUP($A138,rawtable!$A$4:$U$393,13,FALSE),"")</f>
        <v>0.96609999999999996</v>
      </c>
      <c r="F138" s="26" t="str">
        <f>IF(VLOOKUP($A138,rawtable!$A$4:$U$393,5,FALSE)="",IF(rawtable!$V138=".","NA",VLOOKUP($A138,rawtable!$A$4:$AG$393,31,FALSE)),"")</f>
        <v>0.50 (-0.24, 1.00)</v>
      </c>
      <c r="G138" s="25" t="str">
        <f>IF(VLOOKUP($A138,rawtable!$A$4:$U$393,5,FALSE)="","",VLOOKUP($A138,rawtable!$A$4:$U$393,8,FALSE))</f>
        <v/>
      </c>
      <c r="H138" s="25">
        <f>IF(VLOOKUP($A138,rawtable!$A$4:$U$393,5,FALSE)="",VLOOKUP($A138,rawtable!$A$4:$U$393,17,FALSE),"")</f>
        <v>1</v>
      </c>
      <c r="I138" s="26" t="str">
        <f>IF(VLOOKUP($A138,rawtable!$A$4:$U$393,5,FALSE)="",IF(rawtable!$Y138=".","NA",VLOOKUP($A138,rawtable!$A$4:$AG$393,32,FALSE)),"")</f>
        <v>0.00 (1.00, 1.00)</v>
      </c>
      <c r="J138" s="25" t="str">
        <f>IF(VLOOKUP($A138,rawtable!$A$4:$U$393,5,FALSE)="","",VLOOKUP($A138,rawtable!$A$4:$U$393,9,FALSE))</f>
        <v/>
      </c>
      <c r="K138" s="25">
        <f>IF(VLOOKUP($A138,rawtable!$A$4:$U$393,5,FALSE)="",VLOOKUP($A138,rawtable!$A$4:$U$393,21,FALSE),"")</f>
        <v>1</v>
      </c>
      <c r="L138" s="26" t="str">
        <f>IF(VLOOKUP($A138,rawtable!$A$4:$U$393,5,FALSE)="",IF(rawtable!$AB138=".","NA",VLOOKUP($A138,rawtable!$A$4:$AG$393,33,FALSE)),"")</f>
        <v>0.00 (1.00, 1.00)</v>
      </c>
    </row>
    <row r="139" spans="1:12" x14ac:dyDescent="0.25">
      <c r="A139">
        <v>135</v>
      </c>
      <c r="B139" s="24" t="str">
        <f>IF(VLOOKUP(A139,rawtable!$A$4:$U$393,5,FALSE)="",VLOOKUP(A139,rawtable!$A$4:$U$393,2,FALSE),"")</f>
        <v/>
      </c>
      <c r="C139" s="28" t="str">
        <f>IF(VLOOKUP(A139,rawtable!$A$4:$U$393,5,FALSE)="","",VLOOKUP(A139,rawtable!$A$4:$U$393,5,FALSE))</f>
        <v>Neither side of Street</v>
      </c>
      <c r="D139" s="25">
        <f>IF(VLOOKUP($A139,rawtable!$A$4:$U$393,5,FALSE)="","",VLOOKUP($A139,rawtable!$A$4:$U$393,7,FALSE))</f>
        <v>99.284000000000006</v>
      </c>
      <c r="E139" s="25" t="str">
        <f>IF(VLOOKUP($A139,rawtable!$A$4:$U$393,5,FALSE)="",VLOOKUP($A139,rawtable!$A$4:$U$393,13,FALSE),"")</f>
        <v/>
      </c>
      <c r="F139" s="26" t="str">
        <f>IF(VLOOKUP($A139,rawtable!$A$4:$U$393,5,FALSE)="",IF(rawtable!$V139=".","NA",VLOOKUP($A139,rawtable!$A$4:$AG$393,31,FALSE)),"")</f>
        <v/>
      </c>
      <c r="G139" s="25">
        <f>IF(VLOOKUP($A139,rawtable!$A$4:$U$393,5,FALSE)="","",VLOOKUP($A139,rawtable!$A$4:$U$393,8,FALSE))</f>
        <v>99.673000000000002</v>
      </c>
      <c r="H139" s="25" t="str">
        <f>IF(VLOOKUP($A139,rawtable!$A$4:$U$393,5,FALSE)="",VLOOKUP($A139,rawtable!$A$4:$U$393,17,FALSE),"")</f>
        <v/>
      </c>
      <c r="I139" s="26" t="str">
        <f>IF(VLOOKUP($A139,rawtable!$A$4:$U$393,5,FALSE)="",IF(rawtable!$Y139=".","NA",VLOOKUP($A139,rawtable!$A$4:$AG$393,32,FALSE)),"")</f>
        <v/>
      </c>
      <c r="J139" s="25">
        <f>IF(VLOOKUP($A139,rawtable!$A$4:$U$393,5,FALSE)="","",VLOOKUP($A139,rawtable!$A$4:$U$393,9,FALSE))</f>
        <v>99.697000000000003</v>
      </c>
      <c r="K139" s="25" t="str">
        <f>IF(VLOOKUP($A139,rawtable!$A$4:$U$393,5,FALSE)="",VLOOKUP($A139,rawtable!$A$4:$U$393,21,FALSE),"")</f>
        <v/>
      </c>
      <c r="L139" s="26" t="str">
        <f>IF(VLOOKUP($A139,rawtable!$A$4:$U$393,5,FALSE)="",IF(rawtable!$AB139=".","NA",VLOOKUP($A139,rawtable!$A$4:$AG$393,33,FALSE)),"")</f>
        <v/>
      </c>
    </row>
    <row r="140" spans="1:12" x14ac:dyDescent="0.25">
      <c r="A140">
        <v>136</v>
      </c>
      <c r="B140" s="24" t="str">
        <f>IF(VLOOKUP(A140,rawtable!$A$4:$U$393,5,FALSE)="",VLOOKUP(A140,rawtable!$A$4:$U$393,2,FALSE),"")</f>
        <v/>
      </c>
      <c r="C140" s="28" t="str">
        <f>IF(VLOOKUP(A140,rawtable!$A$4:$U$393,5,FALSE)="","",VLOOKUP(A140,rawtable!$A$4:$U$393,5,FALSE))</f>
        <v>Yes, One side of Street</v>
      </c>
      <c r="D140" s="25">
        <f>IF(VLOOKUP($A140,rawtable!$A$4:$U$393,5,FALSE)="","",VLOOKUP($A140,rawtable!$A$4:$U$393,7,FALSE))</f>
        <v>0.17899999999999999</v>
      </c>
      <c r="E140" s="25" t="str">
        <f>IF(VLOOKUP($A140,rawtable!$A$4:$U$393,5,FALSE)="",VLOOKUP($A140,rawtable!$A$4:$U$393,13,FALSE),"")</f>
        <v/>
      </c>
      <c r="F140" s="26" t="str">
        <f>IF(VLOOKUP($A140,rawtable!$A$4:$U$393,5,FALSE)="",IF(rawtable!$V140=".","NA",VLOOKUP($A140,rawtable!$A$4:$AG$393,31,FALSE)),"")</f>
        <v/>
      </c>
      <c r="G140" s="25">
        <f>IF(VLOOKUP($A140,rawtable!$A$4:$U$393,5,FALSE)="","",VLOOKUP($A140,rawtable!$A$4:$U$393,8,FALSE))</f>
        <v>0.16300000000000001</v>
      </c>
      <c r="H140" s="25" t="str">
        <f>IF(VLOOKUP($A140,rawtable!$A$4:$U$393,5,FALSE)="",VLOOKUP($A140,rawtable!$A$4:$U$393,17,FALSE),"")</f>
        <v/>
      </c>
      <c r="I140" s="26" t="str">
        <f>IF(VLOOKUP($A140,rawtable!$A$4:$U$393,5,FALSE)="",IF(rawtable!$Y140=".","NA",VLOOKUP($A140,rawtable!$A$4:$AG$393,32,FALSE)),"")</f>
        <v/>
      </c>
      <c r="J140" s="25">
        <f>IF(VLOOKUP($A140,rawtable!$A$4:$U$393,5,FALSE)="","",VLOOKUP($A140,rawtable!$A$4:$U$393,9,FALSE))</f>
        <v>0.30299999999999999</v>
      </c>
      <c r="K140" s="25" t="str">
        <f>IF(VLOOKUP($A140,rawtable!$A$4:$U$393,5,FALSE)="",VLOOKUP($A140,rawtable!$A$4:$U$393,21,FALSE),"")</f>
        <v/>
      </c>
      <c r="L140" s="26" t="str">
        <f>IF(VLOOKUP($A140,rawtable!$A$4:$U$393,5,FALSE)="",IF(rawtable!$AB140=".","NA",VLOOKUP($A140,rawtable!$A$4:$AG$393,33,FALSE)),"")</f>
        <v/>
      </c>
    </row>
    <row r="141" spans="1:12" x14ac:dyDescent="0.25">
      <c r="A141">
        <v>137</v>
      </c>
      <c r="B141" s="24" t="str">
        <f>IF(VLOOKUP(A141,rawtable!$A$4:$U$393,5,FALSE)="",VLOOKUP(A141,rawtable!$A$4:$U$393,2,FALSE),"")</f>
        <v/>
      </c>
      <c r="C141" s="28" t="str">
        <f>IF(VLOOKUP(A141,rawtable!$A$4:$U$393,5,FALSE)="","",VLOOKUP(A141,rawtable!$A$4:$U$393,5,FALSE))</f>
        <v>Yes, Both sides of Street</v>
      </c>
      <c r="D141" s="25">
        <f>IF(VLOOKUP($A141,rawtable!$A$4:$U$393,5,FALSE)="","",VLOOKUP($A141,rawtable!$A$4:$U$393,7,FALSE))</f>
        <v>0.53700000000000003</v>
      </c>
      <c r="E141" s="25" t="str">
        <f>IF(VLOOKUP($A141,rawtable!$A$4:$U$393,5,FALSE)="",VLOOKUP($A141,rawtable!$A$4:$U$393,13,FALSE),"")</f>
        <v/>
      </c>
      <c r="F141" s="26" t="str">
        <f>IF(VLOOKUP($A141,rawtable!$A$4:$U$393,5,FALSE)="",IF(rawtable!$V141=".","NA",VLOOKUP($A141,rawtable!$A$4:$AG$393,31,FALSE)),"")</f>
        <v/>
      </c>
      <c r="G141" s="25">
        <f>IF(VLOOKUP($A141,rawtable!$A$4:$U$393,5,FALSE)="","",VLOOKUP($A141,rawtable!$A$4:$U$393,8,FALSE))</f>
        <v>0.16300000000000001</v>
      </c>
      <c r="H141" s="25" t="str">
        <f>IF(VLOOKUP($A141,rawtable!$A$4:$U$393,5,FALSE)="",VLOOKUP($A141,rawtable!$A$4:$U$393,17,FALSE),"")</f>
        <v/>
      </c>
      <c r="I141" s="26" t="str">
        <f>IF(VLOOKUP($A141,rawtable!$A$4:$U$393,5,FALSE)="",IF(rawtable!$Y141=".","NA",VLOOKUP($A141,rawtable!$A$4:$AG$393,32,FALSE)),"")</f>
        <v/>
      </c>
      <c r="J141" s="25">
        <f>IF(VLOOKUP($A141,rawtable!$A$4:$U$393,5,FALSE)="","",VLOOKUP($A141,rawtable!$A$4:$U$393,9,FALSE))</f>
        <v>0</v>
      </c>
      <c r="K141" s="25" t="str">
        <f>IF(VLOOKUP($A141,rawtable!$A$4:$U$393,5,FALSE)="",VLOOKUP($A141,rawtable!$A$4:$U$393,21,FALSE),"")</f>
        <v/>
      </c>
      <c r="L141" s="26" t="str">
        <f>IF(VLOOKUP($A141,rawtable!$A$4:$U$393,5,FALSE)="",IF(rawtable!$AB141=".","NA",VLOOKUP($A141,rawtable!$A$4:$AG$393,33,FALSE)),"")</f>
        <v/>
      </c>
    </row>
    <row r="142" spans="1:12" x14ac:dyDescent="0.25">
      <c r="A142">
        <v>138</v>
      </c>
      <c r="B142" s="24" t="str">
        <f>IF(VLOOKUP(A142,rawtable!$A$4:$U$393,5,FALSE)="",VLOOKUP(A142,rawtable!$A$4:$U$393,2,FALSE),"")</f>
        <v>street_shoulder</v>
      </c>
      <c r="D142" s="25" t="str">
        <f>IF(VLOOKUP($A142,rawtable!$A$4:$U$393,5,FALSE)="","",VLOOKUP($A142,rawtable!$A$4:$U$393,7,FALSE))</f>
        <v/>
      </c>
      <c r="E142" s="25">
        <f>IF(VLOOKUP($A142,rawtable!$A$4:$U$393,5,FALSE)="",VLOOKUP($A142,rawtable!$A$4:$U$393,13,FALSE),"")</f>
        <v>0.94915000000000005</v>
      </c>
      <c r="F142" s="26" t="str">
        <f>IF(VLOOKUP($A142,rawtable!$A$4:$U$393,5,FALSE)="",IF(rawtable!$V142=".","NA",VLOOKUP($A142,rawtable!$A$4:$AG$393,31,FALSE)),"")</f>
        <v>0.49 (-0.29, 1.00)</v>
      </c>
      <c r="G142" s="25" t="str">
        <f>IF(VLOOKUP($A142,rawtable!$A$4:$U$393,5,FALSE)="","",VLOOKUP($A142,rawtable!$A$4:$U$393,8,FALSE))</f>
        <v/>
      </c>
      <c r="H142" s="25">
        <f>IF(VLOOKUP($A142,rawtable!$A$4:$U$393,5,FALSE)="",VLOOKUP($A142,rawtable!$A$4:$U$393,17,FALSE),"")</f>
        <v>1</v>
      </c>
      <c r="I142" s="26" t="str">
        <f>IF(VLOOKUP($A142,rawtable!$A$4:$U$393,5,FALSE)="",IF(rawtable!$Y142=".","NA",VLOOKUP($A142,rawtable!$A$4:$AG$393,32,FALSE)),"")</f>
        <v>0.00 (1.00, 1.00)</v>
      </c>
      <c r="J142" s="25" t="str">
        <f>IF(VLOOKUP($A142,rawtable!$A$4:$U$393,5,FALSE)="","",VLOOKUP($A142,rawtable!$A$4:$U$393,9,FALSE))</f>
        <v/>
      </c>
      <c r="K142" s="25" t="str">
        <f>IF(VLOOKUP($A142,rawtable!$A$4:$U$393,5,FALSE)="",VLOOKUP($A142,rawtable!$A$4:$U$393,21,FALSE),"")</f>
        <v>.</v>
      </c>
      <c r="L142" s="26" t="str">
        <f>IF(VLOOKUP($A142,rawtable!$A$4:$U$393,5,FALSE)="",IF(rawtable!$AB142=".","NA",VLOOKUP($A142,rawtable!$A$4:$AG$393,33,FALSE)),"")</f>
        <v>NA</v>
      </c>
    </row>
    <row r="143" spans="1:12" x14ac:dyDescent="0.25">
      <c r="A143">
        <v>139</v>
      </c>
      <c r="B143" s="24" t="str">
        <f>IF(VLOOKUP(A143,rawtable!$A$4:$U$393,5,FALSE)="",VLOOKUP(A143,rawtable!$A$4:$U$393,2,FALSE),"")</f>
        <v/>
      </c>
      <c r="C143" s="28" t="str">
        <f>IF(VLOOKUP(A143,rawtable!$A$4:$U$393,5,FALSE)="","",VLOOKUP(A143,rawtable!$A$4:$U$393,5,FALSE))</f>
        <v>Neither side of Street</v>
      </c>
      <c r="D143" s="25">
        <f>IF(VLOOKUP($A143,rawtable!$A$4:$U$393,5,FALSE)="","",VLOOKUP($A143,rawtable!$A$4:$U$393,7,FALSE))</f>
        <v>97.869</v>
      </c>
      <c r="E143" s="25" t="str">
        <f>IF(VLOOKUP($A143,rawtable!$A$4:$U$393,5,FALSE)="",VLOOKUP($A143,rawtable!$A$4:$U$393,13,FALSE),"")</f>
        <v/>
      </c>
      <c r="F143" s="26" t="str">
        <f>IF(VLOOKUP($A143,rawtable!$A$4:$U$393,5,FALSE)="",IF(rawtable!$V143=".","NA",VLOOKUP($A143,rawtable!$A$4:$AG$393,31,FALSE)),"")</f>
        <v/>
      </c>
      <c r="G143" s="25">
        <f>IF(VLOOKUP($A143,rawtable!$A$4:$U$393,5,FALSE)="","",VLOOKUP($A143,rawtable!$A$4:$U$393,8,FALSE))</f>
        <v>99.331000000000003</v>
      </c>
      <c r="H143" s="25" t="str">
        <f>IF(VLOOKUP($A143,rawtable!$A$4:$U$393,5,FALSE)="",VLOOKUP($A143,rawtable!$A$4:$U$393,17,FALSE),"")</f>
        <v/>
      </c>
      <c r="I143" s="26" t="str">
        <f>IF(VLOOKUP($A143,rawtable!$A$4:$U$393,5,FALSE)="",IF(rawtable!$Y143=".","NA",VLOOKUP($A143,rawtable!$A$4:$AG$393,32,FALSE)),"")</f>
        <v/>
      </c>
      <c r="J143" s="25">
        <f>IF(VLOOKUP($A143,rawtable!$A$4:$U$393,5,FALSE)="","",VLOOKUP($A143,rawtable!$A$4:$U$393,9,FALSE))</f>
        <v>0</v>
      </c>
      <c r="K143" s="25" t="str">
        <f>IF(VLOOKUP($A143,rawtable!$A$4:$U$393,5,FALSE)="",VLOOKUP($A143,rawtable!$A$4:$U$393,21,FALSE),"")</f>
        <v/>
      </c>
      <c r="L143" s="26" t="str">
        <f>IF(VLOOKUP($A143,rawtable!$A$4:$U$393,5,FALSE)="",IF(rawtable!$AB143=".","NA",VLOOKUP($A143,rawtable!$A$4:$AG$393,33,FALSE)),"")</f>
        <v/>
      </c>
    </row>
    <row r="144" spans="1:12" x14ac:dyDescent="0.25">
      <c r="A144">
        <v>140</v>
      </c>
      <c r="B144" s="24" t="str">
        <f>IF(VLOOKUP(A144,rawtable!$A$4:$U$393,5,FALSE)="",VLOOKUP(A144,rawtable!$A$4:$U$393,2,FALSE),"")</f>
        <v/>
      </c>
      <c r="C144" s="28" t="str">
        <f>IF(VLOOKUP(A144,rawtable!$A$4:$U$393,5,FALSE)="","",VLOOKUP(A144,rawtable!$A$4:$U$393,5,FALSE))</f>
        <v>Yes, One side of Street</v>
      </c>
      <c r="D144" s="25">
        <f>IF(VLOOKUP($A144,rawtable!$A$4:$U$393,5,FALSE)="","",VLOOKUP($A144,rawtable!$A$4:$U$393,7,FALSE))</f>
        <v>1.421</v>
      </c>
      <c r="E144" s="25" t="str">
        <f>IF(VLOOKUP($A144,rawtable!$A$4:$U$393,5,FALSE)="",VLOOKUP($A144,rawtable!$A$4:$U$393,13,FALSE),"")</f>
        <v/>
      </c>
      <c r="F144" s="26" t="str">
        <f>IF(VLOOKUP($A144,rawtable!$A$4:$U$393,5,FALSE)="",IF(rawtable!$V144=".","NA",VLOOKUP($A144,rawtable!$A$4:$AG$393,31,FALSE)),"")</f>
        <v/>
      </c>
      <c r="G144" s="25">
        <f>IF(VLOOKUP($A144,rawtable!$A$4:$U$393,5,FALSE)="","",VLOOKUP($A144,rawtable!$A$4:$U$393,8,FALSE))</f>
        <v>0.33400000000000002</v>
      </c>
      <c r="H144" s="25" t="str">
        <f>IF(VLOOKUP($A144,rawtable!$A$4:$U$393,5,FALSE)="",VLOOKUP($A144,rawtable!$A$4:$U$393,17,FALSE),"")</f>
        <v/>
      </c>
      <c r="I144" s="26" t="str">
        <f>IF(VLOOKUP($A144,rawtable!$A$4:$U$393,5,FALSE)="",IF(rawtable!$Y144=".","NA",VLOOKUP($A144,rawtable!$A$4:$AG$393,32,FALSE)),"")</f>
        <v/>
      </c>
      <c r="J144" s="25">
        <f>IF(VLOOKUP($A144,rawtable!$A$4:$U$393,5,FALSE)="","",VLOOKUP($A144,rawtable!$A$4:$U$393,9,FALSE))</f>
        <v>0</v>
      </c>
      <c r="K144" s="25" t="str">
        <f>IF(VLOOKUP($A144,rawtable!$A$4:$U$393,5,FALSE)="",VLOOKUP($A144,rawtable!$A$4:$U$393,21,FALSE),"")</f>
        <v/>
      </c>
      <c r="L144" s="26" t="str">
        <f>IF(VLOOKUP($A144,rawtable!$A$4:$U$393,5,FALSE)="",IF(rawtable!$AB144=".","NA",VLOOKUP($A144,rawtable!$A$4:$AG$393,33,FALSE)),"")</f>
        <v/>
      </c>
    </row>
    <row r="145" spans="1:12" x14ac:dyDescent="0.25">
      <c r="A145">
        <v>141</v>
      </c>
      <c r="B145" s="24" t="str">
        <f>IF(VLOOKUP(A145,rawtable!$A$4:$U$393,5,FALSE)="",VLOOKUP(A145,rawtable!$A$4:$U$393,2,FALSE),"")</f>
        <v/>
      </c>
      <c r="C145" s="28" t="str">
        <f>IF(VLOOKUP(A145,rawtable!$A$4:$U$393,5,FALSE)="","",VLOOKUP(A145,rawtable!$A$4:$U$393,5,FALSE))</f>
        <v>Yes, Both sides of Street</v>
      </c>
      <c r="D145" s="25">
        <f>IF(VLOOKUP($A145,rawtable!$A$4:$U$393,5,FALSE)="","",VLOOKUP($A145,rawtable!$A$4:$U$393,7,FALSE))</f>
        <v>0.71</v>
      </c>
      <c r="E145" s="25" t="str">
        <f>IF(VLOOKUP($A145,rawtable!$A$4:$U$393,5,FALSE)="",VLOOKUP($A145,rawtable!$A$4:$U$393,13,FALSE),"")</f>
        <v/>
      </c>
      <c r="F145" s="26" t="str">
        <f>IF(VLOOKUP($A145,rawtable!$A$4:$U$393,5,FALSE)="",IF(rawtable!$V145=".","NA",VLOOKUP($A145,rawtable!$A$4:$AG$393,31,FALSE)),"")</f>
        <v/>
      </c>
      <c r="G145" s="25">
        <f>IF(VLOOKUP($A145,rawtable!$A$4:$U$393,5,FALSE)="","",VLOOKUP($A145,rawtable!$A$4:$U$393,8,FALSE))</f>
        <v>0.33400000000000002</v>
      </c>
      <c r="H145" s="25" t="str">
        <f>IF(VLOOKUP($A145,rawtable!$A$4:$U$393,5,FALSE)="",VLOOKUP($A145,rawtable!$A$4:$U$393,17,FALSE),"")</f>
        <v/>
      </c>
      <c r="I145" s="26" t="str">
        <f>IF(VLOOKUP($A145,rawtable!$A$4:$U$393,5,FALSE)="",IF(rawtable!$Y145=".","NA",VLOOKUP($A145,rawtable!$A$4:$AG$393,32,FALSE)),"")</f>
        <v/>
      </c>
      <c r="J145" s="25">
        <f>IF(VLOOKUP($A145,rawtable!$A$4:$U$393,5,FALSE)="","",VLOOKUP($A145,rawtable!$A$4:$U$393,9,FALSE))</f>
        <v>0</v>
      </c>
      <c r="K145" s="25" t="str">
        <f>IF(VLOOKUP($A145,rawtable!$A$4:$U$393,5,FALSE)="",VLOOKUP($A145,rawtable!$A$4:$U$393,21,FALSE),"")</f>
        <v/>
      </c>
      <c r="L145" s="26" t="str">
        <f>IF(VLOOKUP($A145,rawtable!$A$4:$U$393,5,FALSE)="",IF(rawtable!$AB145=".","NA",VLOOKUP($A145,rawtable!$A$4:$AG$393,33,FALSE)),"")</f>
        <v/>
      </c>
    </row>
    <row r="146" spans="1:12" x14ac:dyDescent="0.25">
      <c r="A146">
        <v>142</v>
      </c>
      <c r="B146" s="24" t="str">
        <f>IF(VLOOKUP(A146,rawtable!$A$4:$U$393,5,FALSE)="",VLOOKUP(A146,rawtable!$A$4:$U$393,2,FALSE),"")</f>
        <v>curb</v>
      </c>
      <c r="D146" s="25" t="str">
        <f>IF(VLOOKUP($A146,rawtable!$A$4:$U$393,5,FALSE)="","",VLOOKUP($A146,rawtable!$A$4:$U$393,7,FALSE))</f>
        <v/>
      </c>
      <c r="E146" s="25">
        <f>IF(VLOOKUP($A146,rawtable!$A$4:$U$393,5,FALSE)="",VLOOKUP($A146,rawtable!$A$4:$U$393,13,FALSE),"")</f>
        <v>0.82759000000000005</v>
      </c>
      <c r="F146" s="26" t="str">
        <f>IF(VLOOKUP($A146,rawtable!$A$4:$U$393,5,FALSE)="",IF(rawtable!$V146=".","NA",VLOOKUP($A146,rawtable!$A$4:$AG$393,31,FALSE)),"")</f>
        <v>0.45 (0.10, 0.76)</v>
      </c>
      <c r="G146" s="25" t="str">
        <f>IF(VLOOKUP($A146,rawtable!$A$4:$U$393,5,FALSE)="","",VLOOKUP($A146,rawtable!$A$4:$U$393,8,FALSE))</f>
        <v/>
      </c>
      <c r="H146" s="25">
        <f>IF(VLOOKUP($A146,rawtable!$A$4:$U$393,5,FALSE)="",VLOOKUP($A146,rawtable!$A$4:$U$393,17,FALSE),"")</f>
        <v>0.92</v>
      </c>
      <c r="I146" s="26" t="str">
        <f>IF(VLOOKUP($A146,rawtable!$A$4:$U$393,5,FALSE)="",IF(rawtable!$Y146=".","NA",VLOOKUP($A146,rawtable!$A$4:$AG$393,32,FALSE)),"")</f>
        <v>0.73 (0.46, 0.95)</v>
      </c>
      <c r="J146" s="25" t="str">
        <f>IF(VLOOKUP($A146,rawtable!$A$4:$U$393,5,FALSE)="","",VLOOKUP($A146,rawtable!$A$4:$U$393,9,FALSE))</f>
        <v/>
      </c>
      <c r="K146" s="25">
        <f>IF(VLOOKUP($A146,rawtable!$A$4:$U$393,5,FALSE)="",VLOOKUP($A146,rawtable!$A$4:$U$393,21,FALSE),"")</f>
        <v>0.79</v>
      </c>
      <c r="L146" s="26" t="str">
        <f>IF(VLOOKUP($A146,rawtable!$A$4:$U$393,5,FALSE)="",IF(rawtable!$AB146=".","NA",VLOOKUP($A146,rawtable!$A$4:$AG$393,33,FALSE)),"")</f>
        <v>0.58 (0.40, 0.75)</v>
      </c>
    </row>
    <row r="147" spans="1:12" x14ac:dyDescent="0.25">
      <c r="A147">
        <v>143</v>
      </c>
      <c r="B147" s="24" t="str">
        <f>IF(VLOOKUP(A147,rawtable!$A$4:$U$393,5,FALSE)="",VLOOKUP(A147,rawtable!$A$4:$U$393,2,FALSE),"")</f>
        <v/>
      </c>
      <c r="C147" s="28" t="str">
        <f>IF(VLOOKUP(A147,rawtable!$A$4:$U$393,5,FALSE)="","",VLOOKUP(A147,rawtable!$A$4:$U$393,5,FALSE))</f>
        <v>Neither side of Street</v>
      </c>
      <c r="D147" s="25">
        <f>IF(VLOOKUP($A147,rawtable!$A$4:$U$393,5,FALSE)="","",VLOOKUP($A147,rawtable!$A$4:$U$393,7,FALSE))</f>
        <v>18.75</v>
      </c>
      <c r="E147" s="25" t="str">
        <f>IF(VLOOKUP($A147,rawtable!$A$4:$U$393,5,FALSE)="",VLOOKUP($A147,rawtable!$A$4:$U$393,13,FALSE),"")</f>
        <v/>
      </c>
      <c r="F147" s="26" t="str">
        <f>IF(VLOOKUP($A147,rawtable!$A$4:$U$393,5,FALSE)="",IF(rawtable!$V147=".","NA",VLOOKUP($A147,rawtable!$A$4:$AG$393,31,FALSE)),"")</f>
        <v/>
      </c>
      <c r="G147" s="25">
        <f>IF(VLOOKUP($A147,rawtable!$A$4:$U$393,5,FALSE)="","",VLOOKUP($A147,rawtable!$A$4:$U$393,8,FALSE))</f>
        <v>23.077000000000002</v>
      </c>
      <c r="H147" s="25" t="str">
        <f>IF(VLOOKUP($A147,rawtable!$A$4:$U$393,5,FALSE)="",VLOOKUP($A147,rawtable!$A$4:$U$393,17,FALSE),"")</f>
        <v/>
      </c>
      <c r="I147" s="26" t="str">
        <f>IF(VLOOKUP($A147,rawtable!$A$4:$U$393,5,FALSE)="",IF(rawtable!$Y147=".","NA",VLOOKUP($A147,rawtable!$A$4:$AG$393,32,FALSE)),"")</f>
        <v/>
      </c>
      <c r="J147" s="25">
        <f>IF(VLOOKUP($A147,rawtable!$A$4:$U$393,5,FALSE)="","",VLOOKUP($A147,rawtable!$A$4:$U$393,9,FALSE))</f>
        <v>21.244</v>
      </c>
      <c r="K147" s="25" t="str">
        <f>IF(VLOOKUP($A147,rawtable!$A$4:$U$393,5,FALSE)="",VLOOKUP($A147,rawtable!$A$4:$U$393,21,FALSE),"")</f>
        <v/>
      </c>
      <c r="L147" s="26" t="str">
        <f>IF(VLOOKUP($A147,rawtable!$A$4:$U$393,5,FALSE)="",IF(rawtable!$AB147=".","NA",VLOOKUP($A147,rawtable!$A$4:$AG$393,33,FALSE)),"")</f>
        <v/>
      </c>
    </row>
    <row r="148" spans="1:12" x14ac:dyDescent="0.25">
      <c r="A148">
        <v>144</v>
      </c>
      <c r="B148" s="24" t="str">
        <f>IF(VLOOKUP(A148,rawtable!$A$4:$U$393,5,FALSE)="",VLOOKUP(A148,rawtable!$A$4:$U$393,2,FALSE),"")</f>
        <v/>
      </c>
      <c r="C148" s="28" t="str">
        <f>IF(VLOOKUP(A148,rawtable!$A$4:$U$393,5,FALSE)="","",VLOOKUP(A148,rawtable!$A$4:$U$393,5,FALSE))</f>
        <v>Yes, One side of Street</v>
      </c>
      <c r="D148" s="25">
        <f>IF(VLOOKUP($A148,rawtable!$A$4:$U$393,5,FALSE)="","",VLOOKUP($A148,rawtable!$A$4:$U$393,7,FALSE))</f>
        <v>12.143000000000001</v>
      </c>
      <c r="E148" s="25" t="str">
        <f>IF(VLOOKUP($A148,rawtable!$A$4:$U$393,5,FALSE)="",VLOOKUP($A148,rawtable!$A$4:$U$393,13,FALSE),"")</f>
        <v/>
      </c>
      <c r="F148" s="26" t="str">
        <f>IF(VLOOKUP($A148,rawtable!$A$4:$U$393,5,FALSE)="",IF(rawtable!$V148=".","NA",VLOOKUP($A148,rawtable!$A$4:$AG$393,31,FALSE)),"")</f>
        <v/>
      </c>
      <c r="G148" s="25">
        <f>IF(VLOOKUP($A148,rawtable!$A$4:$U$393,5,FALSE)="","",VLOOKUP($A148,rawtable!$A$4:$U$393,8,FALSE))</f>
        <v>6.2190000000000003</v>
      </c>
      <c r="H148" s="25" t="str">
        <f>IF(VLOOKUP($A148,rawtable!$A$4:$U$393,5,FALSE)="",VLOOKUP($A148,rawtable!$A$4:$U$393,17,FALSE),"")</f>
        <v/>
      </c>
      <c r="I148" s="26" t="str">
        <f>IF(VLOOKUP($A148,rawtable!$A$4:$U$393,5,FALSE)="",IF(rawtable!$Y148=".","NA",VLOOKUP($A148,rawtable!$A$4:$AG$393,32,FALSE)),"")</f>
        <v/>
      </c>
      <c r="J148" s="25">
        <f>IF(VLOOKUP($A148,rawtable!$A$4:$U$393,5,FALSE)="","",VLOOKUP($A148,rawtable!$A$4:$U$393,9,FALSE))</f>
        <v>7.1319999999999997</v>
      </c>
      <c r="K148" s="25" t="str">
        <f>IF(VLOOKUP($A148,rawtable!$A$4:$U$393,5,FALSE)="",VLOOKUP($A148,rawtable!$A$4:$U$393,21,FALSE),"")</f>
        <v/>
      </c>
      <c r="L148" s="26" t="str">
        <f>IF(VLOOKUP($A148,rawtable!$A$4:$U$393,5,FALSE)="",IF(rawtable!$AB148=".","NA",VLOOKUP($A148,rawtable!$A$4:$AG$393,33,FALSE)),"")</f>
        <v/>
      </c>
    </row>
    <row r="149" spans="1:12" x14ac:dyDescent="0.25">
      <c r="A149">
        <v>145</v>
      </c>
      <c r="B149" s="24" t="str">
        <f>IF(VLOOKUP(A149,rawtable!$A$4:$U$393,5,FALSE)="",VLOOKUP(A149,rawtable!$A$4:$U$393,2,FALSE),"")</f>
        <v/>
      </c>
      <c r="C149" s="28" t="str">
        <f>IF(VLOOKUP(A149,rawtable!$A$4:$U$393,5,FALSE)="","",VLOOKUP(A149,rawtable!$A$4:$U$393,5,FALSE))</f>
        <v>Yes, Both sides of Street</v>
      </c>
      <c r="D149" s="25">
        <f>IF(VLOOKUP($A149,rawtable!$A$4:$U$393,5,FALSE)="","",VLOOKUP($A149,rawtable!$A$4:$U$393,7,FALSE))</f>
        <v>69.106999999999999</v>
      </c>
      <c r="E149" s="25" t="str">
        <f>IF(VLOOKUP($A149,rawtable!$A$4:$U$393,5,FALSE)="",VLOOKUP($A149,rawtable!$A$4:$U$393,13,FALSE),"")</f>
        <v/>
      </c>
      <c r="F149" s="26" t="str">
        <f>IF(VLOOKUP($A149,rawtable!$A$4:$U$393,5,FALSE)="",IF(rawtable!$V149=".","NA",VLOOKUP($A149,rawtable!$A$4:$AG$393,31,FALSE)),"")</f>
        <v/>
      </c>
      <c r="G149" s="25">
        <f>IF(VLOOKUP($A149,rawtable!$A$4:$U$393,5,FALSE)="","",VLOOKUP($A149,rawtable!$A$4:$U$393,8,FALSE))</f>
        <v>70.703999999999994</v>
      </c>
      <c r="H149" s="25" t="str">
        <f>IF(VLOOKUP($A149,rawtable!$A$4:$U$393,5,FALSE)="",VLOOKUP($A149,rawtable!$A$4:$U$393,17,FALSE),"")</f>
        <v/>
      </c>
      <c r="I149" s="26" t="str">
        <f>IF(VLOOKUP($A149,rawtable!$A$4:$U$393,5,FALSE)="",IF(rawtable!$Y149=".","NA",VLOOKUP($A149,rawtable!$A$4:$AG$393,32,FALSE)),"")</f>
        <v/>
      </c>
      <c r="J149" s="25">
        <f>IF(VLOOKUP($A149,rawtable!$A$4:$U$393,5,FALSE)="","",VLOOKUP($A149,rawtable!$A$4:$U$393,9,FALSE))</f>
        <v>71.623999999999995</v>
      </c>
      <c r="K149" s="25" t="str">
        <f>IF(VLOOKUP($A149,rawtable!$A$4:$U$393,5,FALSE)="",VLOOKUP($A149,rawtable!$A$4:$U$393,21,FALSE),"")</f>
        <v/>
      </c>
      <c r="L149" s="26" t="str">
        <f>IF(VLOOKUP($A149,rawtable!$A$4:$U$393,5,FALSE)="",IF(rawtable!$AB149=".","NA",VLOOKUP($A149,rawtable!$A$4:$AG$393,33,FALSE)),"")</f>
        <v/>
      </c>
    </row>
    <row r="150" spans="1:12" x14ac:dyDescent="0.25">
      <c r="A150">
        <v>146</v>
      </c>
      <c r="B150" s="24" t="str">
        <f>IF(VLOOKUP(A150,rawtable!$A$4:$U$393,5,FALSE)="",VLOOKUP(A150,rawtable!$A$4:$U$393,2,FALSE),"")</f>
        <v>street_sidewalk_lighting</v>
      </c>
      <c r="D150" s="25" t="str">
        <f>IF(VLOOKUP($A150,rawtable!$A$4:$U$393,5,FALSE)="","",VLOOKUP($A150,rawtable!$A$4:$U$393,7,FALSE))</f>
        <v/>
      </c>
      <c r="E150" s="25">
        <f>IF(VLOOKUP($A150,rawtable!$A$4:$U$393,5,FALSE)="",VLOOKUP($A150,rawtable!$A$4:$U$393,13,FALSE),"")</f>
        <v>0.81355999999999995</v>
      </c>
      <c r="F150" s="26" t="str">
        <f>IF(VLOOKUP($A150,rawtable!$A$4:$U$393,5,FALSE)="",IF(rawtable!$V150=".","NA",VLOOKUP($A150,rawtable!$A$4:$AG$393,31,FALSE)),"")</f>
        <v>0.48 (0.11, 0.77)</v>
      </c>
      <c r="G150" s="25" t="str">
        <f>IF(VLOOKUP($A150,rawtable!$A$4:$U$393,5,FALSE)="","",VLOOKUP($A150,rawtable!$A$4:$U$393,8,FALSE))</f>
        <v/>
      </c>
      <c r="H150" s="25">
        <f>IF(VLOOKUP($A150,rawtable!$A$4:$U$393,5,FALSE)="",VLOOKUP($A150,rawtable!$A$4:$U$393,17,FALSE),"")</f>
        <v>0.89795999999999998</v>
      </c>
      <c r="I150" s="26" t="str">
        <f>IF(VLOOKUP($A150,rawtable!$A$4:$U$393,5,FALSE)="",IF(rawtable!$Y150=".","NA",VLOOKUP($A150,rawtable!$A$4:$AG$393,32,FALSE)),"")</f>
        <v>0.76 (0.57, 0.95)</v>
      </c>
      <c r="J150" s="25" t="str">
        <f>IF(VLOOKUP($A150,rawtable!$A$4:$U$393,5,FALSE)="","",VLOOKUP($A150,rawtable!$A$4:$U$393,9,FALSE))</f>
        <v/>
      </c>
      <c r="K150" s="25">
        <f>IF(VLOOKUP($A150,rawtable!$A$4:$U$393,5,FALSE)="",VLOOKUP($A150,rawtable!$A$4:$U$393,21,FALSE),"")</f>
        <v>0.84</v>
      </c>
      <c r="L150" s="26" t="str">
        <f>IF(VLOOKUP($A150,rawtable!$A$4:$U$393,5,FALSE)="",IF(rawtable!$AB150=".","NA",VLOOKUP($A150,rawtable!$A$4:$AG$393,33,FALSE)),"")</f>
        <v>0.63 (0.41, 0.79)</v>
      </c>
    </row>
    <row r="151" spans="1:12" x14ac:dyDescent="0.25">
      <c r="A151">
        <v>147</v>
      </c>
      <c r="B151" s="24" t="str">
        <f>IF(VLOOKUP(A151,rawtable!$A$4:$U$393,5,FALSE)="",VLOOKUP(A151,rawtable!$A$4:$U$393,2,FALSE),"")</f>
        <v/>
      </c>
      <c r="C151" s="28" t="str">
        <f>IF(VLOOKUP(A151,rawtable!$A$4:$U$393,5,FALSE)="","",VLOOKUP(A151,rawtable!$A$4:$U$393,5,FALSE))</f>
        <v>Neither side of Street</v>
      </c>
      <c r="D151" s="25">
        <f>IF(VLOOKUP($A151,rawtable!$A$4:$U$393,5,FALSE)="","",VLOOKUP($A151,rawtable!$A$4:$U$393,7,FALSE))</f>
        <v>6.7859999999999996</v>
      </c>
      <c r="E151" s="25" t="str">
        <f>IF(VLOOKUP($A151,rawtable!$A$4:$U$393,5,FALSE)="",VLOOKUP($A151,rawtable!$A$4:$U$393,13,FALSE),"")</f>
        <v/>
      </c>
      <c r="F151" s="26" t="str">
        <f>IF(VLOOKUP($A151,rawtable!$A$4:$U$393,5,FALSE)="",IF(rawtable!$V151=".","NA",VLOOKUP($A151,rawtable!$A$4:$AG$393,31,FALSE)),"")</f>
        <v/>
      </c>
      <c r="G151" s="25">
        <f>IF(VLOOKUP($A151,rawtable!$A$4:$U$393,5,FALSE)="","",VLOOKUP($A151,rawtable!$A$4:$U$393,8,FALSE))</f>
        <v>6.4569999999999999</v>
      </c>
      <c r="H151" s="25" t="str">
        <f>IF(VLOOKUP($A151,rawtable!$A$4:$U$393,5,FALSE)="",VLOOKUP($A151,rawtable!$A$4:$U$393,17,FALSE),"")</f>
        <v/>
      </c>
      <c r="I151" s="26" t="str">
        <f>IF(VLOOKUP($A151,rawtable!$A$4:$U$393,5,FALSE)="",IF(rawtable!$Y151=".","NA",VLOOKUP($A151,rawtable!$A$4:$AG$393,32,FALSE)),"")</f>
        <v/>
      </c>
      <c r="J151" s="25">
        <f>IF(VLOOKUP($A151,rawtable!$A$4:$U$393,5,FALSE)="","",VLOOKUP($A151,rawtable!$A$4:$U$393,9,FALSE))</f>
        <v>8.1820000000000004</v>
      </c>
      <c r="K151" s="25" t="str">
        <f>IF(VLOOKUP($A151,rawtable!$A$4:$U$393,5,FALSE)="",VLOOKUP($A151,rawtable!$A$4:$U$393,21,FALSE),"")</f>
        <v/>
      </c>
      <c r="L151" s="26" t="str">
        <f>IF(VLOOKUP($A151,rawtable!$A$4:$U$393,5,FALSE)="",IF(rawtable!$AB151=".","NA",VLOOKUP($A151,rawtable!$A$4:$AG$393,33,FALSE)),"")</f>
        <v/>
      </c>
    </row>
    <row r="152" spans="1:12" x14ac:dyDescent="0.25">
      <c r="A152">
        <v>148</v>
      </c>
      <c r="B152" s="24" t="str">
        <f>IF(VLOOKUP(A152,rawtable!$A$4:$U$393,5,FALSE)="",VLOOKUP(A152,rawtable!$A$4:$U$393,2,FALSE),"")</f>
        <v/>
      </c>
      <c r="C152" s="28" t="str">
        <f>IF(VLOOKUP(A152,rawtable!$A$4:$U$393,5,FALSE)="","",VLOOKUP(A152,rawtable!$A$4:$U$393,5,FALSE))</f>
        <v>Yes, One side of Street</v>
      </c>
      <c r="D152" s="25">
        <f>IF(VLOOKUP($A152,rawtable!$A$4:$U$393,5,FALSE)="","",VLOOKUP($A152,rawtable!$A$4:$U$393,7,FALSE))</f>
        <v>79.286000000000001</v>
      </c>
      <c r="E152" s="25" t="str">
        <f>IF(VLOOKUP($A152,rawtable!$A$4:$U$393,5,FALSE)="",VLOOKUP($A152,rawtable!$A$4:$U$393,13,FALSE),"")</f>
        <v/>
      </c>
      <c r="F152" s="26" t="str">
        <f>IF(VLOOKUP($A152,rawtable!$A$4:$U$393,5,FALSE)="",IF(rawtable!$V152=".","NA",VLOOKUP($A152,rawtable!$A$4:$AG$393,31,FALSE)),"")</f>
        <v/>
      </c>
      <c r="G152" s="25">
        <f>IF(VLOOKUP($A152,rawtable!$A$4:$U$393,5,FALSE)="","",VLOOKUP($A152,rawtable!$A$4:$U$393,8,FALSE))</f>
        <v>79.305000000000007</v>
      </c>
      <c r="H152" s="25" t="str">
        <f>IF(VLOOKUP($A152,rawtable!$A$4:$U$393,5,FALSE)="",VLOOKUP($A152,rawtable!$A$4:$U$393,17,FALSE),"")</f>
        <v/>
      </c>
      <c r="I152" s="26" t="str">
        <f>IF(VLOOKUP($A152,rawtable!$A$4:$U$393,5,FALSE)="",IF(rawtable!$Y152=".","NA",VLOOKUP($A152,rawtable!$A$4:$AG$393,32,FALSE)),"")</f>
        <v/>
      </c>
      <c r="J152" s="25">
        <f>IF(VLOOKUP($A152,rawtable!$A$4:$U$393,5,FALSE)="","",VLOOKUP($A152,rawtable!$A$4:$U$393,9,FALSE))</f>
        <v>75.302999999999997</v>
      </c>
      <c r="K152" s="25" t="str">
        <f>IF(VLOOKUP($A152,rawtable!$A$4:$U$393,5,FALSE)="",VLOOKUP($A152,rawtable!$A$4:$U$393,21,FALSE),"")</f>
        <v/>
      </c>
      <c r="L152" s="26" t="str">
        <f>IF(VLOOKUP($A152,rawtable!$A$4:$U$393,5,FALSE)="",IF(rawtable!$AB152=".","NA",VLOOKUP($A152,rawtable!$A$4:$AG$393,33,FALSE)),"")</f>
        <v/>
      </c>
    </row>
    <row r="153" spans="1:12" x14ac:dyDescent="0.25">
      <c r="A153">
        <v>149</v>
      </c>
      <c r="B153" s="24" t="str">
        <f>IF(VLOOKUP(A153,rawtable!$A$4:$U$393,5,FALSE)="",VLOOKUP(A153,rawtable!$A$4:$U$393,2,FALSE),"")</f>
        <v/>
      </c>
      <c r="C153" s="28" t="str">
        <f>IF(VLOOKUP(A153,rawtable!$A$4:$U$393,5,FALSE)="","",VLOOKUP(A153,rawtable!$A$4:$U$393,5,FALSE))</f>
        <v>Yes, Both sides of Street</v>
      </c>
      <c r="D153" s="25">
        <f>IF(VLOOKUP($A153,rawtable!$A$4:$U$393,5,FALSE)="","",VLOOKUP($A153,rawtable!$A$4:$U$393,7,FALSE))</f>
        <v>13.929</v>
      </c>
      <c r="E153" s="25" t="str">
        <f>IF(VLOOKUP($A153,rawtable!$A$4:$U$393,5,FALSE)="",VLOOKUP($A153,rawtable!$A$4:$U$393,13,FALSE),"")</f>
        <v/>
      </c>
      <c r="F153" s="26" t="str">
        <f>IF(VLOOKUP($A153,rawtable!$A$4:$U$393,5,FALSE)="",IF(rawtable!$V153=".","NA",VLOOKUP($A153,rawtable!$A$4:$AG$393,31,FALSE)),"")</f>
        <v/>
      </c>
      <c r="G153" s="25">
        <f>IF(VLOOKUP($A153,rawtable!$A$4:$U$393,5,FALSE)="","",VLOOKUP($A153,rawtable!$A$4:$U$393,8,FALSE))</f>
        <v>14.238</v>
      </c>
      <c r="H153" s="25" t="str">
        <f>IF(VLOOKUP($A153,rawtable!$A$4:$U$393,5,FALSE)="",VLOOKUP($A153,rawtable!$A$4:$U$393,17,FALSE),"")</f>
        <v/>
      </c>
      <c r="I153" s="26" t="str">
        <f>IF(VLOOKUP($A153,rawtable!$A$4:$U$393,5,FALSE)="",IF(rawtable!$Y153=".","NA",VLOOKUP($A153,rawtable!$A$4:$AG$393,32,FALSE)),"")</f>
        <v/>
      </c>
      <c r="J153" s="25">
        <f>IF(VLOOKUP($A153,rawtable!$A$4:$U$393,5,FALSE)="","",VLOOKUP($A153,rawtable!$A$4:$U$393,9,FALSE))</f>
        <v>16.515000000000001</v>
      </c>
      <c r="K153" s="25" t="str">
        <f>IF(VLOOKUP($A153,rawtable!$A$4:$U$393,5,FALSE)="",VLOOKUP($A153,rawtable!$A$4:$U$393,21,FALSE),"")</f>
        <v/>
      </c>
      <c r="L153" s="26" t="str">
        <f>IF(VLOOKUP($A153,rawtable!$A$4:$U$393,5,FALSE)="",IF(rawtable!$AB153=".","NA",VLOOKUP($A153,rawtable!$A$4:$AG$393,33,FALSE)),"")</f>
        <v/>
      </c>
    </row>
    <row r="154" spans="1:12" x14ac:dyDescent="0.25">
      <c r="A154">
        <v>150</v>
      </c>
      <c r="B154" s="24" t="str">
        <f>IF(VLOOKUP(A154,rawtable!$A$4:$U$393,5,FALSE)="",VLOOKUP(A154,rawtable!$A$4:$U$393,2,FALSE),"")</f>
        <v>sidewalk</v>
      </c>
      <c r="D154" s="25" t="str">
        <f>IF(VLOOKUP($A154,rawtable!$A$4:$U$393,5,FALSE)="","",VLOOKUP($A154,rawtable!$A$4:$U$393,7,FALSE))</f>
        <v/>
      </c>
      <c r="E154" s="25">
        <f>IF(VLOOKUP($A154,rawtable!$A$4:$U$393,5,FALSE)="",VLOOKUP($A154,rawtable!$A$4:$U$393,13,FALSE),"")</f>
        <v>0.89831000000000005</v>
      </c>
      <c r="F154" s="26" t="str">
        <f>IF(VLOOKUP($A154,rawtable!$A$4:$U$393,5,FALSE)="",IF(rawtable!$V154=".","NA",VLOOKUP($A154,rawtable!$A$4:$AG$393,31,FALSE)),"")</f>
        <v>0.76 (0.52, 0.94)</v>
      </c>
      <c r="G154" s="25" t="str">
        <f>IF(VLOOKUP($A154,rawtable!$A$4:$U$393,5,FALSE)="","",VLOOKUP($A154,rawtable!$A$4:$U$393,8,FALSE))</f>
        <v/>
      </c>
      <c r="H154" s="25">
        <f>IF(VLOOKUP($A154,rawtable!$A$4:$U$393,5,FALSE)="",VLOOKUP($A154,rawtable!$A$4:$U$393,17,FALSE),"")</f>
        <v>0.91666999999999998</v>
      </c>
      <c r="I154" s="26" t="str">
        <f>IF(VLOOKUP($A154,rawtable!$A$4:$U$393,5,FALSE)="",IF(rawtable!$Y154=".","NA",VLOOKUP($A154,rawtable!$A$4:$AG$393,32,FALSE)),"")</f>
        <v>0.78 (0.54, 0.96)</v>
      </c>
      <c r="J154" s="25" t="str">
        <f>IF(VLOOKUP($A154,rawtable!$A$4:$U$393,5,FALSE)="","",VLOOKUP($A154,rawtable!$A$4:$U$393,9,FALSE))</f>
        <v/>
      </c>
      <c r="K154" s="25">
        <f>IF(VLOOKUP($A154,rawtable!$A$4:$U$393,5,FALSE)="",VLOOKUP($A154,rawtable!$A$4:$U$393,21,FALSE),"")</f>
        <v>0.84848000000000001</v>
      </c>
      <c r="L154" s="26" t="str">
        <f>IF(VLOOKUP($A154,rawtable!$A$4:$U$393,5,FALSE)="",IF(rawtable!$AB154=".","NA",VLOOKUP($A154,rawtable!$A$4:$AG$393,33,FALSE)),"")</f>
        <v>0.72 (0.56, 0.87)</v>
      </c>
    </row>
    <row r="155" spans="1:12" x14ac:dyDescent="0.25">
      <c r="A155">
        <v>151</v>
      </c>
      <c r="B155" s="24" t="str">
        <f>IF(VLOOKUP(A155,rawtable!$A$4:$U$393,5,FALSE)="",VLOOKUP(A155,rawtable!$A$4:$U$393,2,FALSE),"")</f>
        <v/>
      </c>
      <c r="C155" s="28" t="str">
        <f>IF(VLOOKUP(A155,rawtable!$A$4:$U$393,5,FALSE)="","",VLOOKUP(A155,rawtable!$A$4:$U$393,5,FALSE))</f>
        <v>Neither side of Street</v>
      </c>
      <c r="D155" s="25">
        <f>IF(VLOOKUP($A155,rawtable!$A$4:$U$393,5,FALSE)="","",VLOOKUP($A155,rawtable!$A$4:$U$393,7,FALSE))</f>
        <v>20.640999999999998</v>
      </c>
      <c r="E155" s="25" t="str">
        <f>IF(VLOOKUP($A155,rawtable!$A$4:$U$393,5,FALSE)="",VLOOKUP($A155,rawtable!$A$4:$U$393,13,FALSE),"")</f>
        <v/>
      </c>
      <c r="F155" s="26" t="str">
        <f>IF(VLOOKUP($A155,rawtable!$A$4:$U$393,5,FALSE)="",IF(rawtable!$V155=".","NA",VLOOKUP($A155,rawtable!$A$4:$AG$393,31,FALSE)),"")</f>
        <v/>
      </c>
      <c r="G155" s="25">
        <f>IF(VLOOKUP($A155,rawtable!$A$4:$U$393,5,FALSE)="","",VLOOKUP($A155,rawtable!$A$4:$U$393,8,FALSE))</f>
        <v>22.885999999999999</v>
      </c>
      <c r="H155" s="25" t="str">
        <f>IF(VLOOKUP($A155,rawtable!$A$4:$U$393,5,FALSE)="",VLOOKUP($A155,rawtable!$A$4:$U$393,17,FALSE),"")</f>
        <v/>
      </c>
      <c r="I155" s="26" t="str">
        <f>IF(VLOOKUP($A155,rawtable!$A$4:$U$393,5,FALSE)="",IF(rawtable!$Y155=".","NA",VLOOKUP($A155,rawtable!$A$4:$AG$393,32,FALSE)),"")</f>
        <v/>
      </c>
      <c r="J155" s="25">
        <f>IF(VLOOKUP($A155,rawtable!$A$4:$U$393,5,FALSE)="","",VLOOKUP($A155,rawtable!$A$4:$U$393,9,FALSE))</f>
        <v>20.606000000000002</v>
      </c>
      <c r="K155" s="25" t="str">
        <f>IF(VLOOKUP($A155,rawtable!$A$4:$U$393,5,FALSE)="",VLOOKUP($A155,rawtable!$A$4:$U$393,21,FALSE),"")</f>
        <v/>
      </c>
      <c r="L155" s="26" t="str">
        <f>IF(VLOOKUP($A155,rawtable!$A$4:$U$393,5,FALSE)="",IF(rawtable!$AB155=".","NA",VLOOKUP($A155,rawtable!$A$4:$AG$393,33,FALSE)),"")</f>
        <v/>
      </c>
    </row>
    <row r="156" spans="1:12" x14ac:dyDescent="0.25">
      <c r="A156">
        <v>152</v>
      </c>
      <c r="B156" s="24" t="str">
        <f>IF(VLOOKUP(A156,rawtable!$A$4:$U$393,5,FALSE)="",VLOOKUP(A156,rawtable!$A$4:$U$393,2,FALSE),"")</f>
        <v/>
      </c>
      <c r="C156" s="28" t="str">
        <f>IF(VLOOKUP(A156,rawtable!$A$4:$U$393,5,FALSE)="","",VLOOKUP(A156,rawtable!$A$4:$U$393,5,FALSE))</f>
        <v>Yes, One side of Street</v>
      </c>
      <c r="D156" s="25">
        <f>IF(VLOOKUP($A156,rawtable!$A$4:$U$393,5,FALSE)="","",VLOOKUP($A156,rawtable!$A$4:$U$393,7,FALSE))</f>
        <v>12.1</v>
      </c>
      <c r="E156" s="25" t="str">
        <f>IF(VLOOKUP($A156,rawtable!$A$4:$U$393,5,FALSE)="",VLOOKUP($A156,rawtable!$A$4:$U$393,13,FALSE),"")</f>
        <v/>
      </c>
      <c r="F156" s="26" t="str">
        <f>IF(VLOOKUP($A156,rawtable!$A$4:$U$393,5,FALSE)="",IF(rawtable!$V156=".","NA",VLOOKUP($A156,rawtable!$A$4:$AG$393,31,FALSE)),"")</f>
        <v/>
      </c>
      <c r="G156" s="25">
        <f>IF(VLOOKUP($A156,rawtable!$A$4:$U$393,5,FALSE)="","",VLOOKUP($A156,rawtable!$A$4:$U$393,8,FALSE))</f>
        <v>8.9550000000000001</v>
      </c>
      <c r="H156" s="25" t="str">
        <f>IF(VLOOKUP($A156,rawtable!$A$4:$U$393,5,FALSE)="",VLOOKUP($A156,rawtable!$A$4:$U$393,17,FALSE),"")</f>
        <v/>
      </c>
      <c r="I156" s="26" t="str">
        <f>IF(VLOOKUP($A156,rawtable!$A$4:$U$393,5,FALSE)="",IF(rawtable!$Y156=".","NA",VLOOKUP($A156,rawtable!$A$4:$AG$393,32,FALSE)),"")</f>
        <v/>
      </c>
      <c r="J156" s="25">
        <f>IF(VLOOKUP($A156,rawtable!$A$4:$U$393,5,FALSE)="","",VLOOKUP($A156,rawtable!$A$4:$U$393,9,FALSE))</f>
        <v>9.8480000000000008</v>
      </c>
      <c r="K156" s="25" t="str">
        <f>IF(VLOOKUP($A156,rawtable!$A$4:$U$393,5,FALSE)="",VLOOKUP($A156,rawtable!$A$4:$U$393,21,FALSE),"")</f>
        <v/>
      </c>
      <c r="L156" s="26" t="str">
        <f>IF(VLOOKUP($A156,rawtable!$A$4:$U$393,5,FALSE)="",IF(rawtable!$AB156=".","NA",VLOOKUP($A156,rawtable!$A$4:$AG$393,33,FALSE)),"")</f>
        <v/>
      </c>
    </row>
    <row r="157" spans="1:12" x14ac:dyDescent="0.25">
      <c r="A157">
        <v>153</v>
      </c>
      <c r="B157" s="24" t="str">
        <f>IF(VLOOKUP(A157,rawtable!$A$4:$U$393,5,FALSE)="",VLOOKUP(A157,rawtable!$A$4:$U$393,2,FALSE),"")</f>
        <v/>
      </c>
      <c r="C157" s="28" t="str">
        <f>IF(VLOOKUP(A157,rawtable!$A$4:$U$393,5,FALSE)="","",VLOOKUP(A157,rawtable!$A$4:$U$393,5,FALSE))</f>
        <v>Yes, Both sides of Street</v>
      </c>
      <c r="D157" s="25">
        <f>IF(VLOOKUP($A157,rawtable!$A$4:$U$393,5,FALSE)="","",VLOOKUP($A157,rawtable!$A$4:$U$393,7,FALSE))</f>
        <v>67.260000000000005</v>
      </c>
      <c r="E157" s="25" t="str">
        <f>IF(VLOOKUP($A157,rawtable!$A$4:$U$393,5,FALSE)="",VLOOKUP($A157,rawtable!$A$4:$U$393,13,FALSE),"")</f>
        <v/>
      </c>
      <c r="F157" s="26" t="str">
        <f>IF(VLOOKUP($A157,rawtable!$A$4:$U$393,5,FALSE)="",IF(rawtable!$V157=".","NA",VLOOKUP($A157,rawtable!$A$4:$AG$393,31,FALSE)),"")</f>
        <v/>
      </c>
      <c r="G157" s="25">
        <f>IF(VLOOKUP($A157,rawtable!$A$4:$U$393,5,FALSE)="","",VLOOKUP($A157,rawtable!$A$4:$U$393,8,FALSE))</f>
        <v>68.159000000000006</v>
      </c>
      <c r="H157" s="25" t="str">
        <f>IF(VLOOKUP($A157,rawtable!$A$4:$U$393,5,FALSE)="",VLOOKUP($A157,rawtable!$A$4:$U$393,17,FALSE),"")</f>
        <v/>
      </c>
      <c r="I157" s="26" t="str">
        <f>IF(VLOOKUP($A157,rawtable!$A$4:$U$393,5,FALSE)="",IF(rawtable!$Y157=".","NA",VLOOKUP($A157,rawtable!$A$4:$AG$393,32,FALSE)),"")</f>
        <v/>
      </c>
      <c r="J157" s="25">
        <f>IF(VLOOKUP($A157,rawtable!$A$4:$U$393,5,FALSE)="","",VLOOKUP($A157,rawtable!$A$4:$U$393,9,FALSE))</f>
        <v>69.545000000000002</v>
      </c>
      <c r="K157" s="25" t="str">
        <f>IF(VLOOKUP($A157,rawtable!$A$4:$U$393,5,FALSE)="",VLOOKUP($A157,rawtable!$A$4:$U$393,21,FALSE),"")</f>
        <v/>
      </c>
      <c r="L157" s="26" t="str">
        <f>IF(VLOOKUP($A157,rawtable!$A$4:$U$393,5,FALSE)="",IF(rawtable!$AB157=".","NA",VLOOKUP($A157,rawtable!$A$4:$AG$393,33,FALSE)),"")</f>
        <v/>
      </c>
    </row>
    <row r="158" spans="1:12" x14ac:dyDescent="0.25">
      <c r="A158">
        <v>154</v>
      </c>
      <c r="B158" s="24" t="str">
        <f>IF(VLOOKUP(A158,rawtable!$A$4:$U$393,5,FALSE)="",VLOOKUP(A158,rawtable!$A$4:$U$393,2,FALSE),"")</f>
        <v>st_sidewalk_buffer</v>
      </c>
      <c r="D158" s="25" t="str">
        <f>IF(VLOOKUP($A158,rawtable!$A$4:$U$393,5,FALSE)="","",VLOOKUP($A158,rawtable!$A$4:$U$393,7,FALSE))</f>
        <v/>
      </c>
      <c r="E158" s="25">
        <f>IF(VLOOKUP($A158,rawtable!$A$4:$U$393,5,FALSE)="",VLOOKUP($A158,rawtable!$A$4:$U$393,13,FALSE),"")</f>
        <v>0.64151000000000002</v>
      </c>
      <c r="F158" s="26" t="str">
        <f>IF(VLOOKUP($A158,rawtable!$A$4:$U$393,5,FALSE)="",IF(rawtable!$V158=".","NA",VLOOKUP($A158,rawtable!$A$4:$AG$393,31,FALSE)),"")</f>
        <v>0.32 (0.07, 0.57)</v>
      </c>
      <c r="G158" s="25" t="str">
        <f>IF(VLOOKUP($A158,rawtable!$A$4:$U$393,5,FALSE)="","",VLOOKUP($A158,rawtable!$A$4:$U$393,8,FALSE))</f>
        <v/>
      </c>
      <c r="H158" s="25">
        <f>IF(VLOOKUP($A158,rawtable!$A$4:$U$393,5,FALSE)="",VLOOKUP($A158,rawtable!$A$4:$U$393,17,FALSE),"")</f>
        <v>0.85106000000000004</v>
      </c>
      <c r="I158" s="26" t="str">
        <f>IF(VLOOKUP($A158,rawtable!$A$4:$U$393,5,FALSE)="",IF(rawtable!$Y158=".","NA",VLOOKUP($A158,rawtable!$A$4:$AG$393,32,FALSE)),"")</f>
        <v>0.74 (0.56, 0.89)</v>
      </c>
      <c r="J158" s="25" t="str">
        <f>IF(VLOOKUP($A158,rawtable!$A$4:$U$393,5,FALSE)="","",VLOOKUP($A158,rawtable!$A$4:$U$393,9,FALSE))</f>
        <v/>
      </c>
      <c r="K158" s="25">
        <f>IF(VLOOKUP($A158,rawtable!$A$4:$U$393,5,FALSE)="",VLOOKUP($A158,rawtable!$A$4:$U$393,21,FALSE),"")</f>
        <v>0.76388999999999996</v>
      </c>
      <c r="L158" s="26" t="str">
        <f>IF(VLOOKUP($A158,rawtable!$A$4:$U$393,5,FALSE)="",IF(rawtable!$AB158=".","NA",VLOOKUP($A158,rawtable!$A$4:$AG$393,33,FALSE)),"")</f>
        <v>0.60 (0.41, 0.74)</v>
      </c>
    </row>
    <row r="159" spans="1:12" x14ac:dyDescent="0.25">
      <c r="A159">
        <v>155</v>
      </c>
      <c r="B159" s="24" t="str">
        <f>IF(VLOOKUP(A159,rawtable!$A$4:$U$393,5,FALSE)="",VLOOKUP(A159,rawtable!$A$4:$U$393,2,FALSE),"")</f>
        <v/>
      </c>
      <c r="C159" s="28" t="str">
        <f>IF(VLOOKUP(A159,rawtable!$A$4:$U$393,5,FALSE)="","",VLOOKUP(A159,rawtable!$A$4:$U$393,5,FALSE))</f>
        <v>Neither side of Street</v>
      </c>
      <c r="D159" s="25">
        <f>IF(VLOOKUP($A159,rawtable!$A$4:$U$393,5,FALSE)="","",VLOOKUP($A159,rawtable!$A$4:$U$393,7,FALSE))</f>
        <v>68.456000000000003</v>
      </c>
      <c r="E159" s="25" t="str">
        <f>IF(VLOOKUP($A159,rawtable!$A$4:$U$393,5,FALSE)="",VLOOKUP($A159,rawtable!$A$4:$U$393,13,FALSE),"")</f>
        <v/>
      </c>
      <c r="F159" s="26" t="str">
        <f>IF(VLOOKUP($A159,rawtable!$A$4:$U$393,5,FALSE)="",IF(rawtable!$V159=".","NA",VLOOKUP($A159,rawtable!$A$4:$AG$393,31,FALSE)),"")</f>
        <v/>
      </c>
      <c r="G159" s="25">
        <f>IF(VLOOKUP($A159,rawtable!$A$4:$U$393,5,FALSE)="","",VLOOKUP($A159,rawtable!$A$4:$U$393,8,FALSE))</f>
        <v>68.989999999999995</v>
      </c>
      <c r="H159" s="25" t="str">
        <f>IF(VLOOKUP($A159,rawtable!$A$4:$U$393,5,FALSE)="",VLOOKUP($A159,rawtable!$A$4:$U$393,17,FALSE),"")</f>
        <v/>
      </c>
      <c r="I159" s="26" t="str">
        <f>IF(VLOOKUP($A159,rawtable!$A$4:$U$393,5,FALSE)="",IF(rawtable!$Y159=".","NA",VLOOKUP($A159,rawtable!$A$4:$AG$393,32,FALSE)),"")</f>
        <v/>
      </c>
      <c r="J159" s="25">
        <f>IF(VLOOKUP($A159,rawtable!$A$4:$U$393,5,FALSE)="","",VLOOKUP($A159,rawtable!$A$4:$U$393,9,FALSE))</f>
        <v>67.283000000000001</v>
      </c>
      <c r="K159" s="25" t="str">
        <f>IF(VLOOKUP($A159,rawtable!$A$4:$U$393,5,FALSE)="",VLOOKUP($A159,rawtable!$A$4:$U$393,21,FALSE),"")</f>
        <v/>
      </c>
      <c r="L159" s="26" t="str">
        <f>IF(VLOOKUP($A159,rawtable!$A$4:$U$393,5,FALSE)="",IF(rawtable!$AB159=".","NA",VLOOKUP($A159,rawtable!$A$4:$AG$393,33,FALSE)),"")</f>
        <v/>
      </c>
    </row>
    <row r="160" spans="1:12" x14ac:dyDescent="0.25">
      <c r="A160">
        <v>156</v>
      </c>
      <c r="B160" s="24" t="str">
        <f>IF(VLOOKUP(A160,rawtable!$A$4:$U$393,5,FALSE)="",VLOOKUP(A160,rawtable!$A$4:$U$393,2,FALSE),"")</f>
        <v/>
      </c>
      <c r="C160" s="28" t="str">
        <f>IF(VLOOKUP(A160,rawtable!$A$4:$U$393,5,FALSE)="","",VLOOKUP(A160,rawtable!$A$4:$U$393,5,FALSE))</f>
        <v>Yes, One side of Street</v>
      </c>
      <c r="D160" s="25">
        <f>IF(VLOOKUP($A160,rawtable!$A$4:$U$393,5,FALSE)="","",VLOOKUP($A160,rawtable!$A$4:$U$393,7,FALSE))</f>
        <v>14.989000000000001</v>
      </c>
      <c r="E160" s="25" t="str">
        <f>IF(VLOOKUP($A160,rawtable!$A$4:$U$393,5,FALSE)="",VLOOKUP($A160,rawtable!$A$4:$U$393,13,FALSE),"")</f>
        <v/>
      </c>
      <c r="F160" s="26" t="str">
        <f>IF(VLOOKUP($A160,rawtable!$A$4:$U$393,5,FALSE)="",IF(rawtable!$V160=".","NA",VLOOKUP($A160,rawtable!$A$4:$AG$393,31,FALSE)),"")</f>
        <v/>
      </c>
      <c r="G160" s="25">
        <f>IF(VLOOKUP($A160,rawtable!$A$4:$U$393,5,FALSE)="","",VLOOKUP($A160,rawtable!$A$4:$U$393,8,FALSE))</f>
        <v>17.247</v>
      </c>
      <c r="H160" s="25" t="str">
        <f>IF(VLOOKUP($A160,rawtable!$A$4:$U$393,5,FALSE)="",VLOOKUP($A160,rawtable!$A$4:$U$393,17,FALSE),"")</f>
        <v/>
      </c>
      <c r="I160" s="26" t="str">
        <f>IF(VLOOKUP($A160,rawtable!$A$4:$U$393,5,FALSE)="",IF(rawtable!$Y160=".","NA",VLOOKUP($A160,rawtable!$A$4:$AG$393,32,FALSE)),"")</f>
        <v/>
      </c>
      <c r="J160" s="25">
        <f>IF(VLOOKUP($A160,rawtable!$A$4:$U$393,5,FALSE)="","",VLOOKUP($A160,rawtable!$A$4:$U$393,9,FALSE))</f>
        <v>16.635999999999999</v>
      </c>
      <c r="K160" s="25" t="str">
        <f>IF(VLOOKUP($A160,rawtable!$A$4:$U$393,5,FALSE)="",VLOOKUP($A160,rawtable!$A$4:$U$393,21,FALSE),"")</f>
        <v/>
      </c>
      <c r="L160" s="26" t="str">
        <f>IF(VLOOKUP($A160,rawtable!$A$4:$U$393,5,FALSE)="",IF(rawtable!$AB160=".","NA",VLOOKUP($A160,rawtable!$A$4:$AG$393,33,FALSE)),"")</f>
        <v/>
      </c>
    </row>
    <row r="161" spans="1:12" x14ac:dyDescent="0.25">
      <c r="A161">
        <v>157</v>
      </c>
      <c r="B161" s="24" t="str">
        <f>IF(VLOOKUP(A161,rawtable!$A$4:$U$393,5,FALSE)="",VLOOKUP(A161,rawtable!$A$4:$U$393,2,FALSE),"")</f>
        <v/>
      </c>
      <c r="C161" s="28" t="str">
        <f>IF(VLOOKUP(A161,rawtable!$A$4:$U$393,5,FALSE)="","",VLOOKUP(A161,rawtable!$A$4:$U$393,5,FALSE))</f>
        <v>Yes, Both sides of Street</v>
      </c>
      <c r="D161" s="25">
        <f>IF(VLOOKUP($A161,rawtable!$A$4:$U$393,5,FALSE)="","",VLOOKUP($A161,rawtable!$A$4:$U$393,7,FALSE))</f>
        <v>16.555</v>
      </c>
      <c r="E161" s="25" t="str">
        <f>IF(VLOOKUP($A161,rawtable!$A$4:$U$393,5,FALSE)="",VLOOKUP($A161,rawtable!$A$4:$U$393,13,FALSE),"")</f>
        <v/>
      </c>
      <c r="F161" s="26" t="str">
        <f>IF(VLOOKUP($A161,rawtable!$A$4:$U$393,5,FALSE)="",IF(rawtable!$V161=".","NA",VLOOKUP($A161,rawtable!$A$4:$AG$393,31,FALSE)),"")</f>
        <v/>
      </c>
      <c r="G161" s="25">
        <f>IF(VLOOKUP($A161,rawtable!$A$4:$U$393,5,FALSE)="","",VLOOKUP($A161,rawtable!$A$4:$U$393,8,FALSE))</f>
        <v>13.763</v>
      </c>
      <c r="H161" s="25" t="str">
        <f>IF(VLOOKUP($A161,rawtable!$A$4:$U$393,5,FALSE)="",VLOOKUP($A161,rawtable!$A$4:$U$393,17,FALSE),"")</f>
        <v/>
      </c>
      <c r="I161" s="26" t="str">
        <f>IF(VLOOKUP($A161,rawtable!$A$4:$U$393,5,FALSE)="",IF(rawtable!$Y161=".","NA",VLOOKUP($A161,rawtable!$A$4:$AG$393,32,FALSE)),"")</f>
        <v/>
      </c>
      <c r="J161" s="25">
        <f>IF(VLOOKUP($A161,rawtable!$A$4:$U$393,5,FALSE)="","",VLOOKUP($A161,rawtable!$A$4:$U$393,9,FALSE))</f>
        <v>16.081</v>
      </c>
      <c r="K161" s="25" t="str">
        <f>IF(VLOOKUP($A161,rawtable!$A$4:$U$393,5,FALSE)="",VLOOKUP($A161,rawtable!$A$4:$U$393,21,FALSE),"")</f>
        <v/>
      </c>
      <c r="L161" s="26" t="str">
        <f>IF(VLOOKUP($A161,rawtable!$A$4:$U$393,5,FALSE)="",IF(rawtable!$AB161=".","NA",VLOOKUP($A161,rawtable!$A$4:$AG$393,33,FALSE)),"")</f>
        <v/>
      </c>
    </row>
    <row r="162" spans="1:12" x14ac:dyDescent="0.25">
      <c r="A162">
        <v>158</v>
      </c>
      <c r="B162" s="24" t="str">
        <f>IF(VLOOKUP(A162,rawtable!$A$4:$U$393,5,FALSE)="",VLOOKUP(A162,rawtable!$A$4:$U$393,2,FALSE),"")</f>
        <v>continuous_sidewalk</v>
      </c>
      <c r="D162" s="25" t="str">
        <f>IF(VLOOKUP($A162,rawtable!$A$4:$U$393,5,FALSE)="","",VLOOKUP($A162,rawtable!$A$4:$U$393,7,FALSE))</f>
        <v/>
      </c>
      <c r="E162" s="25">
        <f>IF(VLOOKUP($A162,rawtable!$A$4:$U$393,5,FALSE)="",VLOOKUP($A162,rawtable!$A$4:$U$393,13,FALSE),"")</f>
        <v>0.88678999999999997</v>
      </c>
      <c r="F162" s="26" t="str">
        <f>IF(VLOOKUP($A162,rawtable!$A$4:$U$393,5,FALSE)="",IF(rawtable!$V162=".","NA",VLOOKUP($A162,rawtable!$A$4:$AG$393,31,FALSE)),"")</f>
        <v>0.65 (0.36, 0.88)</v>
      </c>
      <c r="G162" s="25" t="str">
        <f>IF(VLOOKUP($A162,rawtable!$A$4:$U$393,5,FALSE)="","",VLOOKUP($A162,rawtable!$A$4:$U$393,8,FALSE))</f>
        <v/>
      </c>
      <c r="H162" s="25">
        <f>IF(VLOOKUP($A162,rawtable!$A$4:$U$393,5,FALSE)="",VLOOKUP($A162,rawtable!$A$4:$U$393,17,FALSE),"")</f>
        <v>0.875</v>
      </c>
      <c r="I162" s="26" t="str">
        <f>IF(VLOOKUP($A162,rawtable!$A$4:$U$393,5,FALSE)="",IF(rawtable!$Y162=".","NA",VLOOKUP($A162,rawtable!$A$4:$AG$393,32,FALSE)),"")</f>
        <v>0.55 (0.18, 0.85)</v>
      </c>
      <c r="J162" s="25" t="str">
        <f>IF(VLOOKUP($A162,rawtable!$A$4:$U$393,5,FALSE)="","",VLOOKUP($A162,rawtable!$A$4:$U$393,9,FALSE))</f>
        <v/>
      </c>
      <c r="K162" s="25">
        <f>IF(VLOOKUP($A162,rawtable!$A$4:$U$393,5,FALSE)="",VLOOKUP($A162,rawtable!$A$4:$U$393,21,FALSE),"")</f>
        <v>0.68056000000000005</v>
      </c>
      <c r="L162" s="26" t="str">
        <f>IF(VLOOKUP($A162,rawtable!$A$4:$U$393,5,FALSE)="",IF(rawtable!$AB162=".","NA",VLOOKUP($A162,rawtable!$A$4:$AG$393,33,FALSE)),"")</f>
        <v>0.10 (-0.22, 0.41)</v>
      </c>
    </row>
    <row r="163" spans="1:12" x14ac:dyDescent="0.25">
      <c r="A163">
        <v>159</v>
      </c>
      <c r="B163" s="24" t="str">
        <f>IF(VLOOKUP(A163,rawtable!$A$4:$U$393,5,FALSE)="",VLOOKUP(A163,rawtable!$A$4:$U$393,2,FALSE),"")</f>
        <v/>
      </c>
      <c r="C163" s="28" t="str">
        <f>IF(VLOOKUP(A163,rawtable!$A$4:$U$393,5,FALSE)="","",VLOOKUP(A163,rawtable!$A$4:$U$393,5,FALSE))</f>
        <v>Neither side of Street</v>
      </c>
      <c r="D163" s="25">
        <f>IF(VLOOKUP($A163,rawtable!$A$4:$U$393,5,FALSE)="","",VLOOKUP($A163,rawtable!$A$4:$U$393,7,FALSE))</f>
        <v>6.0270000000000001</v>
      </c>
      <c r="E163" s="25" t="str">
        <f>IF(VLOOKUP($A163,rawtable!$A$4:$U$393,5,FALSE)="",VLOOKUP($A163,rawtable!$A$4:$U$393,13,FALSE),"")</f>
        <v/>
      </c>
      <c r="F163" s="26" t="str">
        <f>IF(VLOOKUP($A163,rawtable!$A$4:$U$393,5,FALSE)="",IF(rawtable!$V163=".","NA",VLOOKUP($A163,rawtable!$A$4:$AG$393,31,FALSE)),"")</f>
        <v/>
      </c>
      <c r="G163" s="25">
        <f>IF(VLOOKUP($A163,rawtable!$A$4:$U$393,5,FALSE)="","",VLOOKUP($A163,rawtable!$A$4:$U$393,8,FALSE))</f>
        <v>21.216999999999999</v>
      </c>
      <c r="H163" s="25" t="str">
        <f>IF(VLOOKUP($A163,rawtable!$A$4:$U$393,5,FALSE)="",VLOOKUP($A163,rawtable!$A$4:$U$393,17,FALSE),"")</f>
        <v/>
      </c>
      <c r="I163" s="26" t="str">
        <f>IF(VLOOKUP($A163,rawtable!$A$4:$U$393,5,FALSE)="",IF(rawtable!$Y163=".","NA",VLOOKUP($A163,rawtable!$A$4:$AG$393,32,FALSE)),"")</f>
        <v/>
      </c>
      <c r="J163" s="25">
        <f>IF(VLOOKUP($A163,rawtable!$A$4:$U$393,5,FALSE)="","",VLOOKUP($A163,rawtable!$A$4:$U$393,9,FALSE))</f>
        <v>8.9550000000000001</v>
      </c>
      <c r="K163" s="25" t="str">
        <f>IF(VLOOKUP($A163,rawtable!$A$4:$U$393,5,FALSE)="",VLOOKUP($A163,rawtable!$A$4:$U$393,21,FALSE),"")</f>
        <v/>
      </c>
      <c r="L163" s="26" t="str">
        <f>IF(VLOOKUP($A163,rawtable!$A$4:$U$393,5,FALSE)="",IF(rawtable!$AB163=".","NA",VLOOKUP($A163,rawtable!$A$4:$AG$393,33,FALSE)),"")</f>
        <v/>
      </c>
    </row>
    <row r="164" spans="1:12" x14ac:dyDescent="0.25">
      <c r="A164">
        <v>160</v>
      </c>
      <c r="B164" s="24" t="str">
        <f>IF(VLOOKUP(A164,rawtable!$A$4:$U$393,5,FALSE)="",VLOOKUP(A164,rawtable!$A$4:$U$393,2,FALSE),"")</f>
        <v/>
      </c>
      <c r="C164" s="28" t="str">
        <f>IF(VLOOKUP(A164,rawtable!$A$4:$U$393,5,FALSE)="","",VLOOKUP(A164,rawtable!$A$4:$U$393,5,FALSE))</f>
        <v>Yes, One side of Street</v>
      </c>
      <c r="D164" s="25">
        <f>IF(VLOOKUP($A164,rawtable!$A$4:$U$393,5,FALSE)="","",VLOOKUP($A164,rawtable!$A$4:$U$393,7,FALSE))</f>
        <v>17.634</v>
      </c>
      <c r="E164" s="25" t="str">
        <f>IF(VLOOKUP($A164,rawtable!$A$4:$U$393,5,FALSE)="",VLOOKUP($A164,rawtable!$A$4:$U$393,13,FALSE),"")</f>
        <v/>
      </c>
      <c r="F164" s="26" t="str">
        <f>IF(VLOOKUP($A164,rawtable!$A$4:$U$393,5,FALSE)="",IF(rawtable!$V164=".","NA",VLOOKUP($A164,rawtable!$A$4:$AG$393,31,FALSE)),"")</f>
        <v/>
      </c>
      <c r="G164" s="25">
        <f>IF(VLOOKUP($A164,rawtable!$A$4:$U$393,5,FALSE)="","",VLOOKUP($A164,rawtable!$A$4:$U$393,8,FALSE))</f>
        <v>8.5220000000000002</v>
      </c>
      <c r="H164" s="25" t="str">
        <f>IF(VLOOKUP($A164,rawtable!$A$4:$U$393,5,FALSE)="",VLOOKUP($A164,rawtable!$A$4:$U$393,17,FALSE),"")</f>
        <v/>
      </c>
      <c r="I164" s="26" t="str">
        <f>IF(VLOOKUP($A164,rawtable!$A$4:$U$393,5,FALSE)="",IF(rawtable!$Y164=".","NA",VLOOKUP($A164,rawtable!$A$4:$AG$393,32,FALSE)),"")</f>
        <v/>
      </c>
      <c r="J164" s="25">
        <f>IF(VLOOKUP($A164,rawtable!$A$4:$U$393,5,FALSE)="","",VLOOKUP($A164,rawtable!$A$4:$U$393,9,FALSE))</f>
        <v>14.925000000000001</v>
      </c>
      <c r="K164" s="25" t="str">
        <f>IF(VLOOKUP($A164,rawtable!$A$4:$U$393,5,FALSE)="",VLOOKUP($A164,rawtable!$A$4:$U$393,21,FALSE),"")</f>
        <v/>
      </c>
      <c r="L164" s="26" t="str">
        <f>IF(VLOOKUP($A164,rawtable!$A$4:$U$393,5,FALSE)="",IF(rawtable!$AB164=".","NA",VLOOKUP($A164,rawtable!$A$4:$AG$393,33,FALSE)),"")</f>
        <v/>
      </c>
    </row>
    <row r="165" spans="1:12" x14ac:dyDescent="0.25">
      <c r="A165">
        <v>161</v>
      </c>
      <c r="B165" s="24" t="str">
        <f>IF(VLOOKUP(A165,rawtable!$A$4:$U$393,5,FALSE)="",VLOOKUP(A165,rawtable!$A$4:$U$393,2,FALSE),"")</f>
        <v/>
      </c>
      <c r="C165" s="28" t="str">
        <f>IF(VLOOKUP(A165,rawtable!$A$4:$U$393,5,FALSE)="","",VLOOKUP(A165,rawtable!$A$4:$U$393,5,FALSE))</f>
        <v>Yes, Both sides of Street</v>
      </c>
      <c r="D165" s="25">
        <f>IF(VLOOKUP($A165,rawtable!$A$4:$U$393,5,FALSE)="","",VLOOKUP($A165,rawtable!$A$4:$U$393,7,FALSE))</f>
        <v>76.338999999999999</v>
      </c>
      <c r="E165" s="25" t="str">
        <f>IF(VLOOKUP($A165,rawtable!$A$4:$U$393,5,FALSE)="",VLOOKUP($A165,rawtable!$A$4:$U$393,13,FALSE),"")</f>
        <v/>
      </c>
      <c r="F165" s="26" t="str">
        <f>IF(VLOOKUP($A165,rawtable!$A$4:$U$393,5,FALSE)="",IF(rawtable!$V165=".","NA",VLOOKUP($A165,rawtable!$A$4:$AG$393,31,FALSE)),"")</f>
        <v/>
      </c>
      <c r="G165" s="25">
        <f>IF(VLOOKUP($A165,rawtable!$A$4:$U$393,5,FALSE)="","",VLOOKUP($A165,rawtable!$A$4:$U$393,8,FALSE))</f>
        <v>70.260999999999996</v>
      </c>
      <c r="H165" s="25" t="str">
        <f>IF(VLOOKUP($A165,rawtable!$A$4:$U$393,5,FALSE)="",VLOOKUP($A165,rawtable!$A$4:$U$393,17,FALSE),"")</f>
        <v/>
      </c>
      <c r="I165" s="26" t="str">
        <f>IF(VLOOKUP($A165,rawtable!$A$4:$U$393,5,FALSE)="",IF(rawtable!$Y165=".","NA",VLOOKUP($A165,rawtable!$A$4:$AG$393,32,FALSE)),"")</f>
        <v/>
      </c>
      <c r="J165" s="25">
        <f>IF(VLOOKUP($A165,rawtable!$A$4:$U$393,5,FALSE)="","",VLOOKUP($A165,rawtable!$A$4:$U$393,9,FALSE))</f>
        <v>76.119</v>
      </c>
      <c r="K165" s="25" t="str">
        <f>IF(VLOOKUP($A165,rawtable!$A$4:$U$393,5,FALSE)="",VLOOKUP($A165,rawtable!$A$4:$U$393,21,FALSE),"")</f>
        <v/>
      </c>
      <c r="L165" s="26" t="str">
        <f>IF(VLOOKUP($A165,rawtable!$A$4:$U$393,5,FALSE)="",IF(rawtable!$AB165=".","NA",VLOOKUP($A165,rawtable!$A$4:$AG$393,33,FALSE)),"")</f>
        <v/>
      </c>
    </row>
    <row r="166" spans="1:12" x14ac:dyDescent="0.25">
      <c r="A166">
        <v>162</v>
      </c>
      <c r="B166" s="24" t="str">
        <f>IF(VLOOKUP(A166,rawtable!$A$4:$U$393,5,FALSE)="",VLOOKUP(A166,rawtable!$A$4:$U$393,2,FALSE),"")</f>
        <v>cont_sidewalk_both_ends</v>
      </c>
      <c r="D166" s="25" t="str">
        <f>IF(VLOOKUP($A166,rawtable!$A$4:$U$393,5,FALSE)="","",VLOOKUP($A166,rawtable!$A$4:$U$393,7,FALSE))</f>
        <v/>
      </c>
      <c r="E166" s="25">
        <f>IF(VLOOKUP($A166,rawtable!$A$4:$U$393,5,FALSE)="",VLOOKUP($A166,rawtable!$A$4:$U$393,13,FALSE),"")</f>
        <v>0.81132000000000004</v>
      </c>
      <c r="F166" s="26" t="str">
        <f>IF(VLOOKUP($A166,rawtable!$A$4:$U$393,5,FALSE)="",IF(rawtable!$V166=".","NA",VLOOKUP($A166,rawtable!$A$4:$AG$393,31,FALSE)),"")</f>
        <v>0.53 (0.25, 0.76)</v>
      </c>
      <c r="G166" s="25" t="str">
        <f>IF(VLOOKUP($A166,rawtable!$A$4:$U$393,5,FALSE)="","",VLOOKUP($A166,rawtable!$A$4:$U$393,8,FALSE))</f>
        <v/>
      </c>
      <c r="H166" s="25">
        <f>IF(VLOOKUP($A166,rawtable!$A$4:$U$393,5,FALSE)="",VLOOKUP($A166,rawtable!$A$4:$U$393,17,FALSE),"")</f>
        <v>0.9375</v>
      </c>
      <c r="I166" s="26" t="str">
        <f>IF(VLOOKUP($A166,rawtable!$A$4:$U$393,5,FALSE)="",IF(rawtable!$Y166=".","NA",VLOOKUP($A166,rawtable!$A$4:$AG$393,32,FALSE)),"")</f>
        <v>0.75 (0.41, 1.00)</v>
      </c>
      <c r="J166" s="25" t="str">
        <f>IF(VLOOKUP($A166,rawtable!$A$4:$U$393,5,FALSE)="","",VLOOKUP($A166,rawtable!$A$4:$U$393,9,FALSE))</f>
        <v/>
      </c>
      <c r="K166" s="25">
        <f>IF(VLOOKUP($A166,rawtable!$A$4:$U$393,5,FALSE)="",VLOOKUP($A166,rawtable!$A$4:$U$393,21,FALSE),"")</f>
        <v>0.76388999999999996</v>
      </c>
      <c r="L166" s="26" t="str">
        <f>IF(VLOOKUP($A166,rawtable!$A$4:$U$393,5,FALSE)="",IF(rawtable!$AB166=".","NA",VLOOKUP($A166,rawtable!$A$4:$AG$393,33,FALSE)),"")</f>
        <v>0.23 (-0.09, 0.59)</v>
      </c>
    </row>
    <row r="167" spans="1:12" x14ac:dyDescent="0.25">
      <c r="A167">
        <v>163</v>
      </c>
      <c r="B167" s="24" t="str">
        <f>IF(VLOOKUP(A167,rawtable!$A$4:$U$393,5,FALSE)="",VLOOKUP(A167,rawtable!$A$4:$U$393,2,FALSE),"")</f>
        <v/>
      </c>
      <c r="C167" s="28" t="str">
        <f>IF(VLOOKUP(A167,rawtable!$A$4:$U$393,5,FALSE)="","",VLOOKUP(A167,rawtable!$A$4:$U$393,5,FALSE))</f>
        <v>Neither side of Street</v>
      </c>
      <c r="D167" s="25">
        <f>IF(VLOOKUP($A167,rawtable!$A$4:$U$393,5,FALSE)="","",VLOOKUP($A167,rawtable!$A$4:$U$393,7,FALSE))</f>
        <v>14.318</v>
      </c>
      <c r="E167" s="25" t="str">
        <f>IF(VLOOKUP($A167,rawtable!$A$4:$U$393,5,FALSE)="",VLOOKUP($A167,rawtable!$A$4:$U$393,13,FALSE),"")</f>
        <v/>
      </c>
      <c r="F167" s="26" t="str">
        <f>IF(VLOOKUP($A167,rawtable!$A$4:$U$393,5,FALSE)="",IF(rawtable!$V167=".","NA",VLOOKUP($A167,rawtable!$A$4:$AG$393,31,FALSE)),"")</f>
        <v/>
      </c>
      <c r="G167" s="25">
        <f>IF(VLOOKUP($A167,rawtable!$A$4:$U$393,5,FALSE)="","",VLOOKUP($A167,rawtable!$A$4:$U$393,8,FALSE))</f>
        <v>22.474</v>
      </c>
      <c r="H167" s="25" t="str">
        <f>IF(VLOOKUP($A167,rawtable!$A$4:$U$393,5,FALSE)="",VLOOKUP($A167,rawtable!$A$4:$U$393,17,FALSE),"")</f>
        <v/>
      </c>
      <c r="I167" s="26" t="str">
        <f>IF(VLOOKUP($A167,rawtable!$A$4:$U$393,5,FALSE)="",IF(rawtable!$Y167=".","NA",VLOOKUP($A167,rawtable!$A$4:$AG$393,32,FALSE)),"")</f>
        <v/>
      </c>
      <c r="J167" s="25">
        <f>IF(VLOOKUP($A167,rawtable!$A$4:$U$393,5,FALSE)="","",VLOOKUP($A167,rawtable!$A$4:$U$393,9,FALSE))</f>
        <v>10.467000000000001</v>
      </c>
      <c r="K167" s="25" t="str">
        <f>IF(VLOOKUP($A167,rawtable!$A$4:$U$393,5,FALSE)="",VLOOKUP($A167,rawtable!$A$4:$U$393,21,FALSE),"")</f>
        <v/>
      </c>
      <c r="L167" s="26" t="str">
        <f>IF(VLOOKUP($A167,rawtable!$A$4:$U$393,5,FALSE)="",IF(rawtable!$AB167=".","NA",VLOOKUP($A167,rawtable!$A$4:$AG$393,33,FALSE)),"")</f>
        <v/>
      </c>
    </row>
    <row r="168" spans="1:12" x14ac:dyDescent="0.25">
      <c r="A168">
        <v>164</v>
      </c>
      <c r="B168" s="24" t="str">
        <f>IF(VLOOKUP(A168,rawtable!$A$4:$U$393,5,FALSE)="",VLOOKUP(A168,rawtable!$A$4:$U$393,2,FALSE),"")</f>
        <v/>
      </c>
      <c r="C168" s="28" t="str">
        <f>IF(VLOOKUP(A168,rawtable!$A$4:$U$393,5,FALSE)="","",VLOOKUP(A168,rawtable!$A$4:$U$393,5,FALSE))</f>
        <v>Yes, One side of Street</v>
      </c>
      <c r="D168" s="25">
        <f>IF(VLOOKUP($A168,rawtable!$A$4:$U$393,5,FALSE)="","",VLOOKUP($A168,rawtable!$A$4:$U$393,7,FALSE))</f>
        <v>12.975</v>
      </c>
      <c r="E168" s="25" t="str">
        <f>IF(VLOOKUP($A168,rawtable!$A$4:$U$393,5,FALSE)="",VLOOKUP($A168,rawtable!$A$4:$U$393,13,FALSE),"")</f>
        <v/>
      </c>
      <c r="F168" s="26" t="str">
        <f>IF(VLOOKUP($A168,rawtable!$A$4:$U$393,5,FALSE)="",IF(rawtable!$V168=".","NA",VLOOKUP($A168,rawtable!$A$4:$AG$393,31,FALSE)),"")</f>
        <v/>
      </c>
      <c r="G168" s="25">
        <f>IF(VLOOKUP($A168,rawtable!$A$4:$U$393,5,FALSE)="","",VLOOKUP($A168,rawtable!$A$4:$U$393,8,FALSE))</f>
        <v>6.7939999999999996</v>
      </c>
      <c r="H168" s="25" t="str">
        <f>IF(VLOOKUP($A168,rawtable!$A$4:$U$393,5,FALSE)="",VLOOKUP($A168,rawtable!$A$4:$U$393,17,FALSE),"")</f>
        <v/>
      </c>
      <c r="I168" s="26" t="str">
        <f>IF(VLOOKUP($A168,rawtable!$A$4:$U$393,5,FALSE)="",IF(rawtable!$Y168=".","NA",VLOOKUP($A168,rawtable!$A$4:$AG$393,32,FALSE)),"")</f>
        <v/>
      </c>
      <c r="J168" s="25">
        <f>IF(VLOOKUP($A168,rawtable!$A$4:$U$393,5,FALSE)="","",VLOOKUP($A168,rawtable!$A$4:$U$393,9,FALSE))</f>
        <v>15.14</v>
      </c>
      <c r="K168" s="25" t="str">
        <f>IF(VLOOKUP($A168,rawtable!$A$4:$U$393,5,FALSE)="",VLOOKUP($A168,rawtable!$A$4:$U$393,21,FALSE),"")</f>
        <v/>
      </c>
      <c r="L168" s="26" t="str">
        <f>IF(VLOOKUP($A168,rawtable!$A$4:$U$393,5,FALSE)="",IF(rawtable!$AB168=".","NA",VLOOKUP($A168,rawtable!$A$4:$AG$393,33,FALSE)),"")</f>
        <v/>
      </c>
    </row>
    <row r="169" spans="1:12" x14ac:dyDescent="0.25">
      <c r="A169">
        <v>165</v>
      </c>
      <c r="B169" s="24" t="str">
        <f>IF(VLOOKUP(A169,rawtable!$A$4:$U$393,5,FALSE)="",VLOOKUP(A169,rawtable!$A$4:$U$393,2,FALSE),"")</f>
        <v/>
      </c>
      <c r="C169" s="28" t="str">
        <f>IF(VLOOKUP(A169,rawtable!$A$4:$U$393,5,FALSE)="","",VLOOKUP(A169,rawtable!$A$4:$U$393,5,FALSE))</f>
        <v>Yes, Both sides of Street</v>
      </c>
      <c r="D169" s="25">
        <f>IF(VLOOKUP($A169,rawtable!$A$4:$U$393,5,FALSE)="","",VLOOKUP($A169,rawtable!$A$4:$U$393,7,FALSE))</f>
        <v>72.706999999999994</v>
      </c>
      <c r="E169" s="25" t="str">
        <f>IF(VLOOKUP($A169,rawtable!$A$4:$U$393,5,FALSE)="",VLOOKUP($A169,rawtable!$A$4:$U$393,13,FALSE),"")</f>
        <v/>
      </c>
      <c r="F169" s="26" t="str">
        <f>IF(VLOOKUP($A169,rawtable!$A$4:$U$393,5,FALSE)="",IF(rawtable!$V169=".","NA",VLOOKUP($A169,rawtable!$A$4:$AG$393,31,FALSE)),"")</f>
        <v/>
      </c>
      <c r="G169" s="25">
        <f>IF(VLOOKUP($A169,rawtable!$A$4:$U$393,5,FALSE)="","",VLOOKUP($A169,rawtable!$A$4:$U$393,8,FALSE))</f>
        <v>70.731999999999999</v>
      </c>
      <c r="H169" s="25" t="str">
        <f>IF(VLOOKUP($A169,rawtable!$A$4:$U$393,5,FALSE)="",VLOOKUP($A169,rawtable!$A$4:$U$393,17,FALSE),"")</f>
        <v/>
      </c>
      <c r="I169" s="26" t="str">
        <f>IF(VLOOKUP($A169,rawtable!$A$4:$U$393,5,FALSE)="",IF(rawtable!$Y169=".","NA",VLOOKUP($A169,rawtable!$A$4:$AG$393,32,FALSE)),"")</f>
        <v/>
      </c>
      <c r="J169" s="25">
        <f>IF(VLOOKUP($A169,rawtable!$A$4:$U$393,5,FALSE)="","",VLOOKUP($A169,rawtable!$A$4:$U$393,9,FALSE))</f>
        <v>74.393000000000001</v>
      </c>
      <c r="K169" s="25" t="str">
        <f>IF(VLOOKUP($A169,rawtable!$A$4:$U$393,5,FALSE)="",VLOOKUP($A169,rawtable!$A$4:$U$393,21,FALSE),"")</f>
        <v/>
      </c>
      <c r="L169" s="26" t="str">
        <f>IF(VLOOKUP($A169,rawtable!$A$4:$U$393,5,FALSE)="",IF(rawtable!$AB169=".","NA",VLOOKUP($A169,rawtable!$A$4:$AG$393,33,FALSE)),"")</f>
        <v/>
      </c>
    </row>
    <row r="170" spans="1:12" x14ac:dyDescent="0.25">
      <c r="A170">
        <v>166</v>
      </c>
      <c r="B170" s="24" t="str">
        <f>IF(VLOOKUP(A170,rawtable!$A$4:$U$393,5,FALSE)="",VLOOKUP(A170,rawtable!$A$4:$U$393,2,FALSE),"")</f>
        <v>missing_curb_cuts_at_crossings</v>
      </c>
      <c r="D170" s="25" t="str">
        <f>IF(VLOOKUP($A170,rawtable!$A$4:$U$393,5,FALSE)="","",VLOOKUP($A170,rawtable!$A$4:$U$393,7,FALSE))</f>
        <v/>
      </c>
      <c r="E170" s="25">
        <f>IF(VLOOKUP($A170,rawtable!$A$4:$U$393,5,FALSE)="",VLOOKUP($A170,rawtable!$A$4:$U$393,13,FALSE),"")</f>
        <v>0.76922999999999997</v>
      </c>
      <c r="F170" s="26" t="str">
        <f>IF(VLOOKUP($A170,rawtable!$A$4:$U$393,5,FALSE)="",IF(rawtable!$V170=".","NA",VLOOKUP($A170,rawtable!$A$4:$AG$393,31,FALSE)),"")</f>
        <v>0.28 (-0.15, 0.66)</v>
      </c>
      <c r="G170" s="25" t="str">
        <f>IF(VLOOKUP($A170,rawtable!$A$4:$U$393,5,FALSE)="","",VLOOKUP($A170,rawtable!$A$4:$U$393,8,FALSE))</f>
        <v/>
      </c>
      <c r="H170" s="25">
        <f>IF(VLOOKUP($A170,rawtable!$A$4:$U$393,5,FALSE)="",VLOOKUP($A170,rawtable!$A$4:$U$393,17,FALSE),"")</f>
        <v>0.83333000000000002</v>
      </c>
      <c r="I170" s="26" t="str">
        <f>IF(VLOOKUP($A170,rawtable!$A$4:$U$393,5,FALSE)="",IF(rawtable!$Y170=".","NA",VLOOKUP($A170,rawtable!$A$4:$AG$393,32,FALSE)),"")</f>
        <v>0.25 (-0.26, 0.72)</v>
      </c>
      <c r="J170" s="25" t="str">
        <f>IF(VLOOKUP($A170,rawtable!$A$4:$U$393,5,FALSE)="","",VLOOKUP($A170,rawtable!$A$4:$U$393,9,FALSE))</f>
        <v/>
      </c>
      <c r="K170" s="25">
        <f>IF(VLOOKUP($A170,rawtable!$A$4:$U$393,5,FALSE)="",VLOOKUP($A170,rawtable!$A$4:$U$393,21,FALSE),"")</f>
        <v>0.83333000000000002</v>
      </c>
      <c r="L170" s="26" t="str">
        <f>IF(VLOOKUP($A170,rawtable!$A$4:$U$393,5,FALSE)="",IF(rawtable!$AB170=".","NA",VLOOKUP($A170,rawtable!$A$4:$AG$393,33,FALSE)),"")</f>
        <v>-0.08 (-0.67, 0.47)</v>
      </c>
    </row>
    <row r="171" spans="1:12" x14ac:dyDescent="0.25">
      <c r="A171">
        <v>167</v>
      </c>
      <c r="B171" s="24" t="str">
        <f>IF(VLOOKUP(A171,rawtable!$A$4:$U$393,5,FALSE)="",VLOOKUP(A171,rawtable!$A$4:$U$393,2,FALSE),"")</f>
        <v/>
      </c>
      <c r="C171" s="28" t="str">
        <f>IF(VLOOKUP(A171,rawtable!$A$4:$U$393,5,FALSE)="","",VLOOKUP(A171,rawtable!$A$4:$U$393,5,FALSE))</f>
        <v>Neither side of Street</v>
      </c>
      <c r="D171" s="25">
        <f>IF(VLOOKUP($A171,rawtable!$A$4:$U$393,5,FALSE)="","",VLOOKUP($A171,rawtable!$A$4:$U$393,7,FALSE))</f>
        <v>80.674000000000007</v>
      </c>
      <c r="E171" s="25" t="str">
        <f>IF(VLOOKUP($A171,rawtable!$A$4:$U$393,5,FALSE)="",VLOOKUP($A171,rawtable!$A$4:$U$393,13,FALSE),"")</f>
        <v/>
      </c>
      <c r="F171" s="26" t="str">
        <f>IF(VLOOKUP($A171,rawtable!$A$4:$U$393,5,FALSE)="",IF(rawtable!$V171=".","NA",VLOOKUP($A171,rawtable!$A$4:$AG$393,31,FALSE)),"")</f>
        <v/>
      </c>
      <c r="G171" s="25">
        <f>IF(VLOOKUP($A171,rawtable!$A$4:$U$393,5,FALSE)="","",VLOOKUP($A171,rawtable!$A$4:$U$393,8,FALSE))</f>
        <v>86.805999999999997</v>
      </c>
      <c r="H171" s="25" t="str">
        <f>IF(VLOOKUP($A171,rawtable!$A$4:$U$393,5,FALSE)="",VLOOKUP($A171,rawtable!$A$4:$U$393,17,FALSE),"")</f>
        <v/>
      </c>
      <c r="I171" s="26" t="str">
        <f>IF(VLOOKUP($A171,rawtable!$A$4:$U$393,5,FALSE)="",IF(rawtable!$Y171=".","NA",VLOOKUP($A171,rawtable!$A$4:$AG$393,32,FALSE)),"")</f>
        <v/>
      </c>
      <c r="J171" s="25">
        <f>IF(VLOOKUP($A171,rawtable!$A$4:$U$393,5,FALSE)="","",VLOOKUP($A171,rawtable!$A$4:$U$393,9,FALSE))</f>
        <v>89.72</v>
      </c>
      <c r="K171" s="25" t="str">
        <f>IF(VLOOKUP($A171,rawtable!$A$4:$U$393,5,FALSE)="",VLOOKUP($A171,rawtable!$A$4:$U$393,21,FALSE),"")</f>
        <v/>
      </c>
      <c r="L171" s="26" t="str">
        <f>IF(VLOOKUP($A171,rawtable!$A$4:$U$393,5,FALSE)="",IF(rawtable!$AB171=".","NA",VLOOKUP($A171,rawtable!$A$4:$AG$393,33,FALSE)),"")</f>
        <v/>
      </c>
    </row>
    <row r="172" spans="1:12" x14ac:dyDescent="0.25">
      <c r="A172">
        <v>168</v>
      </c>
      <c r="B172" s="24" t="str">
        <f>IF(VLOOKUP(A172,rawtable!$A$4:$U$393,5,FALSE)="",VLOOKUP(A172,rawtable!$A$4:$U$393,2,FALSE),"")</f>
        <v/>
      </c>
      <c r="C172" s="28" t="str">
        <f>IF(VLOOKUP(A172,rawtable!$A$4:$U$393,5,FALSE)="","",VLOOKUP(A172,rawtable!$A$4:$U$393,5,FALSE))</f>
        <v>Yes, One side of Street</v>
      </c>
      <c r="D172" s="25">
        <f>IF(VLOOKUP($A172,rawtable!$A$4:$U$393,5,FALSE)="","",VLOOKUP($A172,rawtable!$A$4:$U$393,7,FALSE))</f>
        <v>11.91</v>
      </c>
      <c r="E172" s="25" t="str">
        <f>IF(VLOOKUP($A172,rawtable!$A$4:$U$393,5,FALSE)="",VLOOKUP($A172,rawtable!$A$4:$U$393,13,FALSE),"")</f>
        <v/>
      </c>
      <c r="F172" s="26" t="str">
        <f>IF(VLOOKUP($A172,rawtable!$A$4:$U$393,5,FALSE)="",IF(rawtable!$V172=".","NA",VLOOKUP($A172,rawtable!$A$4:$AG$393,31,FALSE)),"")</f>
        <v/>
      </c>
      <c r="G172" s="25">
        <f>IF(VLOOKUP($A172,rawtable!$A$4:$U$393,5,FALSE)="","",VLOOKUP($A172,rawtable!$A$4:$U$393,8,FALSE))</f>
        <v>6.0759999999999996</v>
      </c>
      <c r="H172" s="25" t="str">
        <f>IF(VLOOKUP($A172,rawtable!$A$4:$U$393,5,FALSE)="",VLOOKUP($A172,rawtable!$A$4:$U$393,17,FALSE),"")</f>
        <v/>
      </c>
      <c r="I172" s="26" t="str">
        <f>IF(VLOOKUP($A172,rawtable!$A$4:$U$393,5,FALSE)="",IF(rawtable!$Y172=".","NA",VLOOKUP($A172,rawtable!$A$4:$AG$393,32,FALSE)),"")</f>
        <v/>
      </c>
      <c r="J172" s="25">
        <f>IF(VLOOKUP($A172,rawtable!$A$4:$U$393,5,FALSE)="","",VLOOKUP($A172,rawtable!$A$4:$U$393,9,FALSE))</f>
        <v>5.7939999999999996</v>
      </c>
      <c r="K172" s="25" t="str">
        <f>IF(VLOOKUP($A172,rawtable!$A$4:$U$393,5,FALSE)="",VLOOKUP($A172,rawtable!$A$4:$U$393,21,FALSE),"")</f>
        <v/>
      </c>
      <c r="L172" s="26" t="str">
        <f>IF(VLOOKUP($A172,rawtable!$A$4:$U$393,5,FALSE)="",IF(rawtable!$AB172=".","NA",VLOOKUP($A172,rawtable!$A$4:$AG$393,33,FALSE)),"")</f>
        <v/>
      </c>
    </row>
    <row r="173" spans="1:12" x14ac:dyDescent="0.25">
      <c r="A173">
        <v>169</v>
      </c>
      <c r="B173" s="24" t="str">
        <f>IF(VLOOKUP(A173,rawtable!$A$4:$U$393,5,FALSE)="",VLOOKUP(A173,rawtable!$A$4:$U$393,2,FALSE),"")</f>
        <v/>
      </c>
      <c r="C173" s="28" t="str">
        <f>IF(VLOOKUP(A173,rawtable!$A$4:$U$393,5,FALSE)="","",VLOOKUP(A173,rawtable!$A$4:$U$393,5,FALSE))</f>
        <v>Yes, Both sides of Street</v>
      </c>
      <c r="D173" s="25">
        <f>IF(VLOOKUP($A173,rawtable!$A$4:$U$393,5,FALSE)="","",VLOOKUP($A173,rawtable!$A$4:$U$393,7,FALSE))</f>
        <v>7.4160000000000004</v>
      </c>
      <c r="E173" s="25" t="str">
        <f>IF(VLOOKUP($A173,rawtable!$A$4:$U$393,5,FALSE)="",VLOOKUP($A173,rawtable!$A$4:$U$393,13,FALSE),"")</f>
        <v/>
      </c>
      <c r="F173" s="26" t="str">
        <f>IF(VLOOKUP($A173,rawtable!$A$4:$U$393,5,FALSE)="",IF(rawtable!$V173=".","NA",VLOOKUP($A173,rawtable!$A$4:$AG$393,31,FALSE)),"")</f>
        <v/>
      </c>
      <c r="G173" s="25">
        <f>IF(VLOOKUP($A173,rawtable!$A$4:$U$393,5,FALSE)="","",VLOOKUP($A173,rawtable!$A$4:$U$393,8,FALSE))</f>
        <v>7.1180000000000003</v>
      </c>
      <c r="H173" s="25" t="str">
        <f>IF(VLOOKUP($A173,rawtable!$A$4:$U$393,5,FALSE)="",VLOOKUP($A173,rawtable!$A$4:$U$393,17,FALSE),"")</f>
        <v/>
      </c>
      <c r="I173" s="26" t="str">
        <f>IF(VLOOKUP($A173,rawtable!$A$4:$U$393,5,FALSE)="",IF(rawtable!$Y173=".","NA",VLOOKUP($A173,rawtable!$A$4:$AG$393,32,FALSE)),"")</f>
        <v/>
      </c>
      <c r="J173" s="25">
        <f>IF(VLOOKUP($A173,rawtable!$A$4:$U$393,5,FALSE)="","",VLOOKUP($A173,rawtable!$A$4:$U$393,9,FALSE))</f>
        <v>4.4859999999999998</v>
      </c>
      <c r="K173" s="25" t="str">
        <f>IF(VLOOKUP($A173,rawtable!$A$4:$U$393,5,FALSE)="",VLOOKUP($A173,rawtable!$A$4:$U$393,21,FALSE),"")</f>
        <v/>
      </c>
      <c r="L173" s="26" t="str">
        <f>IF(VLOOKUP($A173,rawtable!$A$4:$U$393,5,FALSE)="",IF(rawtable!$AB173=".","NA",VLOOKUP($A173,rawtable!$A$4:$AG$393,33,FALSE)),"")</f>
        <v/>
      </c>
    </row>
    <row r="174" spans="1:12" x14ac:dyDescent="0.25">
      <c r="A174">
        <v>170</v>
      </c>
      <c r="B174" s="24" t="str">
        <f>IF(VLOOKUP(A174,rawtable!$A$4:$U$393,5,FALSE)="",VLOOKUP(A174,rawtable!$A$4:$U$393,2,FALSE),"")</f>
        <v>traffic_light_at_crossing</v>
      </c>
      <c r="D174" s="25" t="str">
        <f>IF(VLOOKUP($A174,rawtable!$A$4:$U$393,5,FALSE)="","",VLOOKUP($A174,rawtable!$A$4:$U$393,7,FALSE))</f>
        <v/>
      </c>
      <c r="E174" s="25">
        <f>IF(VLOOKUP($A174,rawtable!$A$4:$U$393,5,FALSE)="",VLOOKUP($A174,rawtable!$A$4:$U$393,13,FALSE),"")</f>
        <v>0.96609999999999996</v>
      </c>
      <c r="F174" s="26" t="str">
        <f>IF(VLOOKUP($A174,rawtable!$A$4:$U$393,5,FALSE)="",IF(rawtable!$V174=".","NA",VLOOKUP($A174,rawtable!$A$4:$AG$393,31,FALSE)),"")</f>
        <v>0.92 (0.80, 1.00)</v>
      </c>
      <c r="G174" s="25" t="str">
        <f>IF(VLOOKUP($A174,rawtable!$A$4:$U$393,5,FALSE)="","",VLOOKUP($A174,rawtable!$A$4:$U$393,8,FALSE))</f>
        <v/>
      </c>
      <c r="H174" s="25">
        <f>IF(VLOOKUP($A174,rawtable!$A$4:$U$393,5,FALSE)="",VLOOKUP($A174,rawtable!$A$4:$U$393,17,FALSE),"")</f>
        <v>0.98</v>
      </c>
      <c r="I174" s="26" t="str">
        <f>IF(VLOOKUP($A174,rawtable!$A$4:$U$393,5,FALSE)="",IF(rawtable!$Y174=".","NA",VLOOKUP($A174,rawtable!$A$4:$AG$393,32,FALSE)),"")</f>
        <v>0.96 (0.87, 1.00)</v>
      </c>
      <c r="J174" s="25" t="str">
        <f>IF(VLOOKUP($A174,rawtable!$A$4:$U$393,5,FALSE)="","",VLOOKUP($A174,rawtable!$A$4:$U$393,9,FALSE))</f>
        <v/>
      </c>
      <c r="K174" s="25">
        <f>IF(VLOOKUP($A174,rawtable!$A$4:$U$393,5,FALSE)="",VLOOKUP($A174,rawtable!$A$4:$U$393,21,FALSE),"")</f>
        <v>0.99</v>
      </c>
      <c r="L174" s="26" t="str">
        <f>IF(VLOOKUP($A174,rawtable!$A$4:$U$393,5,FALSE)="",IF(rawtable!$AB174=".","NA",VLOOKUP($A174,rawtable!$A$4:$AG$393,33,FALSE)),"")</f>
        <v>0.96 (0.89, 1.00)</v>
      </c>
    </row>
    <row r="175" spans="1:12" x14ac:dyDescent="0.25">
      <c r="A175">
        <v>171</v>
      </c>
      <c r="B175" s="24" t="str">
        <f>IF(VLOOKUP(A175,rawtable!$A$4:$U$393,5,FALSE)="",VLOOKUP(A175,rawtable!$A$4:$U$393,2,FALSE),"")</f>
        <v/>
      </c>
      <c r="C175" s="28" t="str">
        <f>IF(VLOOKUP(A175,rawtable!$A$4:$U$393,5,FALSE)="","",VLOOKUP(A175,rawtable!$A$4:$U$393,5,FALSE))</f>
        <v>No</v>
      </c>
      <c r="D175" s="25">
        <f>IF(VLOOKUP($A175,rawtable!$A$4:$U$393,5,FALSE)="","",VLOOKUP($A175,rawtable!$A$4:$U$393,7,FALSE))</f>
        <v>79.820999999999998</v>
      </c>
      <c r="E175" s="25" t="str">
        <f>IF(VLOOKUP($A175,rawtable!$A$4:$U$393,5,FALSE)="",VLOOKUP($A175,rawtable!$A$4:$U$393,13,FALSE),"")</f>
        <v/>
      </c>
      <c r="F175" s="26" t="str">
        <f>IF(VLOOKUP($A175,rawtable!$A$4:$U$393,5,FALSE)="",IF(rawtable!$V175=".","NA",VLOOKUP($A175,rawtable!$A$4:$AG$393,31,FALSE)),"")</f>
        <v/>
      </c>
      <c r="G175" s="25">
        <f>IF(VLOOKUP($A175,rawtable!$A$4:$U$393,5,FALSE)="","",VLOOKUP($A175,rawtable!$A$4:$U$393,8,FALSE))</f>
        <v>83.007000000000005</v>
      </c>
      <c r="H175" s="25" t="str">
        <f>IF(VLOOKUP($A175,rawtable!$A$4:$U$393,5,FALSE)="",VLOOKUP($A175,rawtable!$A$4:$U$393,17,FALSE),"")</f>
        <v/>
      </c>
      <c r="I175" s="26" t="str">
        <f>IF(VLOOKUP($A175,rawtable!$A$4:$U$393,5,FALSE)="",IF(rawtable!$Y175=".","NA",VLOOKUP($A175,rawtable!$A$4:$AG$393,32,FALSE)),"")</f>
        <v/>
      </c>
      <c r="J175" s="25">
        <f>IF(VLOOKUP($A175,rawtable!$A$4:$U$393,5,FALSE)="","",VLOOKUP($A175,rawtable!$A$4:$U$393,9,FALSE))</f>
        <v>81.543000000000006</v>
      </c>
      <c r="K175" s="25" t="str">
        <f>IF(VLOOKUP($A175,rawtable!$A$4:$U$393,5,FALSE)="",VLOOKUP($A175,rawtable!$A$4:$U$393,21,FALSE),"")</f>
        <v/>
      </c>
      <c r="L175" s="26" t="str">
        <f>IF(VLOOKUP($A175,rawtable!$A$4:$U$393,5,FALSE)="",IF(rawtable!$AB175=".","NA",VLOOKUP($A175,rawtable!$A$4:$AG$393,33,FALSE)),"")</f>
        <v/>
      </c>
    </row>
    <row r="176" spans="1:12" x14ac:dyDescent="0.25">
      <c r="A176">
        <v>172</v>
      </c>
      <c r="B176" s="24" t="str">
        <f>IF(VLOOKUP(A176,rawtable!$A$4:$U$393,5,FALSE)="",VLOOKUP(A176,rawtable!$A$4:$U$393,2,FALSE),"")</f>
        <v/>
      </c>
      <c r="C176" s="28" t="str">
        <f>IF(VLOOKUP(A176,rawtable!$A$4:$U$393,5,FALSE)="","",VLOOKUP(A176,rawtable!$A$4:$U$393,5,FALSE))</f>
        <v>Yes</v>
      </c>
      <c r="D176" s="25">
        <f>IF(VLOOKUP($A176,rawtable!$A$4:$U$393,5,FALSE)="","",VLOOKUP($A176,rawtable!$A$4:$U$393,7,FALSE))</f>
        <v>20.178999999999998</v>
      </c>
      <c r="E176" s="25" t="str">
        <f>IF(VLOOKUP($A176,rawtable!$A$4:$U$393,5,FALSE)="",VLOOKUP($A176,rawtable!$A$4:$U$393,13,FALSE),"")</f>
        <v/>
      </c>
      <c r="F176" s="26" t="str">
        <f>IF(VLOOKUP($A176,rawtable!$A$4:$U$393,5,FALSE)="",IF(rawtable!$V176=".","NA",VLOOKUP($A176,rawtable!$A$4:$AG$393,31,FALSE)),"")</f>
        <v/>
      </c>
      <c r="G176" s="25">
        <f>IF(VLOOKUP($A176,rawtable!$A$4:$U$393,5,FALSE)="","",VLOOKUP($A176,rawtable!$A$4:$U$393,8,FALSE))</f>
        <v>16.992999999999999</v>
      </c>
      <c r="H176" s="25" t="str">
        <f>IF(VLOOKUP($A176,rawtable!$A$4:$U$393,5,FALSE)="",VLOOKUP($A176,rawtable!$A$4:$U$393,17,FALSE),"")</f>
        <v/>
      </c>
      <c r="I176" s="26" t="str">
        <f>IF(VLOOKUP($A176,rawtable!$A$4:$U$393,5,FALSE)="",IF(rawtable!$Y176=".","NA",VLOOKUP($A176,rawtable!$A$4:$AG$393,32,FALSE)),"")</f>
        <v/>
      </c>
      <c r="J176" s="25">
        <f>IF(VLOOKUP($A176,rawtable!$A$4:$U$393,5,FALSE)="","",VLOOKUP($A176,rawtable!$A$4:$U$393,9,FALSE))</f>
        <v>18.457000000000001</v>
      </c>
      <c r="K176" s="25" t="str">
        <f>IF(VLOOKUP($A176,rawtable!$A$4:$U$393,5,FALSE)="",VLOOKUP($A176,rawtable!$A$4:$U$393,21,FALSE),"")</f>
        <v/>
      </c>
      <c r="L176" s="26" t="str">
        <f>IF(VLOOKUP($A176,rawtable!$A$4:$U$393,5,FALSE)="",IF(rawtable!$AB176=".","NA",VLOOKUP($A176,rawtable!$A$4:$AG$393,33,FALSE)),"")</f>
        <v/>
      </c>
    </row>
    <row r="177" spans="1:12" x14ac:dyDescent="0.25">
      <c r="A177">
        <v>173</v>
      </c>
      <c r="B177" s="24" t="str">
        <f>IF(VLOOKUP(A177,rawtable!$A$4:$U$393,5,FALSE)="",VLOOKUP(A177,rawtable!$A$4:$U$393,2,FALSE),"")</f>
        <v>ped_signal_at_traffic_light</v>
      </c>
      <c r="D177" s="25" t="str">
        <f>IF(VLOOKUP($A177,rawtable!$A$4:$U$393,5,FALSE)="","",VLOOKUP($A177,rawtable!$A$4:$U$393,7,FALSE))</f>
        <v/>
      </c>
      <c r="E177" s="25">
        <f>IF(VLOOKUP($A177,rawtable!$A$4:$U$393,5,FALSE)="",VLOOKUP($A177,rawtable!$A$4:$U$393,13,FALSE),"")</f>
        <v>0.96609999999999996</v>
      </c>
      <c r="F177" s="26" t="str">
        <f>IF(VLOOKUP($A177,rawtable!$A$4:$U$393,5,FALSE)="",IF(rawtable!$V177=".","NA",VLOOKUP($A177,rawtable!$A$4:$AG$393,31,FALSE)),"")</f>
        <v>0.65 (-0.04, 1.00)</v>
      </c>
      <c r="G177" s="25" t="str">
        <f>IF(VLOOKUP($A177,rawtable!$A$4:$U$393,5,FALSE)="","",VLOOKUP($A177,rawtable!$A$4:$U$393,8,FALSE))</f>
        <v/>
      </c>
      <c r="H177" s="25">
        <f>IF(VLOOKUP($A177,rawtable!$A$4:$U$393,5,FALSE)="",VLOOKUP($A177,rawtable!$A$4:$U$393,17,FALSE),"")</f>
        <v>0.97958999999999996</v>
      </c>
      <c r="I177" s="26" t="str">
        <f>IF(VLOOKUP($A177,rawtable!$A$4:$U$393,5,FALSE)="",IF(rawtable!$Y177=".","NA",VLOOKUP($A177,rawtable!$A$4:$AG$393,32,FALSE)),"")</f>
        <v>0.79 (0.37, 1.00)</v>
      </c>
      <c r="J177" s="25" t="str">
        <f>IF(VLOOKUP($A177,rawtable!$A$4:$U$393,5,FALSE)="","",VLOOKUP($A177,rawtable!$A$4:$U$393,9,FALSE))</f>
        <v/>
      </c>
      <c r="K177" s="25">
        <f>IF(VLOOKUP($A177,rawtable!$A$4:$U$393,5,FALSE)="",VLOOKUP($A177,rawtable!$A$4:$U$393,21,FALSE),"")</f>
        <v>0.95</v>
      </c>
      <c r="L177" s="26" t="str">
        <f>IF(VLOOKUP($A177,rawtable!$A$4:$U$393,5,FALSE)="",IF(rawtable!$AB177=".","NA",VLOOKUP($A177,rawtable!$A$4:$AG$393,33,FALSE)),"")</f>
        <v>0.64 (0.35, 0.93)</v>
      </c>
    </row>
    <row r="178" spans="1:12" x14ac:dyDescent="0.25">
      <c r="A178">
        <v>174</v>
      </c>
      <c r="B178" s="24" t="str">
        <f>IF(VLOOKUP(A178,rawtable!$A$4:$U$393,5,FALSE)="",VLOOKUP(A178,rawtable!$A$4:$U$393,2,FALSE),"")</f>
        <v/>
      </c>
      <c r="C178" s="28" t="str">
        <f>IF(VLOOKUP(A178,rawtable!$A$4:$U$393,5,FALSE)="","",VLOOKUP(A178,rawtable!$A$4:$U$393,5,FALSE))</f>
        <v>No</v>
      </c>
      <c r="D178" s="25">
        <f>IF(VLOOKUP($A178,rawtable!$A$4:$U$393,5,FALSE)="","",VLOOKUP($A178,rawtable!$A$4:$U$393,7,FALSE))</f>
        <v>94.444000000000003</v>
      </c>
      <c r="E178" s="25" t="str">
        <f>IF(VLOOKUP($A178,rawtable!$A$4:$U$393,5,FALSE)="",VLOOKUP($A178,rawtable!$A$4:$U$393,13,FALSE),"")</f>
        <v/>
      </c>
      <c r="F178" s="26" t="str">
        <f>IF(VLOOKUP($A178,rawtable!$A$4:$U$393,5,FALSE)="",IF(rawtable!$V178=".","NA",VLOOKUP($A178,rawtable!$A$4:$AG$393,31,FALSE)),"")</f>
        <v/>
      </c>
      <c r="G178" s="25">
        <f>IF(VLOOKUP($A178,rawtable!$A$4:$U$393,5,FALSE)="","",VLOOKUP($A178,rawtable!$A$4:$U$393,8,FALSE))</f>
        <v>93.944000000000003</v>
      </c>
      <c r="H178" s="25" t="str">
        <f>IF(VLOOKUP($A178,rawtable!$A$4:$U$393,5,FALSE)="",VLOOKUP($A178,rawtable!$A$4:$U$393,17,FALSE),"")</f>
        <v/>
      </c>
      <c r="I178" s="26" t="str">
        <f>IF(VLOOKUP($A178,rawtable!$A$4:$U$393,5,FALSE)="",IF(rawtable!$Y178=".","NA",VLOOKUP($A178,rawtable!$A$4:$AG$393,32,FALSE)),"")</f>
        <v/>
      </c>
      <c r="J178" s="25">
        <f>IF(VLOOKUP($A178,rawtable!$A$4:$U$393,5,FALSE)="","",VLOOKUP($A178,rawtable!$A$4:$U$393,9,FALSE))</f>
        <v>93.495000000000005</v>
      </c>
      <c r="K178" s="25" t="str">
        <f>IF(VLOOKUP($A178,rawtable!$A$4:$U$393,5,FALSE)="",VLOOKUP($A178,rawtable!$A$4:$U$393,21,FALSE),"")</f>
        <v/>
      </c>
      <c r="L178" s="26" t="str">
        <f>IF(VLOOKUP($A178,rawtable!$A$4:$U$393,5,FALSE)="",IF(rawtable!$AB178=".","NA",VLOOKUP($A178,rawtable!$A$4:$AG$393,33,FALSE)),"")</f>
        <v/>
      </c>
    </row>
    <row r="179" spans="1:12" x14ac:dyDescent="0.25">
      <c r="A179">
        <v>175</v>
      </c>
      <c r="B179" s="24" t="str">
        <f>IF(VLOOKUP(A179,rawtable!$A$4:$U$393,5,FALSE)="",VLOOKUP(A179,rawtable!$A$4:$U$393,2,FALSE),"")</f>
        <v/>
      </c>
      <c r="C179" s="28" t="str">
        <f>IF(VLOOKUP(A179,rawtable!$A$4:$U$393,5,FALSE)="","",VLOOKUP(A179,rawtable!$A$4:$U$393,5,FALSE))</f>
        <v>Yes</v>
      </c>
      <c r="D179" s="25">
        <f>IF(VLOOKUP($A179,rawtable!$A$4:$U$393,5,FALSE)="","",VLOOKUP($A179,rawtable!$A$4:$U$393,7,FALSE))</f>
        <v>5.556</v>
      </c>
      <c r="E179" s="25" t="str">
        <f>IF(VLOOKUP($A179,rawtable!$A$4:$U$393,5,FALSE)="",VLOOKUP($A179,rawtable!$A$4:$U$393,13,FALSE),"")</f>
        <v/>
      </c>
      <c r="F179" s="26" t="str">
        <f>IF(VLOOKUP($A179,rawtable!$A$4:$U$393,5,FALSE)="",IF(rawtable!$V179=".","NA",VLOOKUP($A179,rawtable!$A$4:$AG$393,31,FALSE)),"")</f>
        <v/>
      </c>
      <c r="G179" s="25">
        <f>IF(VLOOKUP($A179,rawtable!$A$4:$U$393,5,FALSE)="","",VLOOKUP($A179,rawtable!$A$4:$U$393,8,FALSE))</f>
        <v>6.056</v>
      </c>
      <c r="H179" s="25" t="str">
        <f>IF(VLOOKUP($A179,rawtable!$A$4:$U$393,5,FALSE)="",VLOOKUP($A179,rawtable!$A$4:$U$393,17,FALSE),"")</f>
        <v/>
      </c>
      <c r="I179" s="26" t="str">
        <f>IF(VLOOKUP($A179,rawtable!$A$4:$U$393,5,FALSE)="",IF(rawtable!$Y179=".","NA",VLOOKUP($A179,rawtable!$A$4:$AG$393,32,FALSE)),"")</f>
        <v/>
      </c>
      <c r="J179" s="25">
        <f>IF(VLOOKUP($A179,rawtable!$A$4:$U$393,5,FALSE)="","",VLOOKUP($A179,rawtable!$A$4:$U$393,9,FALSE))</f>
        <v>6.5049999999999999</v>
      </c>
      <c r="K179" s="25" t="str">
        <f>IF(VLOOKUP($A179,rawtable!$A$4:$U$393,5,FALSE)="",VLOOKUP($A179,rawtable!$A$4:$U$393,21,FALSE),"")</f>
        <v/>
      </c>
      <c r="L179" s="26" t="str">
        <f>IF(VLOOKUP($A179,rawtable!$A$4:$U$393,5,FALSE)="",IF(rawtable!$AB179=".","NA",VLOOKUP($A179,rawtable!$A$4:$AG$393,33,FALSE)),"")</f>
        <v/>
      </c>
    </row>
    <row r="180" spans="1:12" x14ac:dyDescent="0.25">
      <c r="A180">
        <v>176</v>
      </c>
      <c r="B180" s="24" t="str">
        <f>IF(VLOOKUP(A180,rawtable!$A$4:$U$393,5,FALSE)="",VLOOKUP(A180,rawtable!$A$4:$U$393,2,FALSE),"")</f>
        <v>stop_sign_at_crossing</v>
      </c>
      <c r="D180" s="25" t="str">
        <f>IF(VLOOKUP($A180,rawtable!$A$4:$U$393,5,FALSE)="","",VLOOKUP($A180,rawtable!$A$4:$U$393,7,FALSE))</f>
        <v/>
      </c>
      <c r="E180" s="25">
        <f>IF(VLOOKUP($A180,rawtable!$A$4:$U$393,5,FALSE)="",VLOOKUP($A180,rawtable!$A$4:$U$393,13,FALSE),"")</f>
        <v>0.89654999999999996</v>
      </c>
      <c r="F180" s="26" t="str">
        <f>IF(VLOOKUP($A180,rawtable!$A$4:$U$393,5,FALSE)="",IF(rawtable!$V180=".","NA",VLOOKUP($A180,rawtable!$A$4:$AG$393,31,FALSE)),"")</f>
        <v>0.79 (0.62, 0.93)</v>
      </c>
      <c r="G180" s="25" t="str">
        <f>IF(VLOOKUP($A180,rawtable!$A$4:$U$393,5,FALSE)="","",VLOOKUP($A180,rawtable!$A$4:$U$393,8,FALSE))</f>
        <v/>
      </c>
      <c r="H180" s="25">
        <f>IF(VLOOKUP($A180,rawtable!$A$4:$U$393,5,FALSE)="",VLOOKUP($A180,rawtable!$A$4:$U$393,17,FALSE),"")</f>
        <v>0.91837000000000002</v>
      </c>
      <c r="I180" s="26" t="str">
        <f>IF(VLOOKUP($A180,rawtable!$A$4:$U$393,5,FALSE)="",IF(rawtable!$Y180=".","NA",VLOOKUP($A180,rawtable!$A$4:$AG$393,32,FALSE)),"")</f>
        <v>0.83 (0.67, 0.96)</v>
      </c>
      <c r="J180" s="25" t="str">
        <f>IF(VLOOKUP($A180,rawtable!$A$4:$U$393,5,FALSE)="","",VLOOKUP($A180,rawtable!$A$4:$U$393,9,FALSE))</f>
        <v/>
      </c>
      <c r="K180" s="25">
        <f>IF(VLOOKUP($A180,rawtable!$A$4:$U$393,5,FALSE)="",VLOOKUP($A180,rawtable!$A$4:$U$393,21,FALSE),"")</f>
        <v>0.93</v>
      </c>
      <c r="L180" s="26" t="str">
        <f>IF(VLOOKUP($A180,rawtable!$A$4:$U$393,5,FALSE)="",IF(rawtable!$AB180=".","NA",VLOOKUP($A180,rawtable!$A$4:$AG$393,33,FALSE)),"")</f>
        <v>0.86 (0.74, 0.96)</v>
      </c>
    </row>
    <row r="181" spans="1:12" x14ac:dyDescent="0.25">
      <c r="A181">
        <v>177</v>
      </c>
      <c r="B181" s="24" t="str">
        <f>IF(VLOOKUP(A181,rawtable!$A$4:$U$393,5,FALSE)="",VLOOKUP(A181,rawtable!$A$4:$U$393,2,FALSE),"")</f>
        <v/>
      </c>
      <c r="C181" s="28" t="str">
        <f>IF(VLOOKUP(A181,rawtable!$A$4:$U$393,5,FALSE)="","",VLOOKUP(A181,rawtable!$A$4:$U$393,5,FALSE))</f>
        <v>No</v>
      </c>
      <c r="D181" s="25">
        <f>IF(VLOOKUP($A181,rawtable!$A$4:$U$393,5,FALSE)="","",VLOOKUP($A181,rawtable!$A$4:$U$393,7,FALSE))</f>
        <v>61.220999999999997</v>
      </c>
      <c r="E181" s="25" t="str">
        <f>IF(VLOOKUP($A181,rawtable!$A$4:$U$393,5,FALSE)="",VLOOKUP($A181,rawtable!$A$4:$U$393,13,FALSE),"")</f>
        <v/>
      </c>
      <c r="F181" s="26" t="str">
        <f>IF(VLOOKUP($A181,rawtable!$A$4:$U$393,5,FALSE)="",IF(rawtable!$V181=".","NA",VLOOKUP($A181,rawtable!$A$4:$AG$393,31,FALSE)),"")</f>
        <v/>
      </c>
      <c r="G181" s="25">
        <f>IF(VLOOKUP($A181,rawtable!$A$4:$U$393,5,FALSE)="","",VLOOKUP($A181,rawtable!$A$4:$U$393,8,FALSE))</f>
        <v>62.069000000000003</v>
      </c>
      <c r="H181" s="25" t="str">
        <f>IF(VLOOKUP($A181,rawtable!$A$4:$U$393,5,FALSE)="",VLOOKUP($A181,rawtable!$A$4:$U$393,17,FALSE),"")</f>
        <v/>
      </c>
      <c r="I181" s="26" t="str">
        <f>IF(VLOOKUP($A181,rawtable!$A$4:$U$393,5,FALSE)="",IF(rawtable!$Y181=".","NA",VLOOKUP($A181,rawtable!$A$4:$AG$393,32,FALSE)),"")</f>
        <v/>
      </c>
      <c r="J181" s="25">
        <f>IF(VLOOKUP($A181,rawtable!$A$4:$U$393,5,FALSE)="","",VLOOKUP($A181,rawtable!$A$4:$U$393,9,FALSE))</f>
        <v>60.212000000000003</v>
      </c>
      <c r="K181" s="25" t="str">
        <f>IF(VLOOKUP($A181,rawtable!$A$4:$U$393,5,FALSE)="",VLOOKUP($A181,rawtable!$A$4:$U$393,21,FALSE),"")</f>
        <v/>
      </c>
      <c r="L181" s="26" t="str">
        <f>IF(VLOOKUP($A181,rawtable!$A$4:$U$393,5,FALSE)="",IF(rawtable!$AB181=".","NA",VLOOKUP($A181,rawtable!$A$4:$AG$393,33,FALSE)),"")</f>
        <v/>
      </c>
    </row>
    <row r="182" spans="1:12" x14ac:dyDescent="0.25">
      <c r="A182">
        <v>178</v>
      </c>
      <c r="B182" s="24" t="str">
        <f>IF(VLOOKUP(A182,rawtable!$A$4:$U$393,5,FALSE)="",VLOOKUP(A182,rawtable!$A$4:$U$393,2,FALSE),"")</f>
        <v/>
      </c>
      <c r="C182" s="28" t="str">
        <f>IF(VLOOKUP(A182,rawtable!$A$4:$U$393,5,FALSE)="","",VLOOKUP(A182,rawtable!$A$4:$U$393,5,FALSE))</f>
        <v>Yes</v>
      </c>
      <c r="D182" s="25">
        <f>IF(VLOOKUP($A182,rawtable!$A$4:$U$393,5,FALSE)="","",VLOOKUP($A182,rawtable!$A$4:$U$393,7,FALSE))</f>
        <v>38.779000000000003</v>
      </c>
      <c r="E182" s="25" t="str">
        <f>IF(VLOOKUP($A182,rawtable!$A$4:$U$393,5,FALSE)="",VLOOKUP($A182,rawtable!$A$4:$U$393,13,FALSE),"")</f>
        <v/>
      </c>
      <c r="F182" s="26" t="str">
        <f>IF(VLOOKUP($A182,rawtable!$A$4:$U$393,5,FALSE)="",IF(rawtable!$V182=".","NA",VLOOKUP($A182,rawtable!$A$4:$AG$393,31,FALSE)),"")</f>
        <v/>
      </c>
      <c r="G182" s="25">
        <f>IF(VLOOKUP($A182,rawtable!$A$4:$U$393,5,FALSE)="","",VLOOKUP($A182,rawtable!$A$4:$U$393,8,FALSE))</f>
        <v>37.930999999999997</v>
      </c>
      <c r="H182" s="25" t="str">
        <f>IF(VLOOKUP($A182,rawtable!$A$4:$U$393,5,FALSE)="",VLOOKUP($A182,rawtable!$A$4:$U$393,17,FALSE),"")</f>
        <v/>
      </c>
      <c r="I182" s="26" t="str">
        <f>IF(VLOOKUP($A182,rawtable!$A$4:$U$393,5,FALSE)="",IF(rawtable!$Y182=".","NA",VLOOKUP($A182,rawtable!$A$4:$AG$393,32,FALSE)),"")</f>
        <v/>
      </c>
      <c r="J182" s="25">
        <f>IF(VLOOKUP($A182,rawtable!$A$4:$U$393,5,FALSE)="","",VLOOKUP($A182,rawtable!$A$4:$U$393,9,FALSE))</f>
        <v>39.787999999999997</v>
      </c>
      <c r="K182" s="25" t="str">
        <f>IF(VLOOKUP($A182,rawtable!$A$4:$U$393,5,FALSE)="",VLOOKUP($A182,rawtable!$A$4:$U$393,21,FALSE),"")</f>
        <v/>
      </c>
      <c r="L182" s="26" t="str">
        <f>IF(VLOOKUP($A182,rawtable!$A$4:$U$393,5,FALSE)="",IF(rawtable!$AB182=".","NA",VLOOKUP($A182,rawtable!$A$4:$AG$393,33,FALSE)),"")</f>
        <v/>
      </c>
    </row>
    <row r="183" spans="1:12" x14ac:dyDescent="0.25">
      <c r="A183">
        <v>179</v>
      </c>
      <c r="B183" s="24" t="str">
        <f>IF(VLOOKUP(A183,rawtable!$A$4:$U$393,5,FALSE)="",VLOOKUP(A183,rawtable!$A$4:$U$393,2,FALSE),"")</f>
        <v>marked_crosswalk</v>
      </c>
      <c r="D183" s="25" t="str">
        <f>IF(VLOOKUP($A183,rawtable!$A$4:$U$393,5,FALSE)="","",VLOOKUP($A183,rawtable!$A$4:$U$393,7,FALSE))</f>
        <v/>
      </c>
      <c r="E183" s="25">
        <f>IF(VLOOKUP($A183,rawtable!$A$4:$U$393,5,FALSE)="",VLOOKUP($A183,rawtable!$A$4:$U$393,13,FALSE),"")</f>
        <v>0.83050999999999997</v>
      </c>
      <c r="F183" s="26" t="str">
        <f>IF(VLOOKUP($A183,rawtable!$A$4:$U$393,5,FALSE)="",IF(rawtable!$V183=".","NA",VLOOKUP($A183,rawtable!$A$4:$AG$393,31,FALSE)),"")</f>
        <v>0.63 (0.41, 0.82)</v>
      </c>
      <c r="G183" s="25" t="str">
        <f>IF(VLOOKUP($A183,rawtable!$A$4:$U$393,5,FALSE)="","",VLOOKUP($A183,rawtable!$A$4:$U$393,8,FALSE))</f>
        <v/>
      </c>
      <c r="H183" s="25">
        <f>IF(VLOOKUP($A183,rawtable!$A$4:$U$393,5,FALSE)="",VLOOKUP($A183,rawtable!$A$4:$U$393,17,FALSE),"")</f>
        <v>0.96</v>
      </c>
      <c r="I183" s="26" t="str">
        <f>IF(VLOOKUP($A183,rawtable!$A$4:$U$393,5,FALSE)="",IF(rawtable!$Y183=".","NA",VLOOKUP($A183,rawtable!$A$4:$AG$393,32,FALSE)),"")</f>
        <v>0.92 (0.80, 1.00)</v>
      </c>
      <c r="J183" s="25" t="str">
        <f>IF(VLOOKUP($A183,rawtable!$A$4:$U$393,5,FALSE)="","",VLOOKUP($A183,rawtable!$A$4:$U$393,9,FALSE))</f>
        <v/>
      </c>
      <c r="K183" s="25">
        <f>IF(VLOOKUP($A183,rawtable!$A$4:$U$393,5,FALSE)="",VLOOKUP($A183,rawtable!$A$4:$U$393,21,FALSE),"")</f>
        <v>0.91</v>
      </c>
      <c r="L183" s="26" t="str">
        <f>IF(VLOOKUP($A183,rawtable!$A$4:$U$393,5,FALSE)="",IF(rawtable!$AB183=".","NA",VLOOKUP($A183,rawtable!$A$4:$AG$393,33,FALSE)),"")</f>
        <v>0.78 (0.64, 0.90)</v>
      </c>
    </row>
    <row r="184" spans="1:12" x14ac:dyDescent="0.25">
      <c r="A184">
        <v>180</v>
      </c>
      <c r="B184" s="24" t="str">
        <f>IF(VLOOKUP(A184,rawtable!$A$4:$U$393,5,FALSE)="",VLOOKUP(A184,rawtable!$A$4:$U$393,2,FALSE),"")</f>
        <v/>
      </c>
      <c r="C184" s="28" t="str">
        <f>IF(VLOOKUP(A184,rawtable!$A$4:$U$393,5,FALSE)="","",VLOOKUP(A184,rawtable!$A$4:$U$393,5,FALSE))</f>
        <v>No</v>
      </c>
      <c r="D184" s="25">
        <f>IF(VLOOKUP($A184,rawtable!$A$4:$U$393,5,FALSE)="","",VLOOKUP($A184,rawtable!$A$4:$U$393,7,FALSE))</f>
        <v>68.995999999999995</v>
      </c>
      <c r="E184" s="25" t="str">
        <f>IF(VLOOKUP($A184,rawtable!$A$4:$U$393,5,FALSE)="",VLOOKUP($A184,rawtable!$A$4:$U$393,13,FALSE),"")</f>
        <v/>
      </c>
      <c r="F184" s="26" t="str">
        <f>IF(VLOOKUP($A184,rawtable!$A$4:$U$393,5,FALSE)="",IF(rawtable!$V184=".","NA",VLOOKUP($A184,rawtable!$A$4:$AG$393,31,FALSE)),"")</f>
        <v/>
      </c>
      <c r="G184" s="25">
        <f>IF(VLOOKUP($A184,rawtable!$A$4:$U$393,5,FALSE)="","",VLOOKUP($A184,rawtable!$A$4:$U$393,8,FALSE))</f>
        <v>68.75</v>
      </c>
      <c r="H184" s="25" t="str">
        <f>IF(VLOOKUP($A184,rawtable!$A$4:$U$393,5,FALSE)="",VLOOKUP($A184,rawtable!$A$4:$U$393,17,FALSE),"")</f>
        <v/>
      </c>
      <c r="I184" s="26" t="str">
        <f>IF(VLOOKUP($A184,rawtable!$A$4:$U$393,5,FALSE)="",IF(rawtable!$Y184=".","NA",VLOOKUP($A184,rawtable!$A$4:$AG$393,32,FALSE)),"")</f>
        <v/>
      </c>
      <c r="J184" s="25">
        <f>IF(VLOOKUP($A184,rawtable!$A$4:$U$393,5,FALSE)="","",VLOOKUP($A184,rawtable!$A$4:$U$393,9,FALSE))</f>
        <v>69.44</v>
      </c>
      <c r="K184" s="25" t="str">
        <f>IF(VLOOKUP($A184,rawtable!$A$4:$U$393,5,FALSE)="",VLOOKUP($A184,rawtable!$A$4:$U$393,21,FALSE),"")</f>
        <v/>
      </c>
      <c r="L184" s="26" t="str">
        <f>IF(VLOOKUP($A184,rawtable!$A$4:$U$393,5,FALSE)="",IF(rawtable!$AB184=".","NA",VLOOKUP($A184,rawtable!$A$4:$AG$393,33,FALSE)),"")</f>
        <v/>
      </c>
    </row>
    <row r="185" spans="1:12" x14ac:dyDescent="0.25">
      <c r="A185">
        <v>181</v>
      </c>
      <c r="B185" s="24" t="str">
        <f>IF(VLOOKUP(A185,rawtable!$A$4:$U$393,5,FALSE)="",VLOOKUP(A185,rawtable!$A$4:$U$393,2,FALSE),"")</f>
        <v/>
      </c>
      <c r="C185" s="28" t="str">
        <f>IF(VLOOKUP(A185,rawtable!$A$4:$U$393,5,FALSE)="","",VLOOKUP(A185,rawtable!$A$4:$U$393,5,FALSE))</f>
        <v>Yes</v>
      </c>
      <c r="D185" s="25">
        <f>IF(VLOOKUP($A185,rawtable!$A$4:$U$393,5,FALSE)="","",VLOOKUP($A185,rawtable!$A$4:$U$393,7,FALSE))</f>
        <v>31.004000000000001</v>
      </c>
      <c r="E185" s="25" t="str">
        <f>IF(VLOOKUP($A185,rawtable!$A$4:$U$393,5,FALSE)="",VLOOKUP($A185,rawtable!$A$4:$U$393,13,FALSE),"")</f>
        <v/>
      </c>
      <c r="F185" s="26" t="str">
        <f>IF(VLOOKUP($A185,rawtable!$A$4:$U$393,5,FALSE)="",IF(rawtable!$V185=".","NA",VLOOKUP($A185,rawtable!$A$4:$AG$393,31,FALSE)),"")</f>
        <v/>
      </c>
      <c r="G185" s="25">
        <f>IF(VLOOKUP($A185,rawtable!$A$4:$U$393,5,FALSE)="","",VLOOKUP($A185,rawtable!$A$4:$U$393,8,FALSE))</f>
        <v>31.25</v>
      </c>
      <c r="H185" s="25" t="str">
        <f>IF(VLOOKUP($A185,rawtable!$A$4:$U$393,5,FALSE)="",VLOOKUP($A185,rawtable!$A$4:$U$393,17,FALSE),"")</f>
        <v/>
      </c>
      <c r="I185" s="26" t="str">
        <f>IF(VLOOKUP($A185,rawtable!$A$4:$U$393,5,FALSE)="",IF(rawtable!$Y185=".","NA",VLOOKUP($A185,rawtable!$A$4:$AG$393,32,FALSE)),"")</f>
        <v/>
      </c>
      <c r="J185" s="25">
        <f>IF(VLOOKUP($A185,rawtable!$A$4:$U$393,5,FALSE)="","",VLOOKUP($A185,rawtable!$A$4:$U$393,9,FALSE))</f>
        <v>30.56</v>
      </c>
      <c r="K185" s="25" t="str">
        <f>IF(VLOOKUP($A185,rawtable!$A$4:$U$393,5,FALSE)="",VLOOKUP($A185,rawtable!$A$4:$U$393,21,FALSE),"")</f>
        <v/>
      </c>
      <c r="L185" s="26" t="str">
        <f>IF(VLOOKUP($A185,rawtable!$A$4:$U$393,5,FALSE)="",IF(rawtable!$AB185=".","NA",VLOOKUP($A185,rawtable!$A$4:$AG$393,33,FALSE)),"")</f>
        <v/>
      </c>
    </row>
    <row r="186" spans="1:12" x14ac:dyDescent="0.25">
      <c r="A186">
        <v>182</v>
      </c>
      <c r="B186" s="24" t="str">
        <f>IF(VLOOKUP(A186,rawtable!$A$4:$U$393,5,FALSE)="",VLOOKUP(A186,rawtable!$A$4:$U$393,2,FALSE),"")</f>
        <v>bike_crossing_sign</v>
      </c>
      <c r="D186" s="25" t="str">
        <f>IF(VLOOKUP($A186,rawtable!$A$4:$U$393,5,FALSE)="","",VLOOKUP($A186,rawtable!$A$4:$U$393,7,FALSE))</f>
        <v/>
      </c>
      <c r="E186" s="25">
        <f>IF(VLOOKUP($A186,rawtable!$A$4:$U$393,5,FALSE)="",VLOOKUP($A186,rawtable!$A$4:$U$393,13,FALSE),"")</f>
        <v>1</v>
      </c>
      <c r="F186" s="26" t="str">
        <f>IF(VLOOKUP($A186,rawtable!$A$4:$U$393,5,FALSE)="",IF(rawtable!$V186=".","NA",VLOOKUP($A186,rawtable!$A$4:$AG$393,31,FALSE)),"")</f>
        <v>1.00 (1.00, 1.00)</v>
      </c>
      <c r="G186" s="25" t="str">
        <f>IF(VLOOKUP($A186,rawtable!$A$4:$U$393,5,FALSE)="","",VLOOKUP($A186,rawtable!$A$4:$U$393,8,FALSE))</f>
        <v/>
      </c>
      <c r="H186" s="25">
        <f>IF(VLOOKUP($A186,rawtable!$A$4:$U$393,5,FALSE)="",VLOOKUP($A186,rawtable!$A$4:$U$393,17,FALSE),"")</f>
        <v>0.98</v>
      </c>
      <c r="I186" s="26" t="str">
        <f>IF(VLOOKUP($A186,rawtable!$A$4:$U$393,5,FALSE)="",IF(rawtable!$Y186=".","NA",VLOOKUP($A186,rawtable!$A$4:$AG$393,32,FALSE)),"")</f>
        <v>0.00 (-1.00, 1.00)</v>
      </c>
      <c r="J186" s="25" t="str">
        <f>IF(VLOOKUP($A186,rawtable!$A$4:$U$393,5,FALSE)="","",VLOOKUP($A186,rawtable!$A$4:$U$393,9,FALSE))</f>
        <v/>
      </c>
      <c r="K186" s="25">
        <f>IF(VLOOKUP($A186,rawtable!$A$4:$U$393,5,FALSE)="",VLOOKUP($A186,rawtable!$A$4:$U$393,21,FALSE),"")</f>
        <v>1</v>
      </c>
      <c r="L186" s="26" t="str">
        <f>IF(VLOOKUP($A186,rawtable!$A$4:$U$393,5,FALSE)="",IF(rawtable!$AB186=".","NA",VLOOKUP($A186,rawtable!$A$4:$AG$393,33,FALSE)),"")</f>
        <v>0.00 (1.00, 1.00)</v>
      </c>
    </row>
    <row r="187" spans="1:12" x14ac:dyDescent="0.25">
      <c r="A187">
        <v>183</v>
      </c>
      <c r="B187" s="24" t="str">
        <f>IF(VLOOKUP(A187,rawtable!$A$4:$U$393,5,FALSE)="",VLOOKUP(A187,rawtable!$A$4:$U$393,2,FALSE),"")</f>
        <v/>
      </c>
      <c r="C187" s="28" t="str">
        <f>IF(VLOOKUP(A187,rawtable!$A$4:$U$393,5,FALSE)="","",VLOOKUP(A187,rawtable!$A$4:$U$393,5,FALSE))</f>
        <v>No</v>
      </c>
      <c r="D187" s="25">
        <f>IF(VLOOKUP($A187,rawtable!$A$4:$U$393,5,FALSE)="","",VLOOKUP($A187,rawtable!$A$4:$U$393,7,FALSE))</f>
        <v>98.933999999999997</v>
      </c>
      <c r="E187" s="25" t="str">
        <f>IF(VLOOKUP($A187,rawtable!$A$4:$U$393,5,FALSE)="",VLOOKUP($A187,rawtable!$A$4:$U$393,13,FALSE),"")</f>
        <v/>
      </c>
      <c r="F187" s="26" t="str">
        <f>IF(VLOOKUP($A187,rawtable!$A$4:$U$393,5,FALSE)="",IF(rawtable!$V187=".","NA",VLOOKUP($A187,rawtable!$A$4:$AG$393,31,FALSE)),"")</f>
        <v/>
      </c>
      <c r="G187" s="25">
        <f>IF(VLOOKUP($A187,rawtable!$A$4:$U$393,5,FALSE)="","",VLOOKUP($A187,rawtable!$A$4:$U$393,8,FALSE))</f>
        <v>99.182000000000002</v>
      </c>
      <c r="H187" s="25" t="str">
        <f>IF(VLOOKUP($A187,rawtable!$A$4:$U$393,5,FALSE)="",VLOOKUP($A187,rawtable!$A$4:$U$393,17,FALSE),"")</f>
        <v/>
      </c>
      <c r="I187" s="26" t="str">
        <f>IF(VLOOKUP($A187,rawtable!$A$4:$U$393,5,FALSE)="",IF(rawtable!$Y187=".","NA",VLOOKUP($A187,rawtable!$A$4:$AG$393,32,FALSE)),"")</f>
        <v/>
      </c>
      <c r="J187" s="25">
        <f>IF(VLOOKUP($A187,rawtable!$A$4:$U$393,5,FALSE)="","",VLOOKUP($A187,rawtable!$A$4:$U$393,9,FALSE))</f>
        <v>99.697000000000003</v>
      </c>
      <c r="K187" s="25" t="str">
        <f>IF(VLOOKUP($A187,rawtable!$A$4:$U$393,5,FALSE)="",VLOOKUP($A187,rawtable!$A$4:$U$393,21,FALSE),"")</f>
        <v/>
      </c>
      <c r="L187" s="26" t="str">
        <f>IF(VLOOKUP($A187,rawtable!$A$4:$U$393,5,FALSE)="",IF(rawtable!$AB187=".","NA",VLOOKUP($A187,rawtable!$A$4:$AG$393,33,FALSE)),"")</f>
        <v/>
      </c>
    </row>
    <row r="188" spans="1:12" x14ac:dyDescent="0.25">
      <c r="A188">
        <v>184</v>
      </c>
      <c r="B188" s="24" t="str">
        <f>IF(VLOOKUP(A188,rawtable!$A$4:$U$393,5,FALSE)="",VLOOKUP(A188,rawtable!$A$4:$U$393,2,FALSE),"")</f>
        <v/>
      </c>
      <c r="C188" s="28" t="str">
        <f>IF(VLOOKUP(A188,rawtable!$A$4:$U$393,5,FALSE)="","",VLOOKUP(A188,rawtable!$A$4:$U$393,5,FALSE))</f>
        <v>Yes</v>
      </c>
      <c r="D188" s="25">
        <f>IF(VLOOKUP($A188,rawtable!$A$4:$U$393,5,FALSE)="","",VLOOKUP($A188,rawtable!$A$4:$U$393,7,FALSE))</f>
        <v>1.0660000000000001</v>
      </c>
      <c r="E188" s="25" t="str">
        <f>IF(VLOOKUP($A188,rawtable!$A$4:$U$393,5,FALSE)="",VLOOKUP($A188,rawtable!$A$4:$U$393,13,FALSE),"")</f>
        <v/>
      </c>
      <c r="F188" s="26" t="str">
        <f>IF(VLOOKUP($A188,rawtable!$A$4:$U$393,5,FALSE)="",IF(rawtable!$V188=".","NA",VLOOKUP($A188,rawtable!$A$4:$AG$393,31,FALSE)),"")</f>
        <v/>
      </c>
      <c r="G188" s="25">
        <f>IF(VLOOKUP($A188,rawtable!$A$4:$U$393,5,FALSE)="","",VLOOKUP($A188,rawtable!$A$4:$U$393,8,FALSE))</f>
        <v>0.81799999999999995</v>
      </c>
      <c r="H188" s="25" t="str">
        <f>IF(VLOOKUP($A188,rawtable!$A$4:$U$393,5,FALSE)="",VLOOKUP($A188,rawtable!$A$4:$U$393,17,FALSE),"")</f>
        <v/>
      </c>
      <c r="I188" s="26" t="str">
        <f>IF(VLOOKUP($A188,rawtable!$A$4:$U$393,5,FALSE)="",IF(rawtable!$Y188=".","NA",VLOOKUP($A188,rawtable!$A$4:$AG$393,32,FALSE)),"")</f>
        <v/>
      </c>
      <c r="J188" s="25">
        <f>IF(VLOOKUP($A188,rawtable!$A$4:$U$393,5,FALSE)="","",VLOOKUP($A188,rawtable!$A$4:$U$393,9,FALSE))</f>
        <v>0.30299999999999999</v>
      </c>
      <c r="K188" s="25" t="str">
        <f>IF(VLOOKUP($A188,rawtable!$A$4:$U$393,5,FALSE)="",VLOOKUP($A188,rawtable!$A$4:$U$393,21,FALSE),"")</f>
        <v/>
      </c>
      <c r="L188" s="26" t="str">
        <f>IF(VLOOKUP($A188,rawtable!$A$4:$U$393,5,FALSE)="",IF(rawtable!$AB188=".","NA",VLOOKUP($A188,rawtable!$A$4:$AG$393,33,FALSE)),"")</f>
        <v/>
      </c>
    </row>
    <row r="189" spans="1:12" x14ac:dyDescent="0.25">
      <c r="A189">
        <v>185</v>
      </c>
      <c r="B189" s="24" t="str">
        <f>IF(VLOOKUP(A189,rawtable!$A$4:$U$393,5,FALSE)="",VLOOKUP(A189,rawtable!$A$4:$U$393,2,FALSE),"")</f>
        <v>other_bike_signage</v>
      </c>
      <c r="D189" s="25" t="str">
        <f>IF(VLOOKUP($A189,rawtable!$A$4:$U$393,5,FALSE)="","",VLOOKUP($A189,rawtable!$A$4:$U$393,7,FALSE))</f>
        <v/>
      </c>
      <c r="E189" s="25">
        <f>IF(VLOOKUP($A189,rawtable!$A$4:$U$393,5,FALSE)="",VLOOKUP($A189,rawtable!$A$4:$U$393,13,FALSE),"")</f>
        <v>1</v>
      </c>
      <c r="F189" s="26" t="str">
        <f>IF(VLOOKUP($A189,rawtable!$A$4:$U$393,5,FALSE)="",IF(rawtable!$V189=".","NA",VLOOKUP($A189,rawtable!$A$4:$AG$393,31,FALSE)),"")</f>
        <v>1.00 (1.00, 1.00)</v>
      </c>
      <c r="G189" s="25" t="str">
        <f>IF(VLOOKUP($A189,rawtable!$A$4:$U$393,5,FALSE)="","",VLOOKUP($A189,rawtable!$A$4:$U$393,8,FALSE))</f>
        <v/>
      </c>
      <c r="H189" s="25">
        <f>IF(VLOOKUP($A189,rawtable!$A$4:$U$393,5,FALSE)="",VLOOKUP($A189,rawtable!$A$4:$U$393,17,FALSE),"")</f>
        <v>1</v>
      </c>
      <c r="I189" s="26" t="str">
        <f>IF(VLOOKUP($A189,rawtable!$A$4:$U$393,5,FALSE)="",IF(rawtable!$Y189=".","NA",VLOOKUP($A189,rawtable!$A$4:$AG$393,32,FALSE)),"")</f>
        <v>0.00 (1.00, 1.00)</v>
      </c>
      <c r="J189" s="25" t="str">
        <f>IF(VLOOKUP($A189,rawtable!$A$4:$U$393,5,FALSE)="","",VLOOKUP($A189,rawtable!$A$4:$U$393,9,FALSE))</f>
        <v/>
      </c>
      <c r="K189" s="25">
        <f>IF(VLOOKUP($A189,rawtable!$A$4:$U$393,5,FALSE)="",VLOOKUP($A189,rawtable!$A$4:$U$393,21,FALSE),"")</f>
        <v>1</v>
      </c>
      <c r="L189" s="26" t="str">
        <f>IF(VLOOKUP($A189,rawtable!$A$4:$U$393,5,FALSE)="",IF(rawtable!$AB189=".","NA",VLOOKUP($A189,rawtable!$A$4:$AG$393,33,FALSE)),"")</f>
        <v>1.00 (1.00, 1.00)</v>
      </c>
    </row>
    <row r="190" spans="1:12" x14ac:dyDescent="0.25">
      <c r="A190">
        <v>186</v>
      </c>
      <c r="B190" s="24" t="str">
        <f>IF(VLOOKUP(A190,rawtable!$A$4:$U$393,5,FALSE)="",VLOOKUP(A190,rawtable!$A$4:$U$393,2,FALSE),"")</f>
        <v/>
      </c>
      <c r="C190" s="28" t="str">
        <f>IF(VLOOKUP(A190,rawtable!$A$4:$U$393,5,FALSE)="","",VLOOKUP(A190,rawtable!$A$4:$U$393,5,FALSE))</f>
        <v>No</v>
      </c>
      <c r="D190" s="25">
        <f>IF(VLOOKUP($A190,rawtable!$A$4:$U$393,5,FALSE)="","",VLOOKUP($A190,rawtable!$A$4:$U$393,7,FALSE))</f>
        <v>98.046000000000006</v>
      </c>
      <c r="E190" s="25" t="str">
        <f>IF(VLOOKUP($A190,rawtable!$A$4:$U$393,5,FALSE)="",VLOOKUP($A190,rawtable!$A$4:$U$393,13,FALSE),"")</f>
        <v/>
      </c>
      <c r="F190" s="26" t="str">
        <f>IF(VLOOKUP($A190,rawtable!$A$4:$U$393,5,FALSE)="",IF(rawtable!$V190=".","NA",VLOOKUP($A190,rawtable!$A$4:$AG$393,31,FALSE)),"")</f>
        <v/>
      </c>
      <c r="G190" s="25">
        <f>IF(VLOOKUP($A190,rawtable!$A$4:$U$393,5,FALSE)="","",VLOOKUP($A190,rawtable!$A$4:$U$393,8,FALSE))</f>
        <v>98.369</v>
      </c>
      <c r="H190" s="25" t="str">
        <f>IF(VLOOKUP($A190,rawtable!$A$4:$U$393,5,FALSE)="",VLOOKUP($A190,rawtable!$A$4:$U$393,17,FALSE),"")</f>
        <v/>
      </c>
      <c r="I190" s="26" t="str">
        <f>IF(VLOOKUP($A190,rawtable!$A$4:$U$393,5,FALSE)="",IF(rawtable!$Y190=".","NA",VLOOKUP($A190,rawtable!$A$4:$AG$393,32,FALSE)),"")</f>
        <v/>
      </c>
      <c r="J190" s="25">
        <f>IF(VLOOKUP($A190,rawtable!$A$4:$U$393,5,FALSE)="","",VLOOKUP($A190,rawtable!$A$4:$U$393,9,FALSE))</f>
        <v>98.638000000000005</v>
      </c>
      <c r="K190" s="25" t="str">
        <f>IF(VLOOKUP($A190,rawtable!$A$4:$U$393,5,FALSE)="",VLOOKUP($A190,rawtable!$A$4:$U$393,21,FALSE),"")</f>
        <v/>
      </c>
      <c r="L190" s="26" t="str">
        <f>IF(VLOOKUP($A190,rawtable!$A$4:$U$393,5,FALSE)="",IF(rawtable!$AB190=".","NA",VLOOKUP($A190,rawtable!$A$4:$AG$393,33,FALSE)),"")</f>
        <v/>
      </c>
    </row>
    <row r="191" spans="1:12" x14ac:dyDescent="0.25">
      <c r="A191">
        <v>187</v>
      </c>
      <c r="B191" s="24" t="str">
        <f>IF(VLOOKUP(A191,rawtable!$A$4:$U$393,5,FALSE)="",VLOOKUP(A191,rawtable!$A$4:$U$393,2,FALSE),"")</f>
        <v/>
      </c>
      <c r="C191" s="28" t="str">
        <f>IF(VLOOKUP(A191,rawtable!$A$4:$U$393,5,FALSE)="","",VLOOKUP(A191,rawtable!$A$4:$U$393,5,FALSE))</f>
        <v>Yes</v>
      </c>
      <c r="D191" s="25">
        <f>IF(VLOOKUP($A191,rawtable!$A$4:$U$393,5,FALSE)="","",VLOOKUP($A191,rawtable!$A$4:$U$393,7,FALSE))</f>
        <v>1.954</v>
      </c>
      <c r="E191" s="25" t="str">
        <f>IF(VLOOKUP($A191,rawtable!$A$4:$U$393,5,FALSE)="",VLOOKUP($A191,rawtable!$A$4:$U$393,13,FALSE),"")</f>
        <v/>
      </c>
      <c r="F191" s="26" t="str">
        <f>IF(VLOOKUP($A191,rawtable!$A$4:$U$393,5,FALSE)="",IF(rawtable!$V191=".","NA",VLOOKUP($A191,rawtable!$A$4:$AG$393,31,FALSE)),"")</f>
        <v/>
      </c>
      <c r="G191" s="25">
        <f>IF(VLOOKUP($A191,rawtable!$A$4:$U$393,5,FALSE)="","",VLOOKUP($A191,rawtable!$A$4:$U$393,8,FALSE))</f>
        <v>1.631</v>
      </c>
      <c r="H191" s="25" t="str">
        <f>IF(VLOOKUP($A191,rawtable!$A$4:$U$393,5,FALSE)="",VLOOKUP($A191,rawtable!$A$4:$U$393,17,FALSE),"")</f>
        <v/>
      </c>
      <c r="I191" s="26" t="str">
        <f>IF(VLOOKUP($A191,rawtable!$A$4:$U$393,5,FALSE)="",IF(rawtable!$Y191=".","NA",VLOOKUP($A191,rawtable!$A$4:$AG$393,32,FALSE)),"")</f>
        <v/>
      </c>
      <c r="J191" s="25">
        <f>IF(VLOOKUP($A191,rawtable!$A$4:$U$393,5,FALSE)="","",VLOOKUP($A191,rawtable!$A$4:$U$393,9,FALSE))</f>
        <v>1.3620000000000001</v>
      </c>
      <c r="K191" s="25" t="str">
        <f>IF(VLOOKUP($A191,rawtable!$A$4:$U$393,5,FALSE)="",VLOOKUP($A191,rawtable!$A$4:$U$393,21,FALSE),"")</f>
        <v/>
      </c>
      <c r="L191" s="26" t="str">
        <f>IF(VLOOKUP($A191,rawtable!$A$4:$U$393,5,FALSE)="",IF(rawtable!$AB191=".","NA",VLOOKUP($A191,rawtable!$A$4:$AG$393,33,FALSE)),"")</f>
        <v/>
      </c>
    </row>
    <row r="192" spans="1:12" x14ac:dyDescent="0.25">
      <c r="A192">
        <v>188</v>
      </c>
      <c r="B192" s="24" t="str">
        <f>IF(VLOOKUP(A192,rawtable!$A$4:$U$393,5,FALSE)="",VLOOKUP(A192,rawtable!$A$4:$U$393,2,FALSE),"")</f>
        <v>Ped_crossing_sign</v>
      </c>
      <c r="D192" s="25" t="str">
        <f>IF(VLOOKUP($A192,rawtable!$A$4:$U$393,5,FALSE)="","",VLOOKUP($A192,rawtable!$A$4:$U$393,7,FALSE))</f>
        <v/>
      </c>
      <c r="E192" s="25">
        <f>IF(VLOOKUP($A192,rawtable!$A$4:$U$393,5,FALSE)="",VLOOKUP($A192,rawtable!$A$4:$U$393,13,FALSE),"")</f>
        <v>0.96609999999999996</v>
      </c>
      <c r="F192" s="26" t="str">
        <f>IF(VLOOKUP($A192,rawtable!$A$4:$U$393,5,FALSE)="",IF(rawtable!$V192=".","NA",VLOOKUP($A192,rawtable!$A$4:$AG$393,31,FALSE)),"")</f>
        <v>0.49 (-0.28, 1.00)</v>
      </c>
      <c r="G192" s="25" t="str">
        <f>IF(VLOOKUP($A192,rawtable!$A$4:$U$393,5,FALSE)="","",VLOOKUP($A192,rawtable!$A$4:$U$393,8,FALSE))</f>
        <v/>
      </c>
      <c r="H192" s="25">
        <f>IF(VLOOKUP($A192,rawtable!$A$4:$U$393,5,FALSE)="",VLOOKUP($A192,rawtable!$A$4:$U$393,17,FALSE),"")</f>
        <v>1</v>
      </c>
      <c r="I192" s="26" t="str">
        <f>IF(VLOOKUP($A192,rawtable!$A$4:$U$393,5,FALSE)="",IF(rawtable!$Y192=".","NA",VLOOKUP($A192,rawtable!$A$4:$AG$393,32,FALSE)),"")</f>
        <v>1.00 (1.00, 1.00)</v>
      </c>
      <c r="J192" s="25" t="str">
        <f>IF(VLOOKUP($A192,rawtable!$A$4:$U$393,5,FALSE)="","",VLOOKUP($A192,rawtable!$A$4:$U$393,9,FALSE))</f>
        <v/>
      </c>
      <c r="K192" s="25">
        <f>IF(VLOOKUP($A192,rawtable!$A$4:$U$393,5,FALSE)="",VLOOKUP($A192,rawtable!$A$4:$U$393,21,FALSE),"")</f>
        <v>0.93</v>
      </c>
      <c r="L192" s="26" t="str">
        <f>IF(VLOOKUP($A192,rawtable!$A$4:$U$393,5,FALSE)="",IF(rawtable!$AB192=".","NA",VLOOKUP($A192,rawtable!$A$4:$AG$393,33,FALSE)),"")</f>
        <v>0.66 (0.36, 0.85)</v>
      </c>
    </row>
    <row r="193" spans="1:12" x14ac:dyDescent="0.25">
      <c r="A193">
        <v>189</v>
      </c>
      <c r="B193" s="24" t="str">
        <f>IF(VLOOKUP(A193,rawtable!$A$4:$U$393,5,FALSE)="",VLOOKUP(A193,rawtable!$A$4:$U$393,2,FALSE),"")</f>
        <v/>
      </c>
      <c r="C193" s="28" t="str">
        <f>IF(VLOOKUP(A193,rawtable!$A$4:$U$393,5,FALSE)="","",VLOOKUP(A193,rawtable!$A$4:$U$393,5,FALSE))</f>
        <v>No</v>
      </c>
      <c r="D193" s="25">
        <f>IF(VLOOKUP($A193,rawtable!$A$4:$U$393,5,FALSE)="","",VLOOKUP($A193,rawtable!$A$4:$U$393,7,FALSE))</f>
        <v>93.593999999999994</v>
      </c>
      <c r="E193" s="25" t="str">
        <f>IF(VLOOKUP($A193,rawtable!$A$4:$U$393,5,FALSE)="",VLOOKUP($A193,rawtable!$A$4:$U$393,13,FALSE),"")</f>
        <v/>
      </c>
      <c r="F193" s="26" t="str">
        <f>IF(VLOOKUP($A193,rawtable!$A$4:$U$393,5,FALSE)="",IF(rawtable!$V193=".","NA",VLOOKUP($A193,rawtable!$A$4:$AG$393,31,FALSE)),"")</f>
        <v/>
      </c>
      <c r="G193" s="25">
        <f>IF(VLOOKUP($A193,rawtable!$A$4:$U$393,5,FALSE)="","",VLOOKUP($A193,rawtable!$A$4:$U$393,8,FALSE))</f>
        <v>95.097999999999999</v>
      </c>
      <c r="H193" s="25" t="str">
        <f>IF(VLOOKUP($A193,rawtable!$A$4:$U$393,5,FALSE)="",VLOOKUP($A193,rawtable!$A$4:$U$393,17,FALSE),"")</f>
        <v/>
      </c>
      <c r="I193" s="26" t="str">
        <f>IF(VLOOKUP($A193,rawtable!$A$4:$U$393,5,FALSE)="",IF(rawtable!$Y193=".","NA",VLOOKUP($A193,rawtable!$A$4:$AG$393,32,FALSE)),"")</f>
        <v/>
      </c>
      <c r="J193" s="25">
        <f>IF(VLOOKUP($A193,rawtable!$A$4:$U$393,5,FALSE)="","",VLOOKUP($A193,rawtable!$A$4:$U$393,9,FALSE))</f>
        <v>94.1</v>
      </c>
      <c r="K193" s="25" t="str">
        <f>IF(VLOOKUP($A193,rawtable!$A$4:$U$393,5,FALSE)="",VLOOKUP($A193,rawtable!$A$4:$U$393,21,FALSE),"")</f>
        <v/>
      </c>
      <c r="L193" s="26" t="str">
        <f>IF(VLOOKUP($A193,rawtable!$A$4:$U$393,5,FALSE)="",IF(rawtable!$AB193=".","NA",VLOOKUP($A193,rawtable!$A$4:$AG$393,33,FALSE)),"")</f>
        <v/>
      </c>
    </row>
    <row r="194" spans="1:12" x14ac:dyDescent="0.25">
      <c r="A194">
        <v>190</v>
      </c>
      <c r="B194" s="24" t="str">
        <f>IF(VLOOKUP(A194,rawtable!$A$4:$U$393,5,FALSE)="",VLOOKUP(A194,rawtable!$A$4:$U$393,2,FALSE),"")</f>
        <v/>
      </c>
      <c r="C194" s="28" t="str">
        <f>IF(VLOOKUP(A194,rawtable!$A$4:$U$393,5,FALSE)="","",VLOOKUP(A194,rawtable!$A$4:$U$393,5,FALSE))</f>
        <v>Yes</v>
      </c>
      <c r="D194" s="25">
        <f>IF(VLOOKUP($A194,rawtable!$A$4:$U$393,5,FALSE)="","",VLOOKUP($A194,rawtable!$A$4:$U$393,7,FALSE))</f>
        <v>6.4059999999999997</v>
      </c>
      <c r="E194" s="25" t="str">
        <f>IF(VLOOKUP($A194,rawtable!$A$4:$U$393,5,FALSE)="",VLOOKUP($A194,rawtable!$A$4:$U$393,13,FALSE),"")</f>
        <v/>
      </c>
      <c r="F194" s="26" t="str">
        <f>IF(VLOOKUP($A194,rawtable!$A$4:$U$393,5,FALSE)="",IF(rawtable!$V194=".","NA",VLOOKUP($A194,rawtable!$A$4:$AG$393,31,FALSE)),"")</f>
        <v/>
      </c>
      <c r="G194" s="25">
        <f>IF(VLOOKUP($A194,rawtable!$A$4:$U$393,5,FALSE)="","",VLOOKUP($A194,rawtable!$A$4:$U$393,8,FALSE))</f>
        <v>4.9020000000000001</v>
      </c>
      <c r="H194" s="25" t="str">
        <f>IF(VLOOKUP($A194,rawtable!$A$4:$U$393,5,FALSE)="",VLOOKUP($A194,rawtable!$A$4:$U$393,17,FALSE),"")</f>
        <v/>
      </c>
      <c r="I194" s="26" t="str">
        <f>IF(VLOOKUP($A194,rawtable!$A$4:$U$393,5,FALSE)="",IF(rawtable!$Y194=".","NA",VLOOKUP($A194,rawtable!$A$4:$AG$393,32,FALSE)),"")</f>
        <v/>
      </c>
      <c r="J194" s="25">
        <f>IF(VLOOKUP($A194,rawtable!$A$4:$U$393,5,FALSE)="","",VLOOKUP($A194,rawtable!$A$4:$U$393,9,FALSE))</f>
        <v>5.9</v>
      </c>
      <c r="K194" s="25" t="str">
        <f>IF(VLOOKUP($A194,rawtable!$A$4:$U$393,5,FALSE)="",VLOOKUP($A194,rawtable!$A$4:$U$393,21,FALSE),"")</f>
        <v/>
      </c>
      <c r="L194" s="26" t="str">
        <f>IF(VLOOKUP($A194,rawtable!$A$4:$U$393,5,FALSE)="",IF(rawtable!$AB194=".","NA",VLOOKUP($A194,rawtable!$A$4:$AG$393,33,FALSE)),"")</f>
        <v/>
      </c>
    </row>
    <row r="195" spans="1:12" x14ac:dyDescent="0.25">
      <c r="A195">
        <v>191</v>
      </c>
      <c r="B195" s="24" t="str">
        <f>IF(VLOOKUP(A195,rawtable!$A$4:$U$393,5,FALSE)="",VLOOKUP(A195,rawtable!$A$4:$U$393,2,FALSE),"")</f>
        <v>kids_special_population_signage</v>
      </c>
      <c r="D195" s="25" t="str">
        <f>IF(VLOOKUP($A195,rawtable!$A$4:$U$393,5,FALSE)="","",VLOOKUP($A195,rawtable!$A$4:$U$393,7,FALSE))</f>
        <v/>
      </c>
      <c r="E195" s="25">
        <f>IF(VLOOKUP($A195,rawtable!$A$4:$U$393,5,FALSE)="",VLOOKUP($A195,rawtable!$A$4:$U$393,13,FALSE),"")</f>
        <v>0.96552000000000004</v>
      </c>
      <c r="F195" s="26" t="str">
        <f>IF(VLOOKUP($A195,rawtable!$A$4:$U$393,5,FALSE)="",IF(rawtable!$V195=".","NA",VLOOKUP($A195,rawtable!$A$4:$AG$393,31,FALSE)),"")</f>
        <v>0.65 (0.13, 1.00)</v>
      </c>
      <c r="G195" s="25" t="str">
        <f>IF(VLOOKUP($A195,rawtable!$A$4:$U$393,5,FALSE)="","",VLOOKUP($A195,rawtable!$A$4:$U$393,8,FALSE))</f>
        <v/>
      </c>
      <c r="H195" s="25">
        <f>IF(VLOOKUP($A195,rawtable!$A$4:$U$393,5,FALSE)="",VLOOKUP($A195,rawtable!$A$4:$U$393,17,FALSE),"")</f>
        <v>0.98</v>
      </c>
      <c r="I195" s="26" t="str">
        <f>IF(VLOOKUP($A195,rawtable!$A$4:$U$393,5,FALSE)="",IF(rawtable!$Y195=".","NA",VLOOKUP($A195,rawtable!$A$4:$AG$393,32,FALSE)),"")</f>
        <v>0.66 (-0.02, 1.00)</v>
      </c>
      <c r="J195" s="25" t="str">
        <f>IF(VLOOKUP($A195,rawtable!$A$4:$U$393,5,FALSE)="","",VLOOKUP($A195,rawtable!$A$4:$U$393,9,FALSE))</f>
        <v/>
      </c>
      <c r="K195" s="25">
        <f>IF(VLOOKUP($A195,rawtable!$A$4:$U$393,5,FALSE)="",VLOOKUP($A195,rawtable!$A$4:$U$393,21,FALSE),"")</f>
        <v>0.97</v>
      </c>
      <c r="L195" s="26" t="str">
        <f>IF(VLOOKUP($A195,rawtable!$A$4:$U$393,5,FALSE)="",IF(rawtable!$AB195=".","NA",VLOOKUP($A195,rawtable!$A$4:$AG$393,33,FALSE)),"")</f>
        <v>0.71 (0.33, 1.00)</v>
      </c>
    </row>
    <row r="196" spans="1:12" x14ac:dyDescent="0.25">
      <c r="A196">
        <v>192</v>
      </c>
      <c r="B196" s="24" t="str">
        <f>IF(VLOOKUP(A196,rawtable!$A$4:$U$393,5,FALSE)="",VLOOKUP(A196,rawtable!$A$4:$U$393,2,FALSE),"")</f>
        <v/>
      </c>
      <c r="C196" s="28" t="str">
        <f>IF(VLOOKUP(A196,rawtable!$A$4:$U$393,5,FALSE)="","",VLOOKUP(A196,rawtable!$A$4:$U$393,5,FALSE))</f>
        <v>No</v>
      </c>
      <c r="D196" s="25">
        <f>IF(VLOOKUP($A196,rawtable!$A$4:$U$393,5,FALSE)="","",VLOOKUP($A196,rawtable!$A$4:$U$393,7,FALSE))</f>
        <v>95.373999999999995</v>
      </c>
      <c r="E196" s="25" t="str">
        <f>IF(VLOOKUP($A196,rawtable!$A$4:$U$393,5,FALSE)="",VLOOKUP($A196,rawtable!$A$4:$U$393,13,FALSE),"")</f>
        <v/>
      </c>
      <c r="F196" s="26" t="str">
        <f>IF(VLOOKUP($A196,rawtable!$A$4:$U$393,5,FALSE)="",IF(rawtable!$V196=".","NA",VLOOKUP($A196,rawtable!$A$4:$AG$393,31,FALSE)),"")</f>
        <v/>
      </c>
      <c r="G196" s="25">
        <f>IF(VLOOKUP($A196,rawtable!$A$4:$U$393,5,FALSE)="","",VLOOKUP($A196,rawtable!$A$4:$U$393,8,FALSE))</f>
        <v>95.073999999999998</v>
      </c>
      <c r="H196" s="25" t="str">
        <f>IF(VLOOKUP($A196,rawtable!$A$4:$U$393,5,FALSE)="",VLOOKUP($A196,rawtable!$A$4:$U$393,17,FALSE),"")</f>
        <v/>
      </c>
      <c r="I196" s="26" t="str">
        <f>IF(VLOOKUP($A196,rawtable!$A$4:$U$393,5,FALSE)="",IF(rawtable!$Y196=".","NA",VLOOKUP($A196,rawtable!$A$4:$AG$393,32,FALSE)),"")</f>
        <v/>
      </c>
      <c r="J196" s="25">
        <f>IF(VLOOKUP($A196,rawtable!$A$4:$U$393,5,FALSE)="","",VLOOKUP($A196,rawtable!$A$4:$U$393,9,FALSE))</f>
        <v>94.704999999999998</v>
      </c>
      <c r="K196" s="25" t="str">
        <f>IF(VLOOKUP($A196,rawtable!$A$4:$U$393,5,FALSE)="",VLOOKUP($A196,rawtable!$A$4:$U$393,21,FALSE),"")</f>
        <v/>
      </c>
      <c r="L196" s="26" t="str">
        <f>IF(VLOOKUP($A196,rawtable!$A$4:$U$393,5,FALSE)="",IF(rawtable!$AB196=".","NA",VLOOKUP($A196,rawtable!$A$4:$AG$393,33,FALSE)),"")</f>
        <v/>
      </c>
    </row>
    <row r="197" spans="1:12" x14ac:dyDescent="0.25">
      <c r="A197">
        <v>193</v>
      </c>
      <c r="B197" s="24" t="str">
        <f>IF(VLOOKUP(A197,rawtable!$A$4:$U$393,5,FALSE)="",VLOOKUP(A197,rawtable!$A$4:$U$393,2,FALSE),"")</f>
        <v/>
      </c>
      <c r="C197" s="28" t="str">
        <f>IF(VLOOKUP(A197,rawtable!$A$4:$U$393,5,FALSE)="","",VLOOKUP(A197,rawtable!$A$4:$U$393,5,FALSE))</f>
        <v>Yes</v>
      </c>
      <c r="D197" s="25">
        <f>IF(VLOOKUP($A197,rawtable!$A$4:$U$393,5,FALSE)="","",VLOOKUP($A197,rawtable!$A$4:$U$393,7,FALSE))</f>
        <v>4.6260000000000003</v>
      </c>
      <c r="E197" s="25" t="str">
        <f>IF(VLOOKUP($A197,rawtable!$A$4:$U$393,5,FALSE)="",VLOOKUP($A197,rawtable!$A$4:$U$393,13,FALSE),"")</f>
        <v/>
      </c>
      <c r="F197" s="26" t="str">
        <f>IF(VLOOKUP($A197,rawtable!$A$4:$U$393,5,FALSE)="",IF(rawtable!$V197=".","NA",VLOOKUP($A197,rawtable!$A$4:$AG$393,31,FALSE)),"")</f>
        <v/>
      </c>
      <c r="G197" s="25">
        <f>IF(VLOOKUP($A197,rawtable!$A$4:$U$393,5,FALSE)="","",VLOOKUP($A197,rawtable!$A$4:$U$393,8,FALSE))</f>
        <v>4.9260000000000002</v>
      </c>
      <c r="H197" s="25" t="str">
        <f>IF(VLOOKUP($A197,rawtable!$A$4:$U$393,5,FALSE)="",VLOOKUP($A197,rawtable!$A$4:$U$393,17,FALSE),"")</f>
        <v/>
      </c>
      <c r="I197" s="26" t="str">
        <f>IF(VLOOKUP($A197,rawtable!$A$4:$U$393,5,FALSE)="",IF(rawtable!$Y197=".","NA",VLOOKUP($A197,rawtable!$A$4:$AG$393,32,FALSE)),"")</f>
        <v/>
      </c>
      <c r="J197" s="25">
        <f>IF(VLOOKUP($A197,rawtable!$A$4:$U$393,5,FALSE)="","",VLOOKUP($A197,rawtable!$A$4:$U$393,9,FALSE))</f>
        <v>5.2949999999999999</v>
      </c>
      <c r="K197" s="25" t="str">
        <f>IF(VLOOKUP($A197,rawtable!$A$4:$U$393,5,FALSE)="",VLOOKUP($A197,rawtable!$A$4:$U$393,21,FALSE),"")</f>
        <v/>
      </c>
      <c r="L197" s="26" t="str">
        <f>IF(VLOOKUP($A197,rawtable!$A$4:$U$393,5,FALSE)="",IF(rawtable!$AB197=".","NA",VLOOKUP($A197,rawtable!$A$4:$AG$393,33,FALSE)),"")</f>
        <v/>
      </c>
    </row>
    <row r="198" spans="1:12" x14ac:dyDescent="0.25">
      <c r="A198">
        <v>194</v>
      </c>
      <c r="B198" s="24" t="str">
        <f>IF(VLOOKUP(A198,rawtable!$A$4:$U$393,5,FALSE)="",VLOOKUP(A198,rawtable!$A$4:$U$393,2,FALSE),"")</f>
        <v>special_speed_limit</v>
      </c>
      <c r="D198" s="25" t="str">
        <f>IF(VLOOKUP($A198,rawtable!$A$4:$U$393,5,FALSE)="","",VLOOKUP($A198,rawtable!$A$4:$U$393,7,FALSE))</f>
        <v/>
      </c>
      <c r="E198" s="25">
        <f>IF(VLOOKUP($A198,rawtable!$A$4:$U$393,5,FALSE)="",VLOOKUP($A198,rawtable!$A$4:$U$393,13,FALSE),"")</f>
        <v>0.98246</v>
      </c>
      <c r="F198" s="26" t="str">
        <f>IF(VLOOKUP($A198,rawtable!$A$4:$U$393,5,FALSE)="",IF(rawtable!$V198=".","NA",VLOOKUP($A198,rawtable!$A$4:$AG$393,31,FALSE)),"")</f>
        <v>0.00 (-1.00, 1.00)</v>
      </c>
      <c r="G198" s="25" t="str">
        <f>IF(VLOOKUP($A198,rawtable!$A$4:$U$393,5,FALSE)="","",VLOOKUP($A198,rawtable!$A$4:$U$393,8,FALSE))</f>
        <v/>
      </c>
      <c r="H198" s="25">
        <f>IF(VLOOKUP($A198,rawtable!$A$4:$U$393,5,FALSE)="",VLOOKUP($A198,rawtable!$A$4:$U$393,17,FALSE),"")</f>
        <v>0.98</v>
      </c>
      <c r="I198" s="26" t="str">
        <f>IF(VLOOKUP($A198,rawtable!$A$4:$U$393,5,FALSE)="",IF(rawtable!$Y198=".","NA",VLOOKUP($A198,rawtable!$A$4:$AG$393,32,FALSE)),"")</f>
        <v>0.66 (-0.02, 1.00)</v>
      </c>
      <c r="J198" s="25" t="str">
        <f>IF(VLOOKUP($A198,rawtable!$A$4:$U$393,5,FALSE)="","",VLOOKUP($A198,rawtable!$A$4:$U$393,9,FALSE))</f>
        <v/>
      </c>
      <c r="K198" s="25" t="str">
        <f>IF(VLOOKUP($A198,rawtable!$A$4:$U$393,5,FALSE)="",VLOOKUP($A198,rawtable!$A$4:$U$393,21,FALSE),"")</f>
        <v>.</v>
      </c>
      <c r="L198" s="26" t="str">
        <f>IF(VLOOKUP($A198,rawtable!$A$4:$U$393,5,FALSE)="",IF(rawtable!$AB198=".","NA",VLOOKUP($A198,rawtable!$A$4:$AG$393,33,FALSE)),"")</f>
        <v>NA</v>
      </c>
    </row>
    <row r="199" spans="1:12" x14ac:dyDescent="0.25">
      <c r="A199">
        <v>195</v>
      </c>
      <c r="B199" s="24" t="str">
        <f>IF(VLOOKUP(A199,rawtable!$A$4:$U$393,5,FALSE)="",VLOOKUP(A199,rawtable!$A$4:$U$393,2,FALSE),"")</f>
        <v/>
      </c>
      <c r="C199" s="28" t="str">
        <f>IF(VLOOKUP(A199,rawtable!$A$4:$U$393,5,FALSE)="","",VLOOKUP(A199,rawtable!$A$4:$U$393,5,FALSE))</f>
        <v>No</v>
      </c>
      <c r="D199" s="25">
        <f>IF(VLOOKUP($A199,rawtable!$A$4:$U$393,5,FALSE)="","",VLOOKUP($A199,rawtable!$A$4:$U$393,7,FALSE))</f>
        <v>97.463999999999999</v>
      </c>
      <c r="E199" s="25" t="str">
        <f>IF(VLOOKUP($A199,rawtable!$A$4:$U$393,5,FALSE)="",VLOOKUP($A199,rawtable!$A$4:$U$393,13,FALSE),"")</f>
        <v/>
      </c>
      <c r="F199" s="26" t="str">
        <f>IF(VLOOKUP($A199,rawtable!$A$4:$U$393,5,FALSE)="",IF(rawtable!$V199=".","NA",VLOOKUP($A199,rawtable!$A$4:$AG$393,31,FALSE)),"")</f>
        <v/>
      </c>
      <c r="G199" s="25">
        <f>IF(VLOOKUP($A199,rawtable!$A$4:$U$393,5,FALSE)="","",VLOOKUP($A199,rawtable!$A$4:$U$393,8,FALSE))</f>
        <v>97.677999999999997</v>
      </c>
      <c r="H199" s="25" t="str">
        <f>IF(VLOOKUP($A199,rawtable!$A$4:$U$393,5,FALSE)="",VLOOKUP($A199,rawtable!$A$4:$U$393,17,FALSE),"")</f>
        <v/>
      </c>
      <c r="I199" s="26" t="str">
        <f>IF(VLOOKUP($A199,rawtable!$A$4:$U$393,5,FALSE)="",IF(rawtable!$Y199=".","NA",VLOOKUP($A199,rawtable!$A$4:$AG$393,32,FALSE)),"")</f>
        <v/>
      </c>
      <c r="J199" s="25">
        <f>IF(VLOOKUP($A199,rawtable!$A$4:$U$393,5,FALSE)="","",VLOOKUP($A199,rawtable!$A$4:$U$393,9,FALSE))</f>
        <v>0</v>
      </c>
      <c r="K199" s="25" t="str">
        <f>IF(VLOOKUP($A199,rawtable!$A$4:$U$393,5,FALSE)="",VLOOKUP($A199,rawtable!$A$4:$U$393,21,FALSE),"")</f>
        <v/>
      </c>
      <c r="L199" s="26" t="str">
        <f>IF(VLOOKUP($A199,rawtable!$A$4:$U$393,5,FALSE)="",IF(rawtable!$AB199=".","NA",VLOOKUP($A199,rawtable!$A$4:$AG$393,33,FALSE)),"")</f>
        <v/>
      </c>
    </row>
    <row r="200" spans="1:12" x14ac:dyDescent="0.25">
      <c r="A200">
        <v>196</v>
      </c>
      <c r="B200" s="24" t="str">
        <f>IF(VLOOKUP(A200,rawtable!$A$4:$U$393,5,FALSE)="",VLOOKUP(A200,rawtable!$A$4:$U$393,2,FALSE),"")</f>
        <v/>
      </c>
      <c r="C200" s="28" t="str">
        <f>IF(VLOOKUP(A200,rawtable!$A$4:$U$393,5,FALSE)="","",VLOOKUP(A200,rawtable!$A$4:$U$393,5,FALSE))</f>
        <v>Yes</v>
      </c>
      <c r="D200" s="25">
        <f>IF(VLOOKUP($A200,rawtable!$A$4:$U$393,5,FALSE)="","",VLOOKUP($A200,rawtable!$A$4:$U$393,7,FALSE))</f>
        <v>2.536</v>
      </c>
      <c r="E200" s="25" t="str">
        <f>IF(VLOOKUP($A200,rawtable!$A$4:$U$393,5,FALSE)="",VLOOKUP($A200,rawtable!$A$4:$U$393,13,FALSE),"")</f>
        <v/>
      </c>
      <c r="F200" s="26" t="str">
        <f>IF(VLOOKUP($A200,rawtable!$A$4:$U$393,5,FALSE)="",IF(rawtable!$V200=".","NA",VLOOKUP($A200,rawtable!$A$4:$AG$393,31,FALSE)),"")</f>
        <v/>
      </c>
      <c r="G200" s="25">
        <f>IF(VLOOKUP($A200,rawtable!$A$4:$U$393,5,FALSE)="","",VLOOKUP($A200,rawtable!$A$4:$U$393,8,FALSE))</f>
        <v>2.3220000000000001</v>
      </c>
      <c r="H200" s="25" t="str">
        <f>IF(VLOOKUP($A200,rawtable!$A$4:$U$393,5,FALSE)="",VLOOKUP($A200,rawtable!$A$4:$U$393,17,FALSE),"")</f>
        <v/>
      </c>
      <c r="I200" s="26" t="str">
        <f>IF(VLOOKUP($A200,rawtable!$A$4:$U$393,5,FALSE)="",IF(rawtable!$Y200=".","NA",VLOOKUP($A200,rawtable!$A$4:$AG$393,32,FALSE)),"")</f>
        <v/>
      </c>
      <c r="J200" s="25">
        <f>IF(VLOOKUP($A200,rawtable!$A$4:$U$393,5,FALSE)="","",VLOOKUP($A200,rawtable!$A$4:$U$393,9,FALSE))</f>
        <v>0</v>
      </c>
      <c r="K200" s="25" t="str">
        <f>IF(VLOOKUP($A200,rawtable!$A$4:$U$393,5,FALSE)="",VLOOKUP($A200,rawtable!$A$4:$U$393,21,FALSE),"")</f>
        <v/>
      </c>
      <c r="L200" s="26" t="str">
        <f>IF(VLOOKUP($A200,rawtable!$A$4:$U$393,5,FALSE)="",IF(rawtable!$AB200=".","NA",VLOOKUP($A200,rawtable!$A$4:$AG$393,33,FALSE)),"")</f>
        <v/>
      </c>
    </row>
    <row r="201" spans="1:12" x14ac:dyDescent="0.25">
      <c r="A201">
        <v>197</v>
      </c>
      <c r="B201" s="24" t="str">
        <f>IF(VLOOKUP(A201,rawtable!$A$4:$U$393,5,FALSE)="",VLOOKUP(A201,rawtable!$A$4:$U$393,2,FALSE),"")</f>
        <v>community_sign</v>
      </c>
      <c r="D201" s="25" t="str">
        <f>IF(VLOOKUP($A201,rawtable!$A$4:$U$393,5,FALSE)="","",VLOOKUP($A201,rawtable!$A$4:$U$393,7,FALSE))</f>
        <v/>
      </c>
      <c r="E201" s="25">
        <f>IF(VLOOKUP($A201,rawtable!$A$4:$U$393,5,FALSE)="",VLOOKUP($A201,rawtable!$A$4:$U$393,13,FALSE),"")</f>
        <v>0.83928999999999998</v>
      </c>
      <c r="F201" s="26" t="str">
        <f>IF(VLOOKUP($A201,rawtable!$A$4:$U$393,5,FALSE)="",IF(rawtable!$V201=".","NA",VLOOKUP($A201,rawtable!$A$4:$AG$393,31,FALSE)),"")</f>
        <v>0.48 (0.13, 0.77)</v>
      </c>
      <c r="G201" s="25" t="str">
        <f>IF(VLOOKUP($A201,rawtable!$A$4:$U$393,5,FALSE)="","",VLOOKUP($A201,rawtable!$A$4:$U$393,8,FALSE))</f>
        <v/>
      </c>
      <c r="H201" s="25">
        <f>IF(VLOOKUP($A201,rawtable!$A$4:$U$393,5,FALSE)="",VLOOKUP($A201,rawtable!$A$4:$U$393,17,FALSE),"")</f>
        <v>0.98038999999999998</v>
      </c>
      <c r="I201" s="26" t="str">
        <f>IF(VLOOKUP($A201,rawtable!$A$4:$U$393,5,FALSE)="",IF(rawtable!$Y201=".","NA",VLOOKUP($A201,rawtable!$A$4:$AG$393,32,FALSE)),"")</f>
        <v>0.66 (-0.02, 1.00)</v>
      </c>
      <c r="J201" s="25" t="str">
        <f>IF(VLOOKUP($A201,rawtable!$A$4:$U$393,5,FALSE)="","",VLOOKUP($A201,rawtable!$A$4:$U$393,9,FALSE))</f>
        <v/>
      </c>
      <c r="K201" s="25">
        <f>IF(VLOOKUP($A201,rawtable!$A$4:$U$393,5,FALSE)="",VLOOKUP($A201,rawtable!$A$4:$U$393,21,FALSE),"")</f>
        <v>0.97</v>
      </c>
      <c r="L201" s="26" t="str">
        <f>IF(VLOOKUP($A201,rawtable!$A$4:$U$393,5,FALSE)="",IF(rawtable!$AB201=".","NA",VLOOKUP($A201,rawtable!$A$4:$AG$393,33,FALSE)),"")</f>
        <v>-0.01 (-1.00, 1.00)</v>
      </c>
    </row>
    <row r="202" spans="1:12" x14ac:dyDescent="0.25">
      <c r="A202">
        <v>198</v>
      </c>
      <c r="B202" s="24" t="str">
        <f>IF(VLOOKUP(A202,rawtable!$A$4:$U$393,5,FALSE)="",VLOOKUP(A202,rawtable!$A$4:$U$393,2,FALSE),"")</f>
        <v/>
      </c>
      <c r="C202" s="28" t="str">
        <f>IF(VLOOKUP(A202,rawtable!$A$4:$U$393,5,FALSE)="","",VLOOKUP(A202,rawtable!$A$4:$U$393,5,FALSE))</f>
        <v>No</v>
      </c>
      <c r="D202" s="25">
        <f>IF(VLOOKUP($A202,rawtable!$A$4:$U$393,5,FALSE)="","",VLOOKUP($A202,rawtable!$A$4:$U$393,7,FALSE))</f>
        <v>85.027000000000001</v>
      </c>
      <c r="E202" s="25" t="str">
        <f>IF(VLOOKUP($A202,rawtable!$A$4:$U$393,5,FALSE)="",VLOOKUP($A202,rawtable!$A$4:$U$393,13,FALSE),"")</f>
        <v/>
      </c>
      <c r="F202" s="26" t="str">
        <f>IF(VLOOKUP($A202,rawtable!$A$4:$U$393,5,FALSE)="",IF(rawtable!$V202=".","NA",VLOOKUP($A202,rawtable!$A$4:$AG$393,31,FALSE)),"")</f>
        <v/>
      </c>
      <c r="G202" s="25">
        <f>IF(VLOOKUP($A202,rawtable!$A$4:$U$393,5,FALSE)="","",VLOOKUP($A202,rawtable!$A$4:$U$393,8,FALSE))</f>
        <v>97.709000000000003</v>
      </c>
      <c r="H202" s="25" t="str">
        <f>IF(VLOOKUP($A202,rawtable!$A$4:$U$393,5,FALSE)="",VLOOKUP($A202,rawtable!$A$4:$U$393,17,FALSE),"")</f>
        <v/>
      </c>
      <c r="I202" s="26" t="str">
        <f>IF(VLOOKUP($A202,rawtable!$A$4:$U$393,5,FALSE)="",IF(rawtable!$Y202=".","NA",VLOOKUP($A202,rawtable!$A$4:$AG$393,32,FALSE)),"")</f>
        <v/>
      </c>
      <c r="J202" s="25">
        <f>IF(VLOOKUP($A202,rawtable!$A$4:$U$393,5,FALSE)="","",VLOOKUP($A202,rawtable!$A$4:$U$393,9,FALSE))</f>
        <v>97.575999999999993</v>
      </c>
      <c r="K202" s="25" t="str">
        <f>IF(VLOOKUP($A202,rawtable!$A$4:$U$393,5,FALSE)="",VLOOKUP($A202,rawtable!$A$4:$U$393,21,FALSE),"")</f>
        <v/>
      </c>
      <c r="L202" s="26" t="str">
        <f>IF(VLOOKUP($A202,rawtable!$A$4:$U$393,5,FALSE)="",IF(rawtable!$AB202=".","NA",VLOOKUP($A202,rawtable!$A$4:$AG$393,33,FALSE)),"")</f>
        <v/>
      </c>
    </row>
    <row r="203" spans="1:12" x14ac:dyDescent="0.25">
      <c r="A203">
        <v>199</v>
      </c>
      <c r="B203" s="24" t="str">
        <f>IF(VLOOKUP(A203,rawtable!$A$4:$U$393,5,FALSE)="",VLOOKUP(A203,rawtable!$A$4:$U$393,2,FALSE),"")</f>
        <v/>
      </c>
      <c r="C203" s="28" t="str">
        <f>IF(VLOOKUP(A203,rawtable!$A$4:$U$393,5,FALSE)="","",VLOOKUP(A203,rawtable!$A$4:$U$393,5,FALSE))</f>
        <v>Yes</v>
      </c>
      <c r="D203" s="25">
        <f>IF(VLOOKUP($A203,rawtable!$A$4:$U$393,5,FALSE)="","",VLOOKUP($A203,rawtable!$A$4:$U$393,7,FALSE))</f>
        <v>14.973000000000001</v>
      </c>
      <c r="E203" s="25" t="str">
        <f>IF(VLOOKUP($A203,rawtable!$A$4:$U$393,5,FALSE)="",VLOOKUP($A203,rawtable!$A$4:$U$393,13,FALSE),"")</f>
        <v/>
      </c>
      <c r="F203" s="26" t="str">
        <f>IF(VLOOKUP($A203,rawtable!$A$4:$U$393,5,FALSE)="",IF(rawtable!$V203=".","NA",VLOOKUP($A203,rawtable!$A$4:$AG$393,31,FALSE)),"")</f>
        <v/>
      </c>
      <c r="G203" s="25">
        <f>IF(VLOOKUP($A203,rawtable!$A$4:$U$393,5,FALSE)="","",VLOOKUP($A203,rawtable!$A$4:$U$393,8,FALSE))</f>
        <v>2.2909999999999999</v>
      </c>
      <c r="H203" s="25" t="str">
        <f>IF(VLOOKUP($A203,rawtable!$A$4:$U$393,5,FALSE)="",VLOOKUP($A203,rawtable!$A$4:$U$393,17,FALSE),"")</f>
        <v/>
      </c>
      <c r="I203" s="26" t="str">
        <f>IF(VLOOKUP($A203,rawtable!$A$4:$U$393,5,FALSE)="",IF(rawtable!$Y203=".","NA",VLOOKUP($A203,rawtable!$A$4:$AG$393,32,FALSE)),"")</f>
        <v/>
      </c>
      <c r="J203" s="25">
        <f>IF(VLOOKUP($A203,rawtable!$A$4:$U$393,5,FALSE)="","",VLOOKUP($A203,rawtable!$A$4:$U$393,9,FALSE))</f>
        <v>2.4239999999999999</v>
      </c>
      <c r="K203" s="25" t="str">
        <f>IF(VLOOKUP($A203,rawtable!$A$4:$U$393,5,FALSE)="",VLOOKUP($A203,rawtable!$A$4:$U$393,21,FALSE),"")</f>
        <v/>
      </c>
      <c r="L203" s="26" t="str">
        <f>IF(VLOOKUP($A203,rawtable!$A$4:$U$393,5,FALSE)="",IF(rawtable!$AB203=".","NA",VLOOKUP($A203,rawtable!$A$4:$AG$393,33,FALSE)),"")</f>
        <v/>
      </c>
    </row>
    <row r="204" spans="1:12" x14ac:dyDescent="0.25">
      <c r="A204">
        <v>200</v>
      </c>
      <c r="B204" s="24" t="str">
        <f>IF(VLOOKUP(A204,rawtable!$A$4:$U$393,5,FALSE)="",VLOOKUP(A204,rawtable!$A$4:$U$393,2,FALSE),"")</f>
        <v>garden_flower_bed_planter</v>
      </c>
      <c r="D204" s="25" t="str">
        <f>IF(VLOOKUP($A204,rawtable!$A$4:$U$393,5,FALSE)="","",VLOOKUP($A204,rawtable!$A$4:$U$393,7,FALSE))</f>
        <v/>
      </c>
      <c r="E204" s="25">
        <f>IF(VLOOKUP($A204,rawtable!$A$4:$U$393,5,FALSE)="",VLOOKUP($A204,rawtable!$A$4:$U$393,13,FALSE),"")</f>
        <v>0.84745999999999999</v>
      </c>
      <c r="F204" s="26" t="str">
        <f>IF(VLOOKUP($A204,rawtable!$A$4:$U$393,5,FALSE)="",IF(rawtable!$V204=".","NA",VLOOKUP($A204,rawtable!$A$4:$AG$393,31,FALSE)),"")</f>
        <v>0.69 (0.52, 0.86)</v>
      </c>
      <c r="G204" s="25" t="str">
        <f>IF(VLOOKUP($A204,rawtable!$A$4:$U$393,5,FALSE)="","",VLOOKUP($A204,rawtable!$A$4:$U$393,8,FALSE))</f>
        <v/>
      </c>
      <c r="H204" s="25">
        <f>IF(VLOOKUP($A204,rawtable!$A$4:$U$393,5,FALSE)="",VLOOKUP($A204,rawtable!$A$4:$U$393,17,FALSE),"")</f>
        <v>0.90195999999999998</v>
      </c>
      <c r="I204" s="26" t="str">
        <f>IF(VLOOKUP($A204,rawtable!$A$4:$U$393,5,FALSE)="",IF(rawtable!$Y204=".","NA",VLOOKUP($A204,rawtable!$A$4:$AG$393,32,FALSE)),"")</f>
        <v>0.70 (0.47, 0.94)</v>
      </c>
      <c r="J204" s="25" t="str">
        <f>IF(VLOOKUP($A204,rawtable!$A$4:$U$393,5,FALSE)="","",VLOOKUP($A204,rawtable!$A$4:$U$393,9,FALSE))</f>
        <v/>
      </c>
      <c r="K204" s="25">
        <f>IF(VLOOKUP($A204,rawtable!$A$4:$U$393,5,FALSE)="",VLOOKUP($A204,rawtable!$A$4:$U$393,21,FALSE),"")</f>
        <v>0.71</v>
      </c>
      <c r="L204" s="26" t="str">
        <f>IF(VLOOKUP($A204,rawtable!$A$4:$U$393,5,FALSE)="",IF(rawtable!$AB204=".","NA",VLOOKUP($A204,rawtable!$A$4:$AG$393,33,FALSE)),"")</f>
        <v>0.40 (0.19, 0.58)</v>
      </c>
    </row>
    <row r="205" spans="1:12" x14ac:dyDescent="0.25">
      <c r="A205">
        <v>201</v>
      </c>
      <c r="B205" s="24" t="str">
        <f>IF(VLOOKUP(A205,rawtable!$A$4:$U$393,5,FALSE)="",VLOOKUP(A205,rawtable!$A$4:$U$393,2,FALSE),"")</f>
        <v/>
      </c>
      <c r="C205" s="28" t="str">
        <f>IF(VLOOKUP(A205,rawtable!$A$4:$U$393,5,FALSE)="","",VLOOKUP(A205,rawtable!$A$4:$U$393,5,FALSE))</f>
        <v>No</v>
      </c>
      <c r="D205" s="25">
        <f>IF(VLOOKUP($A205,rawtable!$A$4:$U$393,5,FALSE)="","",VLOOKUP($A205,rawtable!$A$4:$U$393,7,FALSE))</f>
        <v>61.988999999999997</v>
      </c>
      <c r="E205" s="25" t="str">
        <f>IF(VLOOKUP($A205,rawtable!$A$4:$U$393,5,FALSE)="",VLOOKUP($A205,rawtable!$A$4:$U$393,13,FALSE),"")</f>
        <v/>
      </c>
      <c r="F205" s="26" t="str">
        <f>IF(VLOOKUP($A205,rawtable!$A$4:$U$393,5,FALSE)="",IF(rawtable!$V205=".","NA",VLOOKUP($A205,rawtable!$A$4:$AG$393,31,FALSE)),"")</f>
        <v/>
      </c>
      <c r="G205" s="25">
        <f>IF(VLOOKUP($A205,rawtable!$A$4:$U$393,5,FALSE)="","",VLOOKUP($A205,rawtable!$A$4:$U$393,8,FALSE))</f>
        <v>84.641000000000005</v>
      </c>
      <c r="H205" s="25" t="str">
        <f>IF(VLOOKUP($A205,rawtable!$A$4:$U$393,5,FALSE)="",VLOOKUP($A205,rawtable!$A$4:$U$393,17,FALSE),"")</f>
        <v/>
      </c>
      <c r="I205" s="26" t="str">
        <f>IF(VLOOKUP($A205,rawtable!$A$4:$U$393,5,FALSE)="",IF(rawtable!$Y205=".","NA",VLOOKUP($A205,rawtable!$A$4:$AG$393,32,FALSE)),"")</f>
        <v/>
      </c>
      <c r="J205" s="25">
        <f>IF(VLOOKUP($A205,rawtable!$A$4:$U$393,5,FALSE)="","",VLOOKUP($A205,rawtable!$A$4:$U$393,9,FALSE))</f>
        <v>46.142000000000003</v>
      </c>
      <c r="K205" s="25" t="str">
        <f>IF(VLOOKUP($A205,rawtable!$A$4:$U$393,5,FALSE)="",VLOOKUP($A205,rawtable!$A$4:$U$393,21,FALSE),"")</f>
        <v/>
      </c>
      <c r="L205" s="26" t="str">
        <f>IF(VLOOKUP($A205,rawtable!$A$4:$U$393,5,FALSE)="",IF(rawtable!$AB205=".","NA",VLOOKUP($A205,rawtable!$A$4:$AG$393,33,FALSE)),"")</f>
        <v/>
      </c>
    </row>
    <row r="206" spans="1:12" x14ac:dyDescent="0.25">
      <c r="A206">
        <v>202</v>
      </c>
      <c r="B206" s="24" t="str">
        <f>IF(VLOOKUP(A206,rawtable!$A$4:$U$393,5,FALSE)="",VLOOKUP(A206,rawtable!$A$4:$U$393,2,FALSE),"")</f>
        <v/>
      </c>
      <c r="C206" s="28" t="str">
        <f>IF(VLOOKUP(A206,rawtable!$A$4:$U$393,5,FALSE)="","",VLOOKUP(A206,rawtable!$A$4:$U$393,5,FALSE))</f>
        <v>Yes</v>
      </c>
      <c r="D206" s="25">
        <f>IF(VLOOKUP($A206,rawtable!$A$4:$U$393,5,FALSE)="","",VLOOKUP($A206,rawtable!$A$4:$U$393,7,FALSE))</f>
        <v>38.011000000000003</v>
      </c>
      <c r="E206" s="25" t="str">
        <f>IF(VLOOKUP($A206,rawtable!$A$4:$U$393,5,FALSE)="",VLOOKUP($A206,rawtable!$A$4:$U$393,13,FALSE),"")</f>
        <v/>
      </c>
      <c r="F206" s="26" t="str">
        <f>IF(VLOOKUP($A206,rawtable!$A$4:$U$393,5,FALSE)="",IF(rawtable!$V206=".","NA",VLOOKUP($A206,rawtable!$A$4:$AG$393,31,FALSE)),"")</f>
        <v/>
      </c>
      <c r="G206" s="25">
        <f>IF(VLOOKUP($A206,rawtable!$A$4:$U$393,5,FALSE)="","",VLOOKUP($A206,rawtable!$A$4:$U$393,8,FALSE))</f>
        <v>15.359</v>
      </c>
      <c r="H206" s="25" t="str">
        <f>IF(VLOOKUP($A206,rawtable!$A$4:$U$393,5,FALSE)="",VLOOKUP($A206,rawtable!$A$4:$U$393,17,FALSE),"")</f>
        <v/>
      </c>
      <c r="I206" s="26" t="str">
        <f>IF(VLOOKUP($A206,rawtable!$A$4:$U$393,5,FALSE)="",IF(rawtable!$Y206=".","NA",VLOOKUP($A206,rawtable!$A$4:$AG$393,32,FALSE)),"")</f>
        <v/>
      </c>
      <c r="J206" s="25">
        <f>IF(VLOOKUP($A206,rawtable!$A$4:$U$393,5,FALSE)="","",VLOOKUP($A206,rawtable!$A$4:$U$393,9,FALSE))</f>
        <v>53.857999999999997</v>
      </c>
      <c r="K206" s="25" t="str">
        <f>IF(VLOOKUP($A206,rawtable!$A$4:$U$393,5,FALSE)="",VLOOKUP($A206,rawtable!$A$4:$U$393,21,FALSE),"")</f>
        <v/>
      </c>
      <c r="L206" s="26" t="str">
        <f>IF(VLOOKUP($A206,rawtable!$A$4:$U$393,5,FALSE)="",IF(rawtable!$AB206=".","NA",VLOOKUP($A206,rawtable!$A$4:$AG$393,33,FALSE)),"")</f>
        <v/>
      </c>
    </row>
    <row r="207" spans="1:12" x14ac:dyDescent="0.25">
      <c r="A207">
        <v>203</v>
      </c>
      <c r="B207" s="24" t="str">
        <f>IF(VLOOKUP(A207,rawtable!$A$4:$U$393,5,FALSE)="",VLOOKUP(A207,rawtable!$A$4:$U$393,2,FALSE),"")</f>
        <v>art_statue_monument</v>
      </c>
      <c r="D207" s="25" t="str">
        <f>IF(VLOOKUP($A207,rawtable!$A$4:$U$393,5,FALSE)="","",VLOOKUP($A207,rawtable!$A$4:$U$393,7,FALSE))</f>
        <v/>
      </c>
      <c r="E207" s="25">
        <f>IF(VLOOKUP($A207,rawtable!$A$4:$U$393,5,FALSE)="",VLOOKUP($A207,rawtable!$A$4:$U$393,13,FALSE),"")</f>
        <v>0.94642999999999999</v>
      </c>
      <c r="F207" s="26" t="str">
        <f>IF(VLOOKUP($A207,rawtable!$A$4:$U$393,5,FALSE)="",IF(rawtable!$V207=".","NA",VLOOKUP($A207,rawtable!$A$4:$AG$393,31,FALSE)),"")</f>
        <v>0.70 (0.30, 1.00)</v>
      </c>
      <c r="G207" s="25" t="str">
        <f>IF(VLOOKUP($A207,rawtable!$A$4:$U$393,5,FALSE)="","",VLOOKUP($A207,rawtable!$A$4:$U$393,8,FALSE))</f>
        <v/>
      </c>
      <c r="H207" s="25">
        <f>IF(VLOOKUP($A207,rawtable!$A$4:$U$393,5,FALSE)="",VLOOKUP($A207,rawtable!$A$4:$U$393,17,FALSE),"")</f>
        <v>0.96077999999999997</v>
      </c>
      <c r="I207" s="26" t="str">
        <f>IF(VLOOKUP($A207,rawtable!$A$4:$U$393,5,FALSE)="",IF(rawtable!$Y207=".","NA",VLOOKUP($A207,rawtable!$A$4:$AG$393,32,FALSE)),"")</f>
        <v>0.65 (0.12, 1.00)</v>
      </c>
      <c r="J207" s="25" t="str">
        <f>IF(VLOOKUP($A207,rawtable!$A$4:$U$393,5,FALSE)="","",VLOOKUP($A207,rawtable!$A$4:$U$393,9,FALSE))</f>
        <v/>
      </c>
      <c r="K207" s="25">
        <f>IF(VLOOKUP($A207,rawtable!$A$4:$U$393,5,FALSE)="",VLOOKUP($A207,rawtable!$A$4:$U$393,21,FALSE),"")</f>
        <v>0.88</v>
      </c>
      <c r="L207" s="26" t="str">
        <f>IF(VLOOKUP($A207,rawtable!$A$4:$U$393,5,FALSE)="",IF(rawtable!$AB207=".","NA",VLOOKUP($A207,rawtable!$A$4:$AG$393,33,FALSE)),"")</f>
        <v>0.27 (-0.09, 0.64)</v>
      </c>
    </row>
    <row r="208" spans="1:12" x14ac:dyDescent="0.25">
      <c r="A208">
        <v>204</v>
      </c>
      <c r="B208" s="24" t="str">
        <f>IF(VLOOKUP(A208,rawtable!$A$4:$U$393,5,FALSE)="",VLOOKUP(A208,rawtable!$A$4:$U$393,2,FALSE),"")</f>
        <v/>
      </c>
      <c r="C208" s="28" t="str">
        <f>IF(VLOOKUP(A208,rawtable!$A$4:$U$393,5,FALSE)="","",VLOOKUP(A208,rawtable!$A$4:$U$393,5,FALSE))</f>
        <v>No</v>
      </c>
      <c r="D208" s="25">
        <f>IF(VLOOKUP($A208,rawtable!$A$4:$U$393,5,FALSE)="","",VLOOKUP($A208,rawtable!$A$4:$U$393,7,FALSE))</f>
        <v>90.569000000000003</v>
      </c>
      <c r="E208" s="25" t="str">
        <f>IF(VLOOKUP($A208,rawtable!$A$4:$U$393,5,FALSE)="",VLOOKUP($A208,rawtable!$A$4:$U$393,13,FALSE),"")</f>
        <v/>
      </c>
      <c r="F208" s="26" t="str">
        <f>IF(VLOOKUP($A208,rawtable!$A$4:$U$393,5,FALSE)="",IF(rawtable!$V208=".","NA",VLOOKUP($A208,rawtable!$A$4:$AG$393,31,FALSE)),"")</f>
        <v/>
      </c>
      <c r="G208" s="25">
        <f>IF(VLOOKUP($A208,rawtable!$A$4:$U$393,5,FALSE)="","",VLOOKUP($A208,rawtable!$A$4:$U$393,8,FALSE))</f>
        <v>98.046000000000006</v>
      </c>
      <c r="H208" s="25" t="str">
        <f>IF(VLOOKUP($A208,rawtable!$A$4:$U$393,5,FALSE)="",VLOOKUP($A208,rawtable!$A$4:$U$393,17,FALSE),"")</f>
        <v/>
      </c>
      <c r="I208" s="26" t="str">
        <f>IF(VLOOKUP($A208,rawtable!$A$4:$U$393,5,FALSE)="",IF(rawtable!$Y208=".","NA",VLOOKUP($A208,rawtable!$A$4:$AG$393,32,FALSE)),"")</f>
        <v/>
      </c>
      <c r="J208" s="25">
        <f>IF(VLOOKUP($A208,rawtable!$A$4:$U$393,5,FALSE)="","",VLOOKUP($A208,rawtable!$A$4:$U$393,9,FALSE))</f>
        <v>92.575999999999993</v>
      </c>
      <c r="K208" s="25" t="str">
        <f>IF(VLOOKUP($A208,rawtable!$A$4:$U$393,5,FALSE)="",VLOOKUP($A208,rawtable!$A$4:$U$393,21,FALSE),"")</f>
        <v/>
      </c>
      <c r="L208" s="26" t="str">
        <f>IF(VLOOKUP($A208,rawtable!$A$4:$U$393,5,FALSE)="",IF(rawtable!$AB208=".","NA",VLOOKUP($A208,rawtable!$A$4:$AG$393,33,FALSE)),"")</f>
        <v/>
      </c>
    </row>
    <row r="209" spans="1:12" x14ac:dyDescent="0.25">
      <c r="A209">
        <v>205</v>
      </c>
      <c r="B209" s="24" t="str">
        <f>IF(VLOOKUP(A209,rawtable!$A$4:$U$393,5,FALSE)="",VLOOKUP(A209,rawtable!$A$4:$U$393,2,FALSE),"")</f>
        <v/>
      </c>
      <c r="C209" s="28" t="str">
        <f>IF(VLOOKUP(A209,rawtable!$A$4:$U$393,5,FALSE)="","",VLOOKUP(A209,rawtable!$A$4:$U$393,5,FALSE))</f>
        <v>Yes</v>
      </c>
      <c r="D209" s="25">
        <f>IF(VLOOKUP($A209,rawtable!$A$4:$U$393,5,FALSE)="","",VLOOKUP($A209,rawtable!$A$4:$U$393,7,FALSE))</f>
        <v>9.4309999999999992</v>
      </c>
      <c r="E209" s="25" t="str">
        <f>IF(VLOOKUP($A209,rawtable!$A$4:$U$393,5,FALSE)="",VLOOKUP($A209,rawtable!$A$4:$U$393,13,FALSE),"")</f>
        <v/>
      </c>
      <c r="F209" s="26" t="str">
        <f>IF(VLOOKUP($A209,rawtable!$A$4:$U$393,5,FALSE)="",IF(rawtable!$V209=".","NA",VLOOKUP($A209,rawtable!$A$4:$AG$393,31,FALSE)),"")</f>
        <v/>
      </c>
      <c r="G209" s="25">
        <f>IF(VLOOKUP($A209,rawtable!$A$4:$U$393,5,FALSE)="","",VLOOKUP($A209,rawtable!$A$4:$U$393,8,FALSE))</f>
        <v>1.954</v>
      </c>
      <c r="H209" s="25" t="str">
        <f>IF(VLOOKUP($A209,rawtable!$A$4:$U$393,5,FALSE)="",VLOOKUP($A209,rawtable!$A$4:$U$393,17,FALSE),"")</f>
        <v/>
      </c>
      <c r="I209" s="26" t="str">
        <f>IF(VLOOKUP($A209,rawtable!$A$4:$U$393,5,FALSE)="",IF(rawtable!$Y209=".","NA",VLOOKUP($A209,rawtable!$A$4:$AG$393,32,FALSE)),"")</f>
        <v/>
      </c>
      <c r="J209" s="25">
        <f>IF(VLOOKUP($A209,rawtable!$A$4:$U$393,5,FALSE)="","",VLOOKUP($A209,rawtable!$A$4:$U$393,9,FALSE))</f>
        <v>7.4240000000000004</v>
      </c>
      <c r="K209" s="25" t="str">
        <f>IF(VLOOKUP($A209,rawtable!$A$4:$U$393,5,FALSE)="",VLOOKUP($A209,rawtable!$A$4:$U$393,21,FALSE),"")</f>
        <v/>
      </c>
      <c r="L209" s="26" t="str">
        <f>IF(VLOOKUP($A209,rawtable!$A$4:$U$393,5,FALSE)="",IF(rawtable!$AB209=".","NA",VLOOKUP($A209,rawtable!$A$4:$AG$393,33,FALSE)),"")</f>
        <v/>
      </c>
    </row>
    <row r="210" spans="1:12" x14ac:dyDescent="0.25">
      <c r="A210">
        <v>206</v>
      </c>
      <c r="B210" s="24" t="str">
        <f>IF(VLOOKUP(A210,rawtable!$A$4:$U$393,5,FALSE)="",VLOOKUP(A210,rawtable!$A$4:$U$393,2,FALSE),"")</f>
        <v>public_trash_can</v>
      </c>
      <c r="D210" s="25" t="str">
        <f>IF(VLOOKUP($A210,rawtable!$A$4:$U$393,5,FALSE)="","",VLOOKUP($A210,rawtable!$A$4:$U$393,7,FALSE))</f>
        <v/>
      </c>
      <c r="E210" s="25">
        <f>IF(VLOOKUP($A210,rawtable!$A$4:$U$393,5,FALSE)="",VLOOKUP($A210,rawtable!$A$4:$U$393,13,FALSE),"")</f>
        <v>0.88136000000000003</v>
      </c>
      <c r="F210" s="26" t="str">
        <f>IF(VLOOKUP($A210,rawtable!$A$4:$U$393,5,FALSE)="",IF(rawtable!$V210=".","NA",VLOOKUP($A210,rawtable!$A$4:$AG$393,31,FALSE)),"")</f>
        <v>0.68 (0.46, 0.86)</v>
      </c>
      <c r="G210" s="25" t="str">
        <f>IF(VLOOKUP($A210,rawtable!$A$4:$U$393,5,FALSE)="","",VLOOKUP($A210,rawtable!$A$4:$U$393,8,FALSE))</f>
        <v/>
      </c>
      <c r="H210" s="25">
        <f>IF(VLOOKUP($A210,rawtable!$A$4:$U$393,5,FALSE)="",VLOOKUP($A210,rawtable!$A$4:$U$393,17,FALSE),"")</f>
        <v>0.92157</v>
      </c>
      <c r="I210" s="26" t="str">
        <f>IF(VLOOKUP($A210,rawtable!$A$4:$U$393,5,FALSE)="",IF(rawtable!$Y210=".","NA",VLOOKUP($A210,rawtable!$A$4:$AG$393,32,FALSE)),"")</f>
        <v>0.78 (0.57, 0.95)</v>
      </c>
      <c r="J210" s="25" t="str">
        <f>IF(VLOOKUP($A210,rawtable!$A$4:$U$393,5,FALSE)="","",VLOOKUP($A210,rawtable!$A$4:$U$393,9,FALSE))</f>
        <v/>
      </c>
      <c r="K210" s="25">
        <f>IF(VLOOKUP($A210,rawtable!$A$4:$U$393,5,FALSE)="",VLOOKUP($A210,rawtable!$A$4:$U$393,21,FALSE),"")</f>
        <v>0.88888999999999996</v>
      </c>
      <c r="L210" s="26" t="str">
        <f>IF(VLOOKUP($A210,rawtable!$A$4:$U$393,5,FALSE)="",IF(rawtable!$AB210=".","NA",VLOOKUP($A210,rawtable!$A$4:$AG$393,33,FALSE)),"")</f>
        <v>0.64 (0.40, 0.83)</v>
      </c>
    </row>
    <row r="211" spans="1:12" x14ac:dyDescent="0.25">
      <c r="A211">
        <v>207</v>
      </c>
      <c r="B211" s="24" t="str">
        <f>IF(VLOOKUP(A211,rawtable!$A$4:$U$393,5,FALSE)="",VLOOKUP(A211,rawtable!$A$4:$U$393,2,FALSE),"")</f>
        <v/>
      </c>
      <c r="C211" s="28" t="str">
        <f>IF(VLOOKUP(A211,rawtable!$A$4:$U$393,5,FALSE)="","",VLOOKUP(A211,rawtable!$A$4:$U$393,5,FALSE))</f>
        <v>No</v>
      </c>
      <c r="D211" s="25">
        <f>IF(VLOOKUP($A211,rawtable!$A$4:$U$393,5,FALSE)="","",VLOOKUP($A211,rawtable!$A$4:$U$393,7,FALSE))</f>
        <v>83.480999999999995</v>
      </c>
      <c r="E211" s="25" t="str">
        <f>IF(VLOOKUP($A211,rawtable!$A$4:$U$393,5,FALSE)="",VLOOKUP($A211,rawtable!$A$4:$U$393,13,FALSE),"")</f>
        <v/>
      </c>
      <c r="F211" s="26" t="str">
        <f>IF(VLOOKUP($A211,rawtable!$A$4:$U$393,5,FALSE)="",IF(rawtable!$V211=".","NA",VLOOKUP($A211,rawtable!$A$4:$AG$393,31,FALSE)),"")</f>
        <v/>
      </c>
      <c r="G211" s="25">
        <f>IF(VLOOKUP($A211,rawtable!$A$4:$U$393,5,FALSE)="","",VLOOKUP($A211,rawtable!$A$4:$U$393,8,FALSE))</f>
        <v>86.111000000000004</v>
      </c>
      <c r="H211" s="25" t="str">
        <f>IF(VLOOKUP($A211,rawtable!$A$4:$U$393,5,FALSE)="",VLOOKUP($A211,rawtable!$A$4:$U$393,17,FALSE),"")</f>
        <v/>
      </c>
      <c r="I211" s="26" t="str">
        <f>IF(VLOOKUP($A211,rawtable!$A$4:$U$393,5,FALSE)="",IF(rawtable!$Y211=".","NA",VLOOKUP($A211,rawtable!$A$4:$AG$393,32,FALSE)),"")</f>
        <v/>
      </c>
      <c r="J211" s="25">
        <f>IF(VLOOKUP($A211,rawtable!$A$4:$U$393,5,FALSE)="","",VLOOKUP($A211,rawtable!$A$4:$U$393,9,FALSE))</f>
        <v>87.272999999999996</v>
      </c>
      <c r="K211" s="25" t="str">
        <f>IF(VLOOKUP($A211,rawtable!$A$4:$U$393,5,FALSE)="",VLOOKUP($A211,rawtable!$A$4:$U$393,21,FALSE),"")</f>
        <v/>
      </c>
      <c r="L211" s="26" t="str">
        <f>IF(VLOOKUP($A211,rawtable!$A$4:$U$393,5,FALSE)="",IF(rawtable!$AB211=".","NA",VLOOKUP($A211,rawtable!$A$4:$AG$393,33,FALSE)),"")</f>
        <v/>
      </c>
    </row>
    <row r="212" spans="1:12" x14ac:dyDescent="0.25">
      <c r="A212">
        <v>208</v>
      </c>
      <c r="B212" s="24" t="str">
        <f>IF(VLOOKUP(A212,rawtable!$A$4:$U$393,5,FALSE)="",VLOOKUP(A212,rawtable!$A$4:$U$393,2,FALSE),"")</f>
        <v/>
      </c>
      <c r="C212" s="28" t="str">
        <f>IF(VLOOKUP(A212,rawtable!$A$4:$U$393,5,FALSE)="","",VLOOKUP(A212,rawtable!$A$4:$U$393,5,FALSE))</f>
        <v>Yes</v>
      </c>
      <c r="D212" s="25">
        <f>IF(VLOOKUP($A212,rawtable!$A$4:$U$393,5,FALSE)="","",VLOOKUP($A212,rawtable!$A$4:$U$393,7,FALSE))</f>
        <v>16.518999999999998</v>
      </c>
      <c r="E212" s="25" t="str">
        <f>IF(VLOOKUP($A212,rawtable!$A$4:$U$393,5,FALSE)="",VLOOKUP($A212,rawtable!$A$4:$U$393,13,FALSE),"")</f>
        <v/>
      </c>
      <c r="F212" s="26" t="str">
        <f>IF(VLOOKUP($A212,rawtable!$A$4:$U$393,5,FALSE)="",IF(rawtable!$V212=".","NA",VLOOKUP($A212,rawtable!$A$4:$AG$393,31,FALSE)),"")</f>
        <v/>
      </c>
      <c r="G212" s="25">
        <f>IF(VLOOKUP($A212,rawtable!$A$4:$U$393,5,FALSE)="","",VLOOKUP($A212,rawtable!$A$4:$U$393,8,FALSE))</f>
        <v>13.888999999999999</v>
      </c>
      <c r="H212" s="25" t="str">
        <f>IF(VLOOKUP($A212,rawtable!$A$4:$U$393,5,FALSE)="",VLOOKUP($A212,rawtable!$A$4:$U$393,17,FALSE),"")</f>
        <v/>
      </c>
      <c r="I212" s="26" t="str">
        <f>IF(VLOOKUP($A212,rawtable!$A$4:$U$393,5,FALSE)="",IF(rawtable!$Y212=".","NA",VLOOKUP($A212,rawtable!$A$4:$AG$393,32,FALSE)),"")</f>
        <v/>
      </c>
      <c r="J212" s="25">
        <f>IF(VLOOKUP($A212,rawtable!$A$4:$U$393,5,FALSE)="","",VLOOKUP($A212,rawtable!$A$4:$U$393,9,FALSE))</f>
        <v>12.727</v>
      </c>
      <c r="K212" s="25" t="str">
        <f>IF(VLOOKUP($A212,rawtable!$A$4:$U$393,5,FALSE)="",VLOOKUP($A212,rawtable!$A$4:$U$393,21,FALSE),"")</f>
        <v/>
      </c>
      <c r="L212" s="26" t="str">
        <f>IF(VLOOKUP($A212,rawtable!$A$4:$U$393,5,FALSE)="",IF(rawtable!$AB212=".","NA",VLOOKUP($A212,rawtable!$A$4:$AG$393,33,FALSE)),"")</f>
        <v/>
      </c>
    </row>
    <row r="213" spans="1:12" x14ac:dyDescent="0.25">
      <c r="A213">
        <v>209</v>
      </c>
      <c r="B213" s="24" t="str">
        <f>IF(VLOOKUP(A213,rawtable!$A$4:$U$393,5,FALSE)="",VLOOKUP(A213,rawtable!$A$4:$U$393,2,FALSE),"")</f>
        <v>street_vending_machine</v>
      </c>
      <c r="D213" s="25" t="str">
        <f>IF(VLOOKUP($A213,rawtable!$A$4:$U$393,5,FALSE)="","",VLOOKUP($A213,rawtable!$A$4:$U$393,7,FALSE))</f>
        <v/>
      </c>
      <c r="E213" s="25">
        <f>IF(VLOOKUP($A213,rawtable!$A$4:$U$393,5,FALSE)="",VLOOKUP($A213,rawtable!$A$4:$U$393,13,FALSE),"")</f>
        <v>0.94915000000000005</v>
      </c>
      <c r="F213" s="26" t="str">
        <f>IF(VLOOKUP($A213,rawtable!$A$4:$U$393,5,FALSE)="",IF(rawtable!$V213=".","NA",VLOOKUP($A213,rawtable!$A$4:$AG$393,31,FALSE)),"")</f>
        <v>0.80 (0.52, 1.00)</v>
      </c>
      <c r="G213" s="25" t="str">
        <f>IF(VLOOKUP($A213,rawtable!$A$4:$U$393,5,FALSE)="","",VLOOKUP($A213,rawtable!$A$4:$U$393,8,FALSE))</f>
        <v/>
      </c>
      <c r="H213" s="25">
        <f>IF(VLOOKUP($A213,rawtable!$A$4:$U$393,5,FALSE)="",VLOOKUP($A213,rawtable!$A$4:$U$393,17,FALSE),"")</f>
        <v>0.94118000000000002</v>
      </c>
      <c r="I213" s="26" t="str">
        <f>IF(VLOOKUP($A213,rawtable!$A$4:$U$393,5,FALSE)="",IF(rawtable!$Y213=".","NA",VLOOKUP($A213,rawtable!$A$4:$AG$393,32,FALSE)),"")</f>
        <v>0.38 (-0.25, 1.00)</v>
      </c>
      <c r="J213" s="25" t="str">
        <f>IF(VLOOKUP($A213,rawtable!$A$4:$U$393,5,FALSE)="","",VLOOKUP($A213,rawtable!$A$4:$U$393,9,FALSE))</f>
        <v/>
      </c>
      <c r="K213" s="25">
        <f>IF(VLOOKUP($A213,rawtable!$A$4:$U$393,5,FALSE)="",VLOOKUP($A213,rawtable!$A$4:$U$393,21,FALSE),"")</f>
        <v>0.98</v>
      </c>
      <c r="L213" s="26" t="str">
        <f>IF(VLOOKUP($A213,rawtable!$A$4:$U$393,5,FALSE)="",IF(rawtable!$AB213=".","NA",VLOOKUP($A213,rawtable!$A$4:$AG$393,33,FALSE)),"")</f>
        <v>-0.01 (-1.00, 1.00)</v>
      </c>
    </row>
    <row r="214" spans="1:12" x14ac:dyDescent="0.25">
      <c r="A214">
        <v>210</v>
      </c>
      <c r="B214" s="24" t="str">
        <f>IF(VLOOKUP(A214,rawtable!$A$4:$U$393,5,FALSE)="",VLOOKUP(A214,rawtable!$A$4:$U$393,2,FALSE),"")</f>
        <v/>
      </c>
      <c r="C214" s="28" t="str">
        <f>IF(VLOOKUP(A214,rawtable!$A$4:$U$393,5,FALSE)="","",VLOOKUP(A214,rawtable!$A$4:$U$393,5,FALSE))</f>
        <v>No</v>
      </c>
      <c r="D214" s="25">
        <f>IF(VLOOKUP($A214,rawtable!$A$4:$U$393,5,FALSE)="","",VLOOKUP($A214,rawtable!$A$4:$U$393,7,FALSE))</f>
        <v>93.25</v>
      </c>
      <c r="E214" s="25" t="str">
        <f>IF(VLOOKUP($A214,rawtable!$A$4:$U$393,5,FALSE)="",VLOOKUP($A214,rawtable!$A$4:$U$393,13,FALSE),"")</f>
        <v/>
      </c>
      <c r="F214" s="26" t="str">
        <f>IF(VLOOKUP($A214,rawtable!$A$4:$U$393,5,FALSE)="",IF(rawtable!$V214=".","NA",VLOOKUP($A214,rawtable!$A$4:$AG$393,31,FALSE)),"")</f>
        <v/>
      </c>
      <c r="G214" s="25">
        <f>IF(VLOOKUP($A214,rawtable!$A$4:$U$393,5,FALSE)="","",VLOOKUP($A214,rawtable!$A$4:$U$393,8,FALSE))</f>
        <v>95.745000000000005</v>
      </c>
      <c r="H214" s="25" t="str">
        <f>IF(VLOOKUP($A214,rawtable!$A$4:$U$393,5,FALSE)="",VLOOKUP($A214,rawtable!$A$4:$U$393,17,FALSE),"")</f>
        <v/>
      </c>
      <c r="I214" s="26" t="str">
        <f>IF(VLOOKUP($A214,rawtable!$A$4:$U$393,5,FALSE)="",IF(rawtable!$Y214=".","NA",VLOOKUP($A214,rawtable!$A$4:$AG$393,32,FALSE)),"")</f>
        <v/>
      </c>
      <c r="J214" s="25">
        <f>IF(VLOOKUP($A214,rawtable!$A$4:$U$393,5,FALSE)="","",VLOOKUP($A214,rawtable!$A$4:$U$393,9,FALSE))</f>
        <v>99.546000000000006</v>
      </c>
      <c r="K214" s="25" t="str">
        <f>IF(VLOOKUP($A214,rawtable!$A$4:$U$393,5,FALSE)="",VLOOKUP($A214,rawtable!$A$4:$U$393,21,FALSE),"")</f>
        <v/>
      </c>
      <c r="L214" s="26" t="str">
        <f>IF(VLOOKUP($A214,rawtable!$A$4:$U$393,5,FALSE)="",IF(rawtable!$AB214=".","NA",VLOOKUP($A214,rawtable!$A$4:$AG$393,33,FALSE)),"")</f>
        <v/>
      </c>
    </row>
    <row r="215" spans="1:12" x14ac:dyDescent="0.25">
      <c r="A215">
        <v>211</v>
      </c>
      <c r="B215" s="24" t="str">
        <f>IF(VLOOKUP(A215,rawtable!$A$4:$U$393,5,FALSE)="",VLOOKUP(A215,rawtable!$A$4:$U$393,2,FALSE),"")</f>
        <v/>
      </c>
      <c r="C215" s="28" t="str">
        <f>IF(VLOOKUP(A215,rawtable!$A$4:$U$393,5,FALSE)="","",VLOOKUP(A215,rawtable!$A$4:$U$393,5,FALSE))</f>
        <v>Yes</v>
      </c>
      <c r="D215" s="25">
        <f>IF(VLOOKUP($A215,rawtable!$A$4:$U$393,5,FALSE)="","",VLOOKUP($A215,rawtable!$A$4:$U$393,7,FALSE))</f>
        <v>6.75</v>
      </c>
      <c r="E215" s="25" t="str">
        <f>IF(VLOOKUP($A215,rawtable!$A$4:$U$393,5,FALSE)="",VLOOKUP($A215,rawtable!$A$4:$U$393,13,FALSE),"")</f>
        <v/>
      </c>
      <c r="F215" s="26" t="str">
        <f>IF(VLOOKUP($A215,rawtable!$A$4:$U$393,5,FALSE)="",IF(rawtable!$V215=".","NA",VLOOKUP($A215,rawtable!$A$4:$AG$393,31,FALSE)),"")</f>
        <v/>
      </c>
      <c r="G215" s="25">
        <f>IF(VLOOKUP($A215,rawtable!$A$4:$U$393,5,FALSE)="","",VLOOKUP($A215,rawtable!$A$4:$U$393,8,FALSE))</f>
        <v>4.2549999999999999</v>
      </c>
      <c r="H215" s="25" t="str">
        <f>IF(VLOOKUP($A215,rawtable!$A$4:$U$393,5,FALSE)="",VLOOKUP($A215,rawtable!$A$4:$U$393,17,FALSE),"")</f>
        <v/>
      </c>
      <c r="I215" s="26" t="str">
        <f>IF(VLOOKUP($A215,rawtable!$A$4:$U$393,5,FALSE)="",IF(rawtable!$Y215=".","NA",VLOOKUP($A215,rawtable!$A$4:$AG$393,32,FALSE)),"")</f>
        <v/>
      </c>
      <c r="J215" s="25">
        <f>IF(VLOOKUP($A215,rawtable!$A$4:$U$393,5,FALSE)="","",VLOOKUP($A215,rawtable!$A$4:$U$393,9,FALSE))</f>
        <v>0.45400000000000001</v>
      </c>
      <c r="K215" s="25" t="str">
        <f>IF(VLOOKUP($A215,rawtable!$A$4:$U$393,5,FALSE)="",VLOOKUP($A215,rawtable!$A$4:$U$393,21,FALSE),"")</f>
        <v/>
      </c>
      <c r="L215" s="26" t="str">
        <f>IF(VLOOKUP($A215,rawtable!$A$4:$U$393,5,FALSE)="",IF(rawtable!$AB215=".","NA",VLOOKUP($A215,rawtable!$A$4:$AG$393,33,FALSE)),"")</f>
        <v/>
      </c>
    </row>
    <row r="216" spans="1:12" x14ac:dyDescent="0.25">
      <c r="A216">
        <v>212</v>
      </c>
      <c r="B216" s="24" t="str">
        <f>IF(VLOOKUP(A216,rawtable!$A$4:$U$393,5,FALSE)="",VLOOKUP(A216,rawtable!$A$4:$U$393,2,FALSE),"")</f>
        <v>benches_other_seating</v>
      </c>
      <c r="D216" s="25" t="str">
        <f>IF(VLOOKUP($A216,rawtable!$A$4:$U$393,5,FALSE)="","",VLOOKUP($A216,rawtable!$A$4:$U$393,7,FALSE))</f>
        <v/>
      </c>
      <c r="E216" s="25">
        <f>IF(VLOOKUP($A216,rawtable!$A$4:$U$393,5,FALSE)="",VLOOKUP($A216,rawtable!$A$4:$U$393,13,FALSE),"")</f>
        <v>0.96552000000000004</v>
      </c>
      <c r="F216" s="26" t="str">
        <f>IF(VLOOKUP($A216,rawtable!$A$4:$U$393,5,FALSE)="",IF(rawtable!$V216=".","NA",VLOOKUP($A216,rawtable!$A$4:$AG$393,31,FALSE)),"")</f>
        <v>0.73 (0.33, 1.00)</v>
      </c>
      <c r="G216" s="25" t="str">
        <f>IF(VLOOKUP($A216,rawtable!$A$4:$U$393,5,FALSE)="","",VLOOKUP($A216,rawtable!$A$4:$U$393,8,FALSE))</f>
        <v/>
      </c>
      <c r="H216" s="25">
        <f>IF(VLOOKUP($A216,rawtable!$A$4:$U$393,5,FALSE)="",VLOOKUP($A216,rawtable!$A$4:$U$393,17,FALSE),"")</f>
        <v>0.94</v>
      </c>
      <c r="I216" s="26" t="str">
        <f>IF(VLOOKUP($A216,rawtable!$A$4:$U$393,5,FALSE)="",IF(rawtable!$Y216=".","NA",VLOOKUP($A216,rawtable!$A$4:$AG$393,32,FALSE)),"")</f>
        <v>-0.02 (-1.00, 1.00)</v>
      </c>
      <c r="J216" s="25" t="str">
        <f>IF(VLOOKUP($A216,rawtable!$A$4:$U$393,5,FALSE)="","",VLOOKUP($A216,rawtable!$A$4:$U$393,9,FALSE))</f>
        <v/>
      </c>
      <c r="K216" s="25">
        <f>IF(VLOOKUP($A216,rawtable!$A$4:$U$393,5,FALSE)="",VLOOKUP($A216,rawtable!$A$4:$U$393,21,FALSE),"")</f>
        <v>0.95</v>
      </c>
      <c r="L216" s="26" t="str">
        <f>IF(VLOOKUP($A216,rawtable!$A$4:$U$393,5,FALSE)="",IF(rawtable!$AB216=".","NA",VLOOKUP($A216,rawtable!$A$4:$AG$393,33,FALSE)),"")</f>
        <v>0.52 (0.14, 0.90)</v>
      </c>
    </row>
    <row r="217" spans="1:12" x14ac:dyDescent="0.25">
      <c r="A217">
        <v>213</v>
      </c>
      <c r="B217" s="24" t="str">
        <f>IF(VLOOKUP(A217,rawtable!$A$4:$U$393,5,FALSE)="",VLOOKUP(A217,rawtable!$A$4:$U$393,2,FALSE),"")</f>
        <v/>
      </c>
      <c r="C217" s="28" t="str">
        <f>IF(VLOOKUP(A217,rawtable!$A$4:$U$393,5,FALSE)="","",VLOOKUP(A217,rawtable!$A$4:$U$393,5,FALSE))</f>
        <v>No</v>
      </c>
      <c r="D217" s="25">
        <f>IF(VLOOKUP($A217,rawtable!$A$4:$U$393,5,FALSE)="","",VLOOKUP($A217,rawtable!$A$4:$U$393,7,FALSE))</f>
        <v>95.906999999999996</v>
      </c>
      <c r="E217" s="25" t="str">
        <f>IF(VLOOKUP($A217,rawtable!$A$4:$U$393,5,FALSE)="",VLOOKUP($A217,rawtable!$A$4:$U$393,13,FALSE),"")</f>
        <v/>
      </c>
      <c r="F217" s="26" t="str">
        <f>IF(VLOOKUP($A217,rawtable!$A$4:$U$393,5,FALSE)="",IF(rawtable!$V217=".","NA",VLOOKUP($A217,rawtable!$A$4:$AG$393,31,FALSE)),"")</f>
        <v/>
      </c>
      <c r="G217" s="25">
        <f>IF(VLOOKUP($A217,rawtable!$A$4:$U$393,5,FALSE)="","",VLOOKUP($A217,rawtable!$A$4:$U$393,8,FALSE))</f>
        <v>98.2</v>
      </c>
      <c r="H217" s="25" t="str">
        <f>IF(VLOOKUP($A217,rawtable!$A$4:$U$393,5,FALSE)="",VLOOKUP($A217,rawtable!$A$4:$U$393,17,FALSE),"")</f>
        <v/>
      </c>
      <c r="I217" s="26" t="str">
        <f>IF(VLOOKUP($A217,rawtable!$A$4:$U$393,5,FALSE)="",IF(rawtable!$Y217=".","NA",VLOOKUP($A217,rawtable!$A$4:$AG$393,32,FALSE)),"")</f>
        <v/>
      </c>
      <c r="J217" s="25">
        <f>IF(VLOOKUP($A217,rawtable!$A$4:$U$393,5,FALSE)="","",VLOOKUP($A217,rawtable!$A$4:$U$393,9,FALSE))</f>
        <v>97.277000000000001</v>
      </c>
      <c r="K217" s="25" t="str">
        <f>IF(VLOOKUP($A217,rawtable!$A$4:$U$393,5,FALSE)="",VLOOKUP($A217,rawtable!$A$4:$U$393,21,FALSE),"")</f>
        <v/>
      </c>
      <c r="L217" s="26" t="str">
        <f>IF(VLOOKUP($A217,rawtable!$A$4:$U$393,5,FALSE)="",IF(rawtable!$AB217=".","NA",VLOOKUP($A217,rawtable!$A$4:$AG$393,33,FALSE)),"")</f>
        <v/>
      </c>
    </row>
    <row r="218" spans="1:12" x14ac:dyDescent="0.25">
      <c r="A218">
        <v>214</v>
      </c>
      <c r="B218" s="24" t="str">
        <f>IF(VLOOKUP(A218,rawtable!$A$4:$U$393,5,FALSE)="",VLOOKUP(A218,rawtable!$A$4:$U$393,2,FALSE),"")</f>
        <v/>
      </c>
      <c r="C218" s="28" t="str">
        <f>IF(VLOOKUP(A218,rawtable!$A$4:$U$393,5,FALSE)="","",VLOOKUP(A218,rawtable!$A$4:$U$393,5,FALSE))</f>
        <v>Yes</v>
      </c>
      <c r="D218" s="25">
        <f>IF(VLOOKUP($A218,rawtable!$A$4:$U$393,5,FALSE)="","",VLOOKUP($A218,rawtable!$A$4:$U$393,7,FALSE))</f>
        <v>4.093</v>
      </c>
      <c r="E218" s="25" t="str">
        <f>IF(VLOOKUP($A218,rawtable!$A$4:$U$393,5,FALSE)="",VLOOKUP($A218,rawtable!$A$4:$U$393,13,FALSE),"")</f>
        <v/>
      </c>
      <c r="F218" s="26" t="str">
        <f>IF(VLOOKUP($A218,rawtable!$A$4:$U$393,5,FALSE)="",IF(rawtable!$V218=".","NA",VLOOKUP($A218,rawtable!$A$4:$AG$393,31,FALSE)),"")</f>
        <v/>
      </c>
      <c r="G218" s="25">
        <f>IF(VLOOKUP($A218,rawtable!$A$4:$U$393,5,FALSE)="","",VLOOKUP($A218,rawtable!$A$4:$U$393,8,FALSE))</f>
        <v>1.8</v>
      </c>
      <c r="H218" s="25" t="str">
        <f>IF(VLOOKUP($A218,rawtable!$A$4:$U$393,5,FALSE)="",VLOOKUP($A218,rawtable!$A$4:$U$393,17,FALSE),"")</f>
        <v/>
      </c>
      <c r="I218" s="26" t="str">
        <f>IF(VLOOKUP($A218,rawtable!$A$4:$U$393,5,FALSE)="",IF(rawtable!$Y218=".","NA",VLOOKUP($A218,rawtable!$A$4:$AG$393,32,FALSE)),"")</f>
        <v/>
      </c>
      <c r="J218" s="25">
        <f>IF(VLOOKUP($A218,rawtable!$A$4:$U$393,5,FALSE)="","",VLOOKUP($A218,rawtable!$A$4:$U$393,9,FALSE))</f>
        <v>2.7229999999999999</v>
      </c>
      <c r="K218" s="25" t="str">
        <f>IF(VLOOKUP($A218,rawtable!$A$4:$U$393,5,FALSE)="",VLOOKUP($A218,rawtable!$A$4:$U$393,21,FALSE),"")</f>
        <v/>
      </c>
      <c r="L218" s="26" t="str">
        <f>IF(VLOOKUP($A218,rawtable!$A$4:$U$393,5,FALSE)="",IF(rawtable!$AB218=".","NA",VLOOKUP($A218,rawtable!$A$4:$AG$393,33,FALSE)),"")</f>
        <v/>
      </c>
    </row>
    <row r="219" spans="1:12" x14ac:dyDescent="0.25">
      <c r="A219">
        <v>215</v>
      </c>
      <c r="B219" s="24" t="str">
        <f>IF(VLOOKUP(A219,rawtable!$A$4:$U$393,5,FALSE)="",VLOOKUP(A219,rawtable!$A$4:$U$393,2,FALSE),"")</f>
        <v>drinking_fountain</v>
      </c>
      <c r="D219" s="25" t="str">
        <f>IF(VLOOKUP($A219,rawtable!$A$4:$U$393,5,FALSE)="","",VLOOKUP($A219,rawtable!$A$4:$U$393,7,FALSE))</f>
        <v/>
      </c>
      <c r="E219" s="25">
        <f>IF(VLOOKUP($A219,rawtable!$A$4:$U$393,5,FALSE)="",VLOOKUP($A219,rawtable!$A$4:$U$393,13,FALSE),"")</f>
        <v>1</v>
      </c>
      <c r="F219" s="26" t="str">
        <f>IF(VLOOKUP($A219,rawtable!$A$4:$U$393,5,FALSE)="",IF(rawtable!$V219=".","NA",VLOOKUP($A219,rawtable!$A$4:$AG$393,31,FALSE)),"")</f>
        <v>NA</v>
      </c>
      <c r="G219" s="25" t="str">
        <f>IF(VLOOKUP($A219,rawtable!$A$4:$U$393,5,FALSE)="","",VLOOKUP($A219,rawtable!$A$4:$U$393,8,FALSE))</f>
        <v/>
      </c>
      <c r="H219" s="25">
        <f>IF(VLOOKUP($A219,rawtable!$A$4:$U$393,5,FALSE)="",VLOOKUP($A219,rawtable!$A$4:$U$393,17,FALSE),"")</f>
        <v>1</v>
      </c>
      <c r="I219" s="26" t="str">
        <f>IF(VLOOKUP($A219,rawtable!$A$4:$U$393,5,FALSE)="",IF(rawtable!$Y219=".","NA",VLOOKUP($A219,rawtable!$A$4:$AG$393,32,FALSE)),"")</f>
        <v>0.00 (1.00, 1.00)</v>
      </c>
      <c r="J219" s="25" t="str">
        <f>IF(VLOOKUP($A219,rawtable!$A$4:$U$393,5,FALSE)="","",VLOOKUP($A219,rawtable!$A$4:$U$393,9,FALSE))</f>
        <v/>
      </c>
      <c r="K219" s="25">
        <f>IF(VLOOKUP($A219,rawtable!$A$4:$U$393,5,FALSE)="",VLOOKUP($A219,rawtable!$A$4:$U$393,21,FALSE),"")</f>
        <v>1</v>
      </c>
      <c r="L219" s="26" t="str">
        <f>IF(VLOOKUP($A219,rawtable!$A$4:$U$393,5,FALSE)="",IF(rawtable!$AB219=".","NA",VLOOKUP($A219,rawtable!$A$4:$AG$393,33,FALSE)),"")</f>
        <v>0.00 (1.00, 1.00)</v>
      </c>
    </row>
    <row r="220" spans="1:12" x14ac:dyDescent="0.25">
      <c r="A220">
        <v>216</v>
      </c>
      <c r="B220" s="24" t="str">
        <f>IF(VLOOKUP(A220,rawtable!$A$4:$U$393,5,FALSE)="",VLOOKUP(A220,rawtable!$A$4:$U$393,2,FALSE),"")</f>
        <v/>
      </c>
      <c r="C220" s="28" t="str">
        <f>IF(VLOOKUP(A220,rawtable!$A$4:$U$393,5,FALSE)="","",VLOOKUP(A220,rawtable!$A$4:$U$393,5,FALSE))</f>
        <v>No</v>
      </c>
      <c r="D220" s="25">
        <f>IF(VLOOKUP($A220,rawtable!$A$4:$U$393,5,FALSE)="","",VLOOKUP($A220,rawtable!$A$4:$U$393,7,FALSE))</f>
        <v>99.644999999999996</v>
      </c>
      <c r="E220" s="25" t="str">
        <f>IF(VLOOKUP($A220,rawtable!$A$4:$U$393,5,FALSE)="",VLOOKUP($A220,rawtable!$A$4:$U$393,13,FALSE),"")</f>
        <v/>
      </c>
      <c r="F220" s="26" t="str">
        <f>IF(VLOOKUP($A220,rawtable!$A$4:$U$393,5,FALSE)="",IF(rawtable!$V220=".","NA",VLOOKUP($A220,rawtable!$A$4:$AG$393,31,FALSE)),"")</f>
        <v/>
      </c>
      <c r="G220" s="25">
        <f>IF(VLOOKUP($A220,rawtable!$A$4:$U$393,5,FALSE)="","",VLOOKUP($A220,rawtable!$A$4:$U$393,8,FALSE))</f>
        <v>99.837000000000003</v>
      </c>
      <c r="H220" s="25" t="str">
        <f>IF(VLOOKUP($A220,rawtable!$A$4:$U$393,5,FALSE)="",VLOOKUP($A220,rawtable!$A$4:$U$393,17,FALSE),"")</f>
        <v/>
      </c>
      <c r="I220" s="26" t="str">
        <f>IF(VLOOKUP($A220,rawtable!$A$4:$U$393,5,FALSE)="",IF(rawtable!$Y220=".","NA",VLOOKUP($A220,rawtable!$A$4:$AG$393,32,FALSE)),"")</f>
        <v/>
      </c>
      <c r="J220" s="25">
        <f>IF(VLOOKUP($A220,rawtable!$A$4:$U$393,5,FALSE)="","",VLOOKUP($A220,rawtable!$A$4:$U$393,9,FALSE))</f>
        <v>99.849000000000004</v>
      </c>
      <c r="K220" s="25" t="str">
        <f>IF(VLOOKUP($A220,rawtable!$A$4:$U$393,5,FALSE)="",VLOOKUP($A220,rawtable!$A$4:$U$393,21,FALSE),"")</f>
        <v/>
      </c>
      <c r="L220" s="26" t="str">
        <f>IF(VLOOKUP($A220,rawtable!$A$4:$U$393,5,FALSE)="",IF(rawtable!$AB220=".","NA",VLOOKUP($A220,rawtable!$A$4:$AG$393,33,FALSE)),"")</f>
        <v/>
      </c>
    </row>
    <row r="221" spans="1:12" x14ac:dyDescent="0.25">
      <c r="A221">
        <v>217</v>
      </c>
      <c r="B221" s="24" t="str">
        <f>IF(VLOOKUP(A221,rawtable!$A$4:$U$393,5,FALSE)="",VLOOKUP(A221,rawtable!$A$4:$U$393,2,FALSE),"")</f>
        <v/>
      </c>
      <c r="C221" s="28" t="str">
        <f>IF(VLOOKUP(A221,rawtable!$A$4:$U$393,5,FALSE)="","",VLOOKUP(A221,rawtable!$A$4:$U$393,5,FALSE))</f>
        <v>Yes</v>
      </c>
      <c r="D221" s="25">
        <f>IF(VLOOKUP($A221,rawtable!$A$4:$U$393,5,FALSE)="","",VLOOKUP($A221,rawtable!$A$4:$U$393,7,FALSE))</f>
        <v>0.35499999999999998</v>
      </c>
      <c r="E221" s="25" t="str">
        <f>IF(VLOOKUP($A221,rawtable!$A$4:$U$393,5,FALSE)="",VLOOKUP($A221,rawtable!$A$4:$U$393,13,FALSE),"")</f>
        <v/>
      </c>
      <c r="F221" s="26" t="str">
        <f>IF(VLOOKUP($A221,rawtable!$A$4:$U$393,5,FALSE)="",IF(rawtable!$V221=".","NA",VLOOKUP($A221,rawtable!$A$4:$AG$393,31,FALSE)),"")</f>
        <v/>
      </c>
      <c r="G221" s="25">
        <f>IF(VLOOKUP($A221,rawtable!$A$4:$U$393,5,FALSE)="","",VLOOKUP($A221,rawtable!$A$4:$U$393,8,FALSE))</f>
        <v>0.16300000000000001</v>
      </c>
      <c r="H221" s="25" t="str">
        <f>IF(VLOOKUP($A221,rawtable!$A$4:$U$393,5,FALSE)="",VLOOKUP($A221,rawtable!$A$4:$U$393,17,FALSE),"")</f>
        <v/>
      </c>
      <c r="I221" s="26" t="str">
        <f>IF(VLOOKUP($A221,rawtable!$A$4:$U$393,5,FALSE)="",IF(rawtable!$Y221=".","NA",VLOOKUP($A221,rawtable!$A$4:$AG$393,32,FALSE)),"")</f>
        <v/>
      </c>
      <c r="J221" s="25">
        <f>IF(VLOOKUP($A221,rawtable!$A$4:$U$393,5,FALSE)="","",VLOOKUP($A221,rawtable!$A$4:$U$393,9,FALSE))</f>
        <v>0.151</v>
      </c>
      <c r="K221" s="25" t="str">
        <f>IF(VLOOKUP($A221,rawtable!$A$4:$U$393,5,FALSE)="",VLOOKUP($A221,rawtable!$A$4:$U$393,21,FALSE),"")</f>
        <v/>
      </c>
      <c r="L221" s="26" t="str">
        <f>IF(VLOOKUP($A221,rawtable!$A$4:$U$393,5,FALSE)="",IF(rawtable!$AB221=".","NA",VLOOKUP($A221,rawtable!$A$4:$AG$393,33,FALSE)),"")</f>
        <v/>
      </c>
    </row>
    <row r="222" spans="1:12" x14ac:dyDescent="0.25">
      <c r="A222">
        <v>218</v>
      </c>
      <c r="B222" s="24" t="str">
        <f>IF(VLOOKUP(A222,rawtable!$A$4:$U$393,5,FALSE)="",VLOOKUP(A222,rawtable!$A$4:$U$393,2,FALSE),"")</f>
        <v>bike_parking</v>
      </c>
      <c r="D222" s="25" t="str">
        <f>IF(VLOOKUP($A222,rawtable!$A$4:$U$393,5,FALSE)="","",VLOOKUP($A222,rawtable!$A$4:$U$393,7,FALSE))</f>
        <v/>
      </c>
      <c r="E222" s="25">
        <f>IF(VLOOKUP($A222,rawtable!$A$4:$U$393,5,FALSE)="",VLOOKUP($A222,rawtable!$A$4:$U$393,13,FALSE),"")</f>
        <v>1</v>
      </c>
      <c r="F222" s="26" t="str">
        <f>IF(VLOOKUP($A222,rawtable!$A$4:$U$393,5,FALSE)="",IF(rawtable!$V222=".","NA",VLOOKUP($A222,rawtable!$A$4:$AG$393,31,FALSE)),"")</f>
        <v>1.00 (1.00, 1.00)</v>
      </c>
      <c r="G222" s="25" t="str">
        <f>IF(VLOOKUP($A222,rawtable!$A$4:$U$393,5,FALSE)="","",VLOOKUP($A222,rawtable!$A$4:$U$393,8,FALSE))</f>
        <v/>
      </c>
      <c r="H222" s="25">
        <f>IF(VLOOKUP($A222,rawtable!$A$4:$U$393,5,FALSE)="",VLOOKUP($A222,rawtable!$A$4:$U$393,17,FALSE),"")</f>
        <v>1</v>
      </c>
      <c r="I222" s="26" t="str">
        <f>IF(VLOOKUP($A222,rawtable!$A$4:$U$393,5,FALSE)="",IF(rawtable!$Y222=".","NA",VLOOKUP($A222,rawtable!$A$4:$AG$393,32,FALSE)),"")</f>
        <v>1.00 (1.00, 1.00)</v>
      </c>
      <c r="J222" s="25" t="str">
        <f>IF(VLOOKUP($A222,rawtable!$A$4:$U$393,5,FALSE)="","",VLOOKUP($A222,rawtable!$A$4:$U$393,9,FALSE))</f>
        <v/>
      </c>
      <c r="K222" s="25">
        <f>IF(VLOOKUP($A222,rawtable!$A$4:$U$393,5,FALSE)="",VLOOKUP($A222,rawtable!$A$4:$U$393,21,FALSE),"")</f>
        <v>0.98</v>
      </c>
      <c r="L222" s="26" t="str">
        <f>IF(VLOOKUP($A222,rawtable!$A$4:$U$393,5,FALSE)="",IF(rawtable!$AB222=".","NA",VLOOKUP($A222,rawtable!$A$4:$AG$393,33,FALSE)),"")</f>
        <v>0.49 (-0.27, 1.00)</v>
      </c>
    </row>
    <row r="223" spans="1:12" x14ac:dyDescent="0.25">
      <c r="A223">
        <v>219</v>
      </c>
      <c r="B223" s="24" t="str">
        <f>IF(VLOOKUP(A223,rawtable!$A$4:$U$393,5,FALSE)="",VLOOKUP(A223,rawtable!$A$4:$U$393,2,FALSE),"")</f>
        <v/>
      </c>
      <c r="C223" s="28" t="str">
        <f>IF(VLOOKUP(A223,rawtable!$A$4:$U$393,5,FALSE)="","",VLOOKUP(A223,rawtable!$A$4:$U$393,5,FALSE))</f>
        <v>No</v>
      </c>
      <c r="D223" s="25">
        <f>IF(VLOOKUP($A223,rawtable!$A$4:$U$393,5,FALSE)="","",VLOOKUP($A223,rawtable!$A$4:$U$393,7,FALSE))</f>
        <v>98.757000000000005</v>
      </c>
      <c r="E223" s="25" t="str">
        <f>IF(VLOOKUP($A223,rawtable!$A$4:$U$393,5,FALSE)="",VLOOKUP($A223,rawtable!$A$4:$U$393,13,FALSE),"")</f>
        <v/>
      </c>
      <c r="F223" s="26" t="str">
        <f>IF(VLOOKUP($A223,rawtable!$A$4:$U$393,5,FALSE)="",IF(rawtable!$V223=".","NA",VLOOKUP($A223,rawtable!$A$4:$AG$393,31,FALSE)),"")</f>
        <v/>
      </c>
      <c r="G223" s="25">
        <f>IF(VLOOKUP($A223,rawtable!$A$4:$U$393,5,FALSE)="","",VLOOKUP($A223,rawtable!$A$4:$U$393,8,FALSE))</f>
        <v>99.349000000000004</v>
      </c>
      <c r="H223" s="25" t="str">
        <f>IF(VLOOKUP($A223,rawtable!$A$4:$U$393,5,FALSE)="",VLOOKUP($A223,rawtable!$A$4:$U$393,17,FALSE),"")</f>
        <v/>
      </c>
      <c r="I223" s="26" t="str">
        <f>IF(VLOOKUP($A223,rawtable!$A$4:$U$393,5,FALSE)="",IF(rawtable!$Y223=".","NA",VLOOKUP($A223,rawtable!$A$4:$AG$393,32,FALSE)),"")</f>
        <v/>
      </c>
      <c r="J223" s="25">
        <f>IF(VLOOKUP($A223,rawtable!$A$4:$U$393,5,FALSE)="","",VLOOKUP($A223,rawtable!$A$4:$U$393,9,FALSE))</f>
        <v>98.033000000000001</v>
      </c>
      <c r="K223" s="25" t="str">
        <f>IF(VLOOKUP($A223,rawtable!$A$4:$U$393,5,FALSE)="",VLOOKUP($A223,rawtable!$A$4:$U$393,21,FALSE),"")</f>
        <v/>
      </c>
      <c r="L223" s="26" t="str">
        <f>IF(VLOOKUP($A223,rawtable!$A$4:$U$393,5,FALSE)="",IF(rawtable!$AB223=".","NA",VLOOKUP($A223,rawtable!$A$4:$AG$393,33,FALSE)),"")</f>
        <v/>
      </c>
    </row>
    <row r="224" spans="1:12" x14ac:dyDescent="0.25">
      <c r="A224">
        <v>220</v>
      </c>
      <c r="B224" s="24" t="str">
        <f>IF(VLOOKUP(A224,rawtable!$A$4:$U$393,5,FALSE)="",VLOOKUP(A224,rawtable!$A$4:$U$393,2,FALSE),"")</f>
        <v/>
      </c>
      <c r="C224" s="28" t="str">
        <f>IF(VLOOKUP(A224,rawtable!$A$4:$U$393,5,FALSE)="","",VLOOKUP(A224,rawtable!$A$4:$U$393,5,FALSE))</f>
        <v>Yes</v>
      </c>
      <c r="D224" s="25">
        <f>IF(VLOOKUP($A224,rawtable!$A$4:$U$393,5,FALSE)="","",VLOOKUP($A224,rawtable!$A$4:$U$393,7,FALSE))</f>
        <v>1.2430000000000001</v>
      </c>
      <c r="E224" s="25" t="str">
        <f>IF(VLOOKUP($A224,rawtable!$A$4:$U$393,5,FALSE)="",VLOOKUP($A224,rawtable!$A$4:$U$393,13,FALSE),"")</f>
        <v/>
      </c>
      <c r="F224" s="26" t="str">
        <f>IF(VLOOKUP($A224,rawtable!$A$4:$U$393,5,FALSE)="",IF(rawtable!$V224=".","NA",VLOOKUP($A224,rawtable!$A$4:$AG$393,31,FALSE)),"")</f>
        <v/>
      </c>
      <c r="G224" s="25">
        <f>IF(VLOOKUP($A224,rawtable!$A$4:$U$393,5,FALSE)="","",VLOOKUP($A224,rawtable!$A$4:$U$393,8,FALSE))</f>
        <v>0.65100000000000002</v>
      </c>
      <c r="H224" s="25" t="str">
        <f>IF(VLOOKUP($A224,rawtable!$A$4:$U$393,5,FALSE)="",VLOOKUP($A224,rawtable!$A$4:$U$393,17,FALSE),"")</f>
        <v/>
      </c>
      <c r="I224" s="26" t="str">
        <f>IF(VLOOKUP($A224,rawtable!$A$4:$U$393,5,FALSE)="",IF(rawtable!$Y224=".","NA",VLOOKUP($A224,rawtable!$A$4:$AG$393,32,FALSE)),"")</f>
        <v/>
      </c>
      <c r="J224" s="25">
        <f>IF(VLOOKUP($A224,rawtable!$A$4:$U$393,5,FALSE)="","",VLOOKUP($A224,rawtable!$A$4:$U$393,9,FALSE))</f>
        <v>1.9670000000000001</v>
      </c>
      <c r="K224" s="25" t="str">
        <f>IF(VLOOKUP($A224,rawtable!$A$4:$U$393,5,FALSE)="",VLOOKUP($A224,rawtable!$A$4:$U$393,21,FALSE),"")</f>
        <v/>
      </c>
      <c r="L224" s="26" t="str">
        <f>IF(VLOOKUP($A224,rawtable!$A$4:$U$393,5,FALSE)="",IF(rawtable!$AB224=".","NA",VLOOKUP($A224,rawtable!$A$4:$AG$393,33,FALSE)),"")</f>
        <v/>
      </c>
    </row>
    <row r="225" spans="1:12" x14ac:dyDescent="0.25">
      <c r="A225">
        <v>221</v>
      </c>
      <c r="B225" s="24" t="str">
        <f>IF(VLOOKUP(A225,rawtable!$A$4:$U$393,5,FALSE)="",VLOOKUP(A225,rawtable!$A$4:$U$393,2,FALSE),"")</f>
        <v>bus_stop</v>
      </c>
      <c r="D225" s="25" t="str">
        <f>IF(VLOOKUP($A225,rawtable!$A$4:$U$393,5,FALSE)="","",VLOOKUP($A225,rawtable!$A$4:$U$393,7,FALSE))</f>
        <v/>
      </c>
      <c r="E225" s="25">
        <f>IF(VLOOKUP($A225,rawtable!$A$4:$U$393,5,FALSE)="",VLOOKUP($A225,rawtable!$A$4:$U$393,13,FALSE),"")</f>
        <v>0.82759000000000005</v>
      </c>
      <c r="F225" s="26" t="str">
        <f>IF(VLOOKUP($A225,rawtable!$A$4:$U$393,5,FALSE)="",IF(rawtable!$V225=".","NA",VLOOKUP($A225,rawtable!$A$4:$AG$393,31,FALSE)),"")</f>
        <v>0.65 (0.45, 0.83)</v>
      </c>
      <c r="G225" s="25" t="str">
        <f>IF(VLOOKUP($A225,rawtable!$A$4:$U$393,5,FALSE)="","",VLOOKUP($A225,rawtable!$A$4:$U$393,8,FALSE))</f>
        <v/>
      </c>
      <c r="H225" s="25">
        <f>IF(VLOOKUP($A225,rawtable!$A$4:$U$393,5,FALSE)="",VLOOKUP($A225,rawtable!$A$4:$U$393,17,FALSE),"")</f>
        <v>0.84</v>
      </c>
      <c r="I225" s="26" t="str">
        <f>IF(VLOOKUP($A225,rawtable!$A$4:$U$393,5,FALSE)="",IF(rawtable!$Y225=".","NA",VLOOKUP($A225,rawtable!$A$4:$AG$393,32,FALSE)),"")</f>
        <v>0.66 (0.44, 0.83)</v>
      </c>
      <c r="J225" s="25" t="str">
        <f>IF(VLOOKUP($A225,rawtable!$A$4:$U$393,5,FALSE)="","",VLOOKUP($A225,rawtable!$A$4:$U$393,9,FALSE))</f>
        <v/>
      </c>
      <c r="K225" s="25">
        <f>IF(VLOOKUP($A225,rawtable!$A$4:$U$393,5,FALSE)="",VLOOKUP($A225,rawtable!$A$4:$U$393,21,FALSE),"")</f>
        <v>0.94</v>
      </c>
      <c r="L225" s="26" t="str">
        <f>IF(VLOOKUP($A225,rawtable!$A$4:$U$393,5,FALSE)="",IF(rawtable!$AB225=".","NA",VLOOKUP($A225,rawtable!$A$4:$AG$393,33,FALSE)),"")</f>
        <v>0.81 (0.66, 0.94)</v>
      </c>
    </row>
    <row r="226" spans="1:12" x14ac:dyDescent="0.25">
      <c r="A226">
        <v>222</v>
      </c>
      <c r="B226" s="24" t="str">
        <f>IF(VLOOKUP(A226,rawtable!$A$4:$U$393,5,FALSE)="",VLOOKUP(A226,rawtable!$A$4:$U$393,2,FALSE),"")</f>
        <v/>
      </c>
      <c r="C226" s="28" t="str">
        <f>IF(VLOOKUP(A226,rawtable!$A$4:$U$393,5,FALSE)="","",VLOOKUP(A226,rawtable!$A$4:$U$393,5,FALSE))</f>
        <v>No</v>
      </c>
      <c r="D226" s="25">
        <f>IF(VLOOKUP($A226,rawtable!$A$4:$U$393,5,FALSE)="","",VLOOKUP($A226,rawtable!$A$4:$U$393,7,FALSE))</f>
        <v>72.775999999999996</v>
      </c>
      <c r="E226" s="25" t="str">
        <f>IF(VLOOKUP($A226,rawtable!$A$4:$U$393,5,FALSE)="",VLOOKUP($A226,rawtable!$A$4:$U$393,13,FALSE),"")</f>
        <v/>
      </c>
      <c r="F226" s="26" t="str">
        <f>IF(VLOOKUP($A226,rawtable!$A$4:$U$393,5,FALSE)="",IF(rawtable!$V226=".","NA",VLOOKUP($A226,rawtable!$A$4:$AG$393,31,FALSE)),"")</f>
        <v/>
      </c>
      <c r="G226" s="25">
        <f>IF(VLOOKUP($A226,rawtable!$A$4:$U$393,5,FALSE)="","",VLOOKUP($A226,rawtable!$A$4:$U$393,8,FALSE))</f>
        <v>80.983999999999995</v>
      </c>
      <c r="H226" s="25" t="str">
        <f>IF(VLOOKUP($A226,rawtable!$A$4:$U$393,5,FALSE)="",VLOOKUP($A226,rawtable!$A$4:$U$393,17,FALSE),"")</f>
        <v/>
      </c>
      <c r="I226" s="26" t="str">
        <f>IF(VLOOKUP($A226,rawtable!$A$4:$U$393,5,FALSE)="",IF(rawtable!$Y226=".","NA",VLOOKUP($A226,rawtable!$A$4:$AG$393,32,FALSE)),"")</f>
        <v/>
      </c>
      <c r="J226" s="25">
        <f>IF(VLOOKUP($A226,rawtable!$A$4:$U$393,5,FALSE)="","",VLOOKUP($A226,rawtable!$A$4:$U$393,9,FALSE))</f>
        <v>80.03</v>
      </c>
      <c r="K226" s="25" t="str">
        <f>IF(VLOOKUP($A226,rawtable!$A$4:$U$393,5,FALSE)="",VLOOKUP($A226,rawtable!$A$4:$U$393,21,FALSE),"")</f>
        <v/>
      </c>
      <c r="L226" s="26" t="str">
        <f>IF(VLOOKUP($A226,rawtable!$A$4:$U$393,5,FALSE)="",IF(rawtable!$AB226=".","NA",VLOOKUP($A226,rawtable!$A$4:$AG$393,33,FALSE)),"")</f>
        <v/>
      </c>
    </row>
    <row r="227" spans="1:12" x14ac:dyDescent="0.25">
      <c r="A227">
        <v>223</v>
      </c>
      <c r="B227" s="24" t="str">
        <f>IF(VLOOKUP(A227,rawtable!$A$4:$U$393,5,FALSE)="",VLOOKUP(A227,rawtable!$A$4:$U$393,2,FALSE),"")</f>
        <v/>
      </c>
      <c r="C227" s="28" t="str">
        <f>IF(VLOOKUP(A227,rawtable!$A$4:$U$393,5,FALSE)="","",VLOOKUP(A227,rawtable!$A$4:$U$393,5,FALSE))</f>
        <v>Yes</v>
      </c>
      <c r="D227" s="25">
        <f>IF(VLOOKUP($A227,rawtable!$A$4:$U$393,5,FALSE)="","",VLOOKUP($A227,rawtable!$A$4:$U$393,7,FALSE))</f>
        <v>27.224</v>
      </c>
      <c r="E227" s="25" t="str">
        <f>IF(VLOOKUP($A227,rawtable!$A$4:$U$393,5,FALSE)="",VLOOKUP($A227,rawtable!$A$4:$U$393,13,FALSE),"")</f>
        <v/>
      </c>
      <c r="F227" s="26" t="str">
        <f>IF(VLOOKUP($A227,rawtable!$A$4:$U$393,5,FALSE)="",IF(rawtable!$V227=".","NA",VLOOKUP($A227,rawtable!$A$4:$AG$393,31,FALSE)),"")</f>
        <v/>
      </c>
      <c r="G227" s="25">
        <f>IF(VLOOKUP($A227,rawtable!$A$4:$U$393,5,FALSE)="","",VLOOKUP($A227,rawtable!$A$4:$U$393,8,FALSE))</f>
        <v>19.015999999999998</v>
      </c>
      <c r="H227" s="25" t="str">
        <f>IF(VLOOKUP($A227,rawtable!$A$4:$U$393,5,FALSE)="",VLOOKUP($A227,rawtable!$A$4:$U$393,17,FALSE),"")</f>
        <v/>
      </c>
      <c r="I227" s="26" t="str">
        <f>IF(VLOOKUP($A227,rawtable!$A$4:$U$393,5,FALSE)="",IF(rawtable!$Y227=".","NA",VLOOKUP($A227,rawtable!$A$4:$AG$393,32,FALSE)),"")</f>
        <v/>
      </c>
      <c r="J227" s="25">
        <f>IF(VLOOKUP($A227,rawtable!$A$4:$U$393,5,FALSE)="","",VLOOKUP($A227,rawtable!$A$4:$U$393,9,FALSE))</f>
        <v>19.97</v>
      </c>
      <c r="K227" s="25" t="str">
        <f>IF(VLOOKUP($A227,rawtable!$A$4:$U$393,5,FALSE)="",VLOOKUP($A227,rawtable!$A$4:$U$393,21,FALSE),"")</f>
        <v/>
      </c>
      <c r="L227" s="26" t="str">
        <f>IF(VLOOKUP($A227,rawtable!$A$4:$U$393,5,FALSE)="",IF(rawtable!$AB227=".","NA",VLOOKUP($A227,rawtable!$A$4:$AG$393,33,FALSE)),"")</f>
        <v/>
      </c>
    </row>
    <row r="228" spans="1:12" x14ac:dyDescent="0.25">
      <c r="A228">
        <v>224</v>
      </c>
      <c r="B228" s="24" t="str">
        <f>IF(VLOOKUP(A228,rawtable!$A$4:$U$393,5,FALSE)="",VLOOKUP(A228,rawtable!$A$4:$U$393,2,FALSE),"")</f>
        <v>light_rail_trolley_stop</v>
      </c>
      <c r="D228" s="25" t="str">
        <f>IF(VLOOKUP($A228,rawtable!$A$4:$U$393,5,FALSE)="","",VLOOKUP($A228,rawtable!$A$4:$U$393,7,FALSE))</f>
        <v/>
      </c>
      <c r="E228" s="25">
        <f>IF(VLOOKUP($A228,rawtable!$A$4:$U$393,5,FALSE)="",VLOOKUP($A228,rawtable!$A$4:$U$393,13,FALSE),"")</f>
        <v>1</v>
      </c>
      <c r="F228" s="26" t="str">
        <f>IF(VLOOKUP($A228,rawtable!$A$4:$U$393,5,FALSE)="",IF(rawtable!$V228=".","NA",VLOOKUP($A228,rawtable!$A$4:$AG$393,31,FALSE)),"")</f>
        <v>0.00 (1.00, 1.00)</v>
      </c>
      <c r="G228" s="25" t="str">
        <f>IF(VLOOKUP($A228,rawtable!$A$4:$U$393,5,FALSE)="","",VLOOKUP($A228,rawtable!$A$4:$U$393,8,FALSE))</f>
        <v/>
      </c>
      <c r="H228" s="25">
        <f>IF(VLOOKUP($A228,rawtable!$A$4:$U$393,5,FALSE)="",VLOOKUP($A228,rawtable!$A$4:$U$393,17,FALSE),"")</f>
        <v>0.96077999999999997</v>
      </c>
      <c r="I228" s="26" t="str">
        <f>IF(VLOOKUP($A228,rawtable!$A$4:$U$393,5,FALSE)="",IF(rawtable!$Y228=".","NA",VLOOKUP($A228,rawtable!$A$4:$AG$393,32,FALSE)),"")</f>
        <v>-0.01 (-1.00, 1.00)</v>
      </c>
      <c r="J228" s="25" t="str">
        <f>IF(VLOOKUP($A228,rawtable!$A$4:$U$393,5,FALSE)="","",VLOOKUP($A228,rawtable!$A$4:$U$393,9,FALSE))</f>
        <v/>
      </c>
      <c r="K228" s="25" t="str">
        <f>IF(VLOOKUP($A228,rawtable!$A$4:$U$393,5,FALSE)="",VLOOKUP($A228,rawtable!$A$4:$U$393,21,FALSE),"")</f>
        <v>.</v>
      </c>
      <c r="L228" s="26" t="str">
        <f>IF(VLOOKUP($A228,rawtable!$A$4:$U$393,5,FALSE)="",IF(rawtable!$AB228=".","NA",VLOOKUP($A228,rawtable!$A$4:$AG$393,33,FALSE)),"")</f>
        <v>NA</v>
      </c>
    </row>
    <row r="229" spans="1:12" x14ac:dyDescent="0.25">
      <c r="A229">
        <v>225</v>
      </c>
      <c r="B229" s="24" t="str">
        <f>IF(VLOOKUP(A229,rawtable!$A$4:$U$393,5,FALSE)="",VLOOKUP(A229,rawtable!$A$4:$U$393,2,FALSE),"")</f>
        <v/>
      </c>
      <c r="C229" s="28" t="str">
        <f>IF(VLOOKUP(A229,rawtable!$A$4:$U$393,5,FALSE)="","",VLOOKUP(A229,rawtable!$A$4:$U$393,5,FALSE))</f>
        <v>No</v>
      </c>
      <c r="D229" s="25">
        <f>IF(VLOOKUP($A229,rawtable!$A$4:$U$393,5,FALSE)="","",VLOOKUP($A229,rawtable!$A$4:$U$393,7,FALSE))</f>
        <v>99.465000000000003</v>
      </c>
      <c r="E229" s="25" t="str">
        <f>IF(VLOOKUP($A229,rawtable!$A$4:$U$393,5,FALSE)="",VLOOKUP($A229,rawtable!$A$4:$U$393,13,FALSE),"")</f>
        <v/>
      </c>
      <c r="F229" s="26" t="str">
        <f>IF(VLOOKUP($A229,rawtable!$A$4:$U$393,5,FALSE)="",IF(rawtable!$V229=".","NA",VLOOKUP($A229,rawtable!$A$4:$AG$393,31,FALSE)),"")</f>
        <v/>
      </c>
      <c r="G229" s="25">
        <f>IF(VLOOKUP($A229,rawtable!$A$4:$U$393,5,FALSE)="","",VLOOKUP($A229,rawtable!$A$4:$U$393,8,FALSE))</f>
        <v>99.510999999999996</v>
      </c>
      <c r="H229" s="25" t="str">
        <f>IF(VLOOKUP($A229,rawtable!$A$4:$U$393,5,FALSE)="",VLOOKUP($A229,rawtable!$A$4:$U$393,17,FALSE),"")</f>
        <v/>
      </c>
      <c r="I229" s="26" t="str">
        <f>IF(VLOOKUP($A229,rawtable!$A$4:$U$393,5,FALSE)="",IF(rawtable!$Y229=".","NA",VLOOKUP($A229,rawtable!$A$4:$AG$393,32,FALSE)),"")</f>
        <v/>
      </c>
      <c r="J229" s="25">
        <f>IF(VLOOKUP($A229,rawtable!$A$4:$U$393,5,FALSE)="","",VLOOKUP($A229,rawtable!$A$4:$U$393,9,FALSE))</f>
        <v>0</v>
      </c>
      <c r="K229" s="25" t="str">
        <f>IF(VLOOKUP($A229,rawtable!$A$4:$U$393,5,FALSE)="",VLOOKUP($A229,rawtable!$A$4:$U$393,21,FALSE),"")</f>
        <v/>
      </c>
      <c r="L229" s="26" t="str">
        <f>IF(VLOOKUP($A229,rawtable!$A$4:$U$393,5,FALSE)="",IF(rawtable!$AB229=".","NA",VLOOKUP($A229,rawtable!$A$4:$AG$393,33,FALSE)),"")</f>
        <v/>
      </c>
    </row>
    <row r="230" spans="1:12" x14ac:dyDescent="0.25">
      <c r="A230">
        <v>226</v>
      </c>
      <c r="B230" s="24" t="str">
        <f>IF(VLOOKUP(A230,rawtable!$A$4:$U$393,5,FALSE)="",VLOOKUP(A230,rawtable!$A$4:$U$393,2,FALSE),"")</f>
        <v/>
      </c>
      <c r="C230" s="28" t="str">
        <f>IF(VLOOKUP(A230,rawtable!$A$4:$U$393,5,FALSE)="","",VLOOKUP(A230,rawtable!$A$4:$U$393,5,FALSE))</f>
        <v>Yes</v>
      </c>
      <c r="D230" s="25">
        <f>IF(VLOOKUP($A230,rawtable!$A$4:$U$393,5,FALSE)="","",VLOOKUP($A230,rawtable!$A$4:$U$393,7,FALSE))</f>
        <v>0.53500000000000003</v>
      </c>
      <c r="E230" s="25" t="str">
        <f>IF(VLOOKUP($A230,rawtable!$A$4:$U$393,5,FALSE)="",VLOOKUP($A230,rawtable!$A$4:$U$393,13,FALSE),"")</f>
        <v/>
      </c>
      <c r="F230" s="26" t="str">
        <f>IF(VLOOKUP($A230,rawtable!$A$4:$U$393,5,FALSE)="",IF(rawtable!$V230=".","NA",VLOOKUP($A230,rawtable!$A$4:$AG$393,31,FALSE)),"")</f>
        <v/>
      </c>
      <c r="G230" s="25">
        <f>IF(VLOOKUP($A230,rawtable!$A$4:$U$393,5,FALSE)="","",VLOOKUP($A230,rawtable!$A$4:$U$393,8,FALSE))</f>
        <v>0.48899999999999999</v>
      </c>
      <c r="H230" s="25" t="str">
        <f>IF(VLOOKUP($A230,rawtable!$A$4:$U$393,5,FALSE)="",VLOOKUP($A230,rawtable!$A$4:$U$393,17,FALSE),"")</f>
        <v/>
      </c>
      <c r="I230" s="26" t="str">
        <f>IF(VLOOKUP($A230,rawtable!$A$4:$U$393,5,FALSE)="",IF(rawtable!$Y230=".","NA",VLOOKUP($A230,rawtable!$A$4:$AG$393,32,FALSE)),"")</f>
        <v/>
      </c>
      <c r="J230" s="25">
        <f>IF(VLOOKUP($A230,rawtable!$A$4:$U$393,5,FALSE)="","",VLOOKUP($A230,rawtable!$A$4:$U$393,9,FALSE))</f>
        <v>0</v>
      </c>
      <c r="K230" s="25" t="str">
        <f>IF(VLOOKUP($A230,rawtable!$A$4:$U$393,5,FALSE)="",VLOOKUP($A230,rawtable!$A$4:$U$393,21,FALSE),"")</f>
        <v/>
      </c>
      <c r="L230" s="26" t="str">
        <f>IF(VLOOKUP($A230,rawtable!$A$4:$U$393,5,FALSE)="",IF(rawtable!$AB230=".","NA",VLOOKUP($A230,rawtable!$A$4:$AG$393,33,FALSE)),"")</f>
        <v/>
      </c>
    </row>
    <row r="231" spans="1:12" x14ac:dyDescent="0.25">
      <c r="A231">
        <v>227</v>
      </c>
      <c r="B231" s="24" t="str">
        <f>IF(VLOOKUP(A231,rawtable!$A$4:$U$393,5,FALSE)="",VLOOKUP(A231,rawtable!$A$4:$U$393,2,FALSE),"")</f>
        <v>bench_covered_shelter</v>
      </c>
      <c r="D231" s="25" t="str">
        <f>IF(VLOOKUP($A231,rawtable!$A$4:$U$393,5,FALSE)="","",VLOOKUP($A231,rawtable!$A$4:$U$393,7,FALSE))</f>
        <v/>
      </c>
      <c r="E231" s="25">
        <f>IF(VLOOKUP($A231,rawtable!$A$4:$U$393,5,FALSE)="",VLOOKUP($A231,rawtable!$A$4:$U$393,13,FALSE),"")</f>
        <v>0.96609999999999996</v>
      </c>
      <c r="F231" s="26" t="str">
        <f>IF(VLOOKUP($A231,rawtable!$A$4:$U$393,5,FALSE)="",IF(rawtable!$V231=".","NA",VLOOKUP($A231,rawtable!$A$4:$AG$393,31,FALSE)),"")</f>
        <v>0.73 (0.34, 1.00)</v>
      </c>
      <c r="G231" s="25" t="str">
        <f>IF(VLOOKUP($A231,rawtable!$A$4:$U$393,5,FALSE)="","",VLOOKUP($A231,rawtable!$A$4:$U$393,8,FALSE))</f>
        <v/>
      </c>
      <c r="H231" s="25">
        <f>IF(VLOOKUP($A231,rawtable!$A$4:$U$393,5,FALSE)="",VLOOKUP($A231,rawtable!$A$4:$U$393,17,FALSE),"")</f>
        <v>0.94118000000000002</v>
      </c>
      <c r="I231" s="26" t="str">
        <f>IF(VLOOKUP($A231,rawtable!$A$4:$U$393,5,FALSE)="",IF(rawtable!$Y231=".","NA",VLOOKUP($A231,rawtable!$A$4:$AG$393,32,FALSE)),"")</f>
        <v>0.38 (-0.46, 1.00)</v>
      </c>
      <c r="J231" s="25" t="str">
        <f>IF(VLOOKUP($A231,rawtable!$A$4:$U$393,5,FALSE)="","",VLOOKUP($A231,rawtable!$A$4:$U$393,9,FALSE))</f>
        <v/>
      </c>
      <c r="K231" s="25">
        <f>IF(VLOOKUP($A231,rawtable!$A$4:$U$393,5,FALSE)="",VLOOKUP($A231,rawtable!$A$4:$U$393,21,FALSE),"")</f>
        <v>0.98</v>
      </c>
      <c r="L231" s="26" t="str">
        <f>IF(VLOOKUP($A231,rawtable!$A$4:$U$393,5,FALSE)="",IF(rawtable!$AB231=".","NA",VLOOKUP($A231,rawtable!$A$4:$AG$393,33,FALSE)),"")</f>
        <v>0.74 (0.35, 1.00)</v>
      </c>
    </row>
    <row r="232" spans="1:12" x14ac:dyDescent="0.25">
      <c r="A232">
        <v>228</v>
      </c>
      <c r="B232" s="24" t="str">
        <f>IF(VLOOKUP(A232,rawtable!$A$4:$U$393,5,FALSE)="",VLOOKUP(A232,rawtable!$A$4:$U$393,2,FALSE),"")</f>
        <v/>
      </c>
      <c r="C232" s="28" t="str">
        <f>IF(VLOOKUP(A232,rawtable!$A$4:$U$393,5,FALSE)="","",VLOOKUP(A232,rawtable!$A$4:$U$393,5,FALSE))</f>
        <v>No</v>
      </c>
      <c r="D232" s="25">
        <f>IF(VLOOKUP($A232,rawtable!$A$4:$U$393,5,FALSE)="","",VLOOKUP($A232,rawtable!$A$4:$U$393,7,FALSE))</f>
        <v>96.084999999999994</v>
      </c>
      <c r="E232" s="25" t="str">
        <f>IF(VLOOKUP($A232,rawtable!$A$4:$U$393,5,FALSE)="",VLOOKUP($A232,rawtable!$A$4:$U$393,13,FALSE),"")</f>
        <v/>
      </c>
      <c r="F232" s="26" t="str">
        <f>IF(VLOOKUP($A232,rawtable!$A$4:$U$393,5,FALSE)="",IF(rawtable!$V232=".","NA",VLOOKUP($A232,rawtable!$A$4:$AG$393,31,FALSE)),"")</f>
        <v/>
      </c>
      <c r="G232" s="25">
        <f>IF(VLOOKUP($A232,rawtable!$A$4:$U$393,5,FALSE)="","",VLOOKUP($A232,rawtable!$A$4:$U$393,8,FALSE))</f>
        <v>97.557000000000002</v>
      </c>
      <c r="H232" s="25" t="str">
        <f>IF(VLOOKUP($A232,rawtable!$A$4:$U$393,5,FALSE)="",VLOOKUP($A232,rawtable!$A$4:$U$393,17,FALSE),"")</f>
        <v/>
      </c>
      <c r="I232" s="26" t="str">
        <f>IF(VLOOKUP($A232,rawtable!$A$4:$U$393,5,FALSE)="",IF(rawtable!$Y232=".","NA",VLOOKUP($A232,rawtable!$A$4:$AG$393,32,FALSE)),"")</f>
        <v/>
      </c>
      <c r="J232" s="25">
        <f>IF(VLOOKUP($A232,rawtable!$A$4:$U$393,5,FALSE)="","",VLOOKUP($A232,rawtable!$A$4:$U$393,9,FALSE))</f>
        <v>97.126000000000005</v>
      </c>
      <c r="K232" s="25" t="str">
        <f>IF(VLOOKUP($A232,rawtable!$A$4:$U$393,5,FALSE)="",VLOOKUP($A232,rawtable!$A$4:$U$393,21,FALSE),"")</f>
        <v/>
      </c>
      <c r="L232" s="26" t="str">
        <f>IF(VLOOKUP($A232,rawtable!$A$4:$U$393,5,FALSE)="",IF(rawtable!$AB232=".","NA",VLOOKUP($A232,rawtable!$A$4:$AG$393,33,FALSE)),"")</f>
        <v/>
      </c>
    </row>
    <row r="233" spans="1:12" x14ac:dyDescent="0.25">
      <c r="A233">
        <v>229</v>
      </c>
      <c r="B233" s="24" t="str">
        <f>IF(VLOOKUP(A233,rawtable!$A$4:$U$393,5,FALSE)="",VLOOKUP(A233,rawtable!$A$4:$U$393,2,FALSE),"")</f>
        <v/>
      </c>
      <c r="C233" s="28" t="str">
        <f>IF(VLOOKUP(A233,rawtable!$A$4:$U$393,5,FALSE)="","",VLOOKUP(A233,rawtable!$A$4:$U$393,5,FALSE))</f>
        <v>Yes</v>
      </c>
      <c r="D233" s="25">
        <f>IF(VLOOKUP($A233,rawtable!$A$4:$U$393,5,FALSE)="","",VLOOKUP($A233,rawtable!$A$4:$U$393,7,FALSE))</f>
        <v>3.915</v>
      </c>
      <c r="E233" s="25" t="str">
        <f>IF(VLOOKUP($A233,rawtable!$A$4:$U$393,5,FALSE)="",VLOOKUP($A233,rawtable!$A$4:$U$393,13,FALSE),"")</f>
        <v/>
      </c>
      <c r="F233" s="26" t="str">
        <f>IF(VLOOKUP($A233,rawtable!$A$4:$U$393,5,FALSE)="",IF(rawtable!$V233=".","NA",VLOOKUP($A233,rawtable!$A$4:$AG$393,31,FALSE)),"")</f>
        <v/>
      </c>
      <c r="G233" s="25">
        <f>IF(VLOOKUP($A233,rawtable!$A$4:$U$393,5,FALSE)="","",VLOOKUP($A233,rawtable!$A$4:$U$393,8,FALSE))</f>
        <v>2.4430000000000001</v>
      </c>
      <c r="H233" s="25" t="str">
        <f>IF(VLOOKUP($A233,rawtable!$A$4:$U$393,5,FALSE)="",VLOOKUP($A233,rawtable!$A$4:$U$393,17,FALSE),"")</f>
        <v/>
      </c>
      <c r="I233" s="26" t="str">
        <f>IF(VLOOKUP($A233,rawtable!$A$4:$U$393,5,FALSE)="",IF(rawtable!$Y233=".","NA",VLOOKUP($A233,rawtable!$A$4:$AG$393,32,FALSE)),"")</f>
        <v/>
      </c>
      <c r="J233" s="25">
        <f>IF(VLOOKUP($A233,rawtable!$A$4:$U$393,5,FALSE)="","",VLOOKUP($A233,rawtable!$A$4:$U$393,9,FALSE))</f>
        <v>2.8740000000000001</v>
      </c>
      <c r="K233" s="25" t="str">
        <f>IF(VLOOKUP($A233,rawtable!$A$4:$U$393,5,FALSE)="",VLOOKUP($A233,rawtable!$A$4:$U$393,21,FALSE),"")</f>
        <v/>
      </c>
      <c r="L233" s="26" t="str">
        <f>IF(VLOOKUP($A233,rawtable!$A$4:$U$393,5,FALSE)="",IF(rawtable!$AB233=".","NA",VLOOKUP($A233,rawtable!$A$4:$AG$393,33,FALSE)),"")</f>
        <v/>
      </c>
    </row>
    <row r="234" spans="1:12" x14ac:dyDescent="0.25">
      <c r="A234">
        <v>230</v>
      </c>
      <c r="B234" s="24" t="str">
        <f>IF(VLOOKUP(A234,rawtable!$A$4:$U$393,5,FALSE)="",VLOOKUP(A234,rawtable!$A$4:$U$393,2,FALSE),"")</f>
        <v>jitney_stop_stand</v>
      </c>
      <c r="D234" s="25" t="str">
        <f>IF(VLOOKUP($A234,rawtable!$A$4:$U$393,5,FALSE)="","",VLOOKUP($A234,rawtable!$A$4:$U$393,7,FALSE))</f>
        <v/>
      </c>
      <c r="E234" s="25">
        <f>IF(VLOOKUP($A234,rawtable!$A$4:$U$393,5,FALSE)="",VLOOKUP($A234,rawtable!$A$4:$U$393,13,FALSE),"")</f>
        <v>0.98275999999999997</v>
      </c>
      <c r="F234" s="26" t="str">
        <f>IF(VLOOKUP($A234,rawtable!$A$4:$U$393,5,FALSE)="",IF(rawtable!$V234=".","NA",VLOOKUP($A234,rawtable!$A$4:$AG$393,31,FALSE)),"")</f>
        <v>0.66 (-0.02, 1.00)</v>
      </c>
      <c r="G234" s="25" t="str">
        <f>IF(VLOOKUP($A234,rawtable!$A$4:$U$393,5,FALSE)="","",VLOOKUP($A234,rawtable!$A$4:$U$393,8,FALSE))</f>
        <v/>
      </c>
      <c r="H234" s="25">
        <f>IF(VLOOKUP($A234,rawtable!$A$4:$U$393,5,FALSE)="",VLOOKUP($A234,rawtable!$A$4:$U$393,17,FALSE),"")</f>
        <v>0.98038999999999998</v>
      </c>
      <c r="I234" s="26" t="str">
        <f>IF(VLOOKUP($A234,rawtable!$A$4:$U$393,5,FALSE)="",IF(rawtable!$Y234=".","NA",VLOOKUP($A234,rawtable!$A$4:$AG$393,32,FALSE)),"")</f>
        <v>0.66 (-0.02, 1.00)</v>
      </c>
      <c r="J234" s="25" t="str">
        <f>IF(VLOOKUP($A234,rawtable!$A$4:$U$393,5,FALSE)="","",VLOOKUP($A234,rawtable!$A$4:$U$393,9,FALSE))</f>
        <v/>
      </c>
      <c r="K234" s="25" t="str">
        <f>IF(VLOOKUP($A234,rawtable!$A$4:$U$393,5,FALSE)="",VLOOKUP($A234,rawtable!$A$4:$U$393,21,FALSE),"")</f>
        <v>.</v>
      </c>
      <c r="L234" s="26" t="str">
        <f>IF(VLOOKUP($A234,rawtable!$A$4:$U$393,5,FALSE)="",IF(rawtable!$AB234=".","NA",VLOOKUP($A234,rawtable!$A$4:$AG$393,33,FALSE)),"")</f>
        <v>NA</v>
      </c>
    </row>
    <row r="235" spans="1:12" x14ac:dyDescent="0.25">
      <c r="A235">
        <v>231</v>
      </c>
      <c r="B235" s="24" t="str">
        <f>IF(VLOOKUP(A235,rawtable!$A$4:$U$393,5,FALSE)="",VLOOKUP(A235,rawtable!$A$4:$U$393,2,FALSE),"")</f>
        <v/>
      </c>
      <c r="C235" s="28" t="str">
        <f>IF(VLOOKUP(A235,rawtable!$A$4:$U$393,5,FALSE)="","",VLOOKUP(A235,rawtable!$A$4:$U$393,5,FALSE))</f>
        <v>No</v>
      </c>
      <c r="D235" s="25">
        <f>IF(VLOOKUP($A235,rawtable!$A$4:$U$393,5,FALSE)="","",VLOOKUP($A235,rawtable!$A$4:$U$393,7,FALSE))</f>
        <v>97.679000000000002</v>
      </c>
      <c r="E235" s="25" t="str">
        <f>IF(VLOOKUP($A235,rawtable!$A$4:$U$393,5,FALSE)="",VLOOKUP($A235,rawtable!$A$4:$U$393,13,FALSE),"")</f>
        <v/>
      </c>
      <c r="F235" s="26" t="str">
        <f>IF(VLOOKUP($A235,rawtable!$A$4:$U$393,5,FALSE)="",IF(rawtable!$V235=".","NA",VLOOKUP($A235,rawtable!$A$4:$AG$393,31,FALSE)),"")</f>
        <v/>
      </c>
      <c r="G235" s="25">
        <f>IF(VLOOKUP($A235,rawtable!$A$4:$U$393,5,FALSE)="","",VLOOKUP($A235,rawtable!$A$4:$U$393,8,FALSE))</f>
        <v>98.694999999999993</v>
      </c>
      <c r="H235" s="25" t="str">
        <f>IF(VLOOKUP($A235,rawtable!$A$4:$U$393,5,FALSE)="",VLOOKUP($A235,rawtable!$A$4:$U$393,17,FALSE),"")</f>
        <v/>
      </c>
      <c r="I235" s="26" t="str">
        <f>IF(VLOOKUP($A235,rawtable!$A$4:$U$393,5,FALSE)="",IF(rawtable!$Y235=".","NA",VLOOKUP($A235,rawtable!$A$4:$AG$393,32,FALSE)),"")</f>
        <v/>
      </c>
      <c r="J235" s="25">
        <f>IF(VLOOKUP($A235,rawtable!$A$4:$U$393,5,FALSE)="","",VLOOKUP($A235,rawtable!$A$4:$U$393,9,FALSE))</f>
        <v>0</v>
      </c>
      <c r="K235" s="25" t="str">
        <f>IF(VLOOKUP($A235,rawtable!$A$4:$U$393,5,FALSE)="",VLOOKUP($A235,rawtable!$A$4:$U$393,21,FALSE),"")</f>
        <v/>
      </c>
      <c r="L235" s="26" t="str">
        <f>IF(VLOOKUP($A235,rawtable!$A$4:$U$393,5,FALSE)="",IF(rawtable!$AB235=".","NA",VLOOKUP($A235,rawtable!$A$4:$AG$393,33,FALSE)),"")</f>
        <v/>
      </c>
    </row>
    <row r="236" spans="1:12" x14ac:dyDescent="0.25">
      <c r="A236">
        <v>232</v>
      </c>
      <c r="B236" s="24" t="str">
        <f>IF(VLOOKUP(A236,rawtable!$A$4:$U$393,5,FALSE)="",VLOOKUP(A236,rawtable!$A$4:$U$393,2,FALSE),"")</f>
        <v/>
      </c>
      <c r="C236" s="28" t="str">
        <f>IF(VLOOKUP(A236,rawtable!$A$4:$U$393,5,FALSE)="","",VLOOKUP(A236,rawtable!$A$4:$U$393,5,FALSE))</f>
        <v>Yes</v>
      </c>
      <c r="D236" s="25">
        <f>IF(VLOOKUP($A236,rawtable!$A$4:$U$393,5,FALSE)="","",VLOOKUP($A236,rawtable!$A$4:$U$393,7,FALSE))</f>
        <v>2.3210000000000002</v>
      </c>
      <c r="E236" s="25" t="str">
        <f>IF(VLOOKUP($A236,rawtable!$A$4:$U$393,5,FALSE)="",VLOOKUP($A236,rawtable!$A$4:$U$393,13,FALSE),"")</f>
        <v/>
      </c>
      <c r="F236" s="26" t="str">
        <f>IF(VLOOKUP($A236,rawtable!$A$4:$U$393,5,FALSE)="",IF(rawtable!$V236=".","NA",VLOOKUP($A236,rawtable!$A$4:$AG$393,31,FALSE)),"")</f>
        <v/>
      </c>
      <c r="G236" s="25">
        <f>IF(VLOOKUP($A236,rawtable!$A$4:$U$393,5,FALSE)="","",VLOOKUP($A236,rawtable!$A$4:$U$393,8,FALSE))</f>
        <v>1.3049999999999999</v>
      </c>
      <c r="H236" s="25" t="str">
        <f>IF(VLOOKUP($A236,rawtable!$A$4:$U$393,5,FALSE)="",VLOOKUP($A236,rawtable!$A$4:$U$393,17,FALSE),"")</f>
        <v/>
      </c>
      <c r="I236" s="26" t="str">
        <f>IF(VLOOKUP($A236,rawtable!$A$4:$U$393,5,FALSE)="",IF(rawtable!$Y236=".","NA",VLOOKUP($A236,rawtable!$A$4:$AG$393,32,FALSE)),"")</f>
        <v/>
      </c>
      <c r="J236" s="25">
        <f>IF(VLOOKUP($A236,rawtable!$A$4:$U$393,5,FALSE)="","",VLOOKUP($A236,rawtable!$A$4:$U$393,9,FALSE))</f>
        <v>0</v>
      </c>
      <c r="K236" s="25" t="str">
        <f>IF(VLOOKUP($A236,rawtable!$A$4:$U$393,5,FALSE)="",VLOOKUP($A236,rawtable!$A$4:$U$393,21,FALSE),"")</f>
        <v/>
      </c>
      <c r="L236" s="26" t="str">
        <f>IF(VLOOKUP($A236,rawtable!$A$4:$U$393,5,FALSE)="",IF(rawtable!$AB236=".","NA",VLOOKUP($A236,rawtable!$A$4:$AG$393,33,FALSE)),"")</f>
        <v/>
      </c>
    </row>
    <row r="237" spans="1:12" x14ac:dyDescent="0.25">
      <c r="A237">
        <v>233</v>
      </c>
      <c r="B237" s="24" t="str">
        <f>IF(VLOOKUP(A237,rawtable!$A$4:$U$393,5,FALSE)="",VLOOKUP(A237,rawtable!$A$4:$U$393,2,FALSE),"")</f>
        <v>amt_trash_on_street</v>
      </c>
      <c r="D237" s="25" t="str">
        <f>IF(VLOOKUP($A237,rawtable!$A$4:$U$393,5,FALSE)="","",VLOOKUP($A237,rawtable!$A$4:$U$393,7,FALSE))</f>
        <v/>
      </c>
      <c r="E237" s="25">
        <f>IF(VLOOKUP($A237,rawtable!$A$4:$U$393,5,FALSE)="",VLOOKUP($A237,rawtable!$A$4:$U$393,13,FALSE),"")</f>
        <v>0.54237000000000002</v>
      </c>
      <c r="F237" s="26" t="str">
        <f>IF(VLOOKUP($A237,rawtable!$A$4:$U$393,5,FALSE)="",IF(rawtable!$V237=".","NA",VLOOKUP($A237,rawtable!$A$4:$AG$393,31,FALSE)),"")</f>
        <v>0.31 (0.00, 0.56)</v>
      </c>
      <c r="G237" s="25" t="str">
        <f>IF(VLOOKUP($A237,rawtable!$A$4:$U$393,5,FALSE)="","",VLOOKUP($A237,rawtable!$A$4:$U$393,8,FALSE))</f>
        <v/>
      </c>
      <c r="H237" s="25">
        <f>IF(VLOOKUP($A237,rawtable!$A$4:$U$393,5,FALSE)="",VLOOKUP($A237,rawtable!$A$4:$U$393,17,FALSE),"")</f>
        <v>0.43136999999999998</v>
      </c>
      <c r="I237" s="26" t="str">
        <f>IF(VLOOKUP($A237,rawtable!$A$4:$U$393,5,FALSE)="",IF(rawtable!$Y237=".","NA",VLOOKUP($A237,rawtable!$A$4:$AG$393,32,FALSE)),"")</f>
        <v>0.38 (0.12, 0.62)</v>
      </c>
      <c r="J237" s="25" t="str">
        <f>IF(VLOOKUP($A237,rawtable!$A$4:$U$393,5,FALSE)="","",VLOOKUP($A237,rawtable!$A$4:$U$393,9,FALSE))</f>
        <v/>
      </c>
      <c r="K237" s="25" t="str">
        <f>IF(VLOOKUP($A237,rawtable!$A$4:$U$393,5,FALSE)="",VLOOKUP($A237,rawtable!$A$4:$U$393,21,FALSE),"")</f>
        <v>.</v>
      </c>
      <c r="L237" s="26" t="str">
        <f>IF(VLOOKUP($A237,rawtable!$A$4:$U$393,5,FALSE)="",IF(rawtable!$AB237=".","NA",VLOOKUP($A237,rawtable!$A$4:$AG$393,33,FALSE)),"")</f>
        <v>NA</v>
      </c>
    </row>
    <row r="238" spans="1:12" x14ac:dyDescent="0.25">
      <c r="A238">
        <v>234</v>
      </c>
      <c r="B238" s="24" t="str">
        <f>IF(VLOOKUP(A238,rawtable!$A$4:$U$393,5,FALSE)="",VLOOKUP(A238,rawtable!$A$4:$U$393,2,FALSE),"")</f>
        <v/>
      </c>
      <c r="C238" s="28" t="str">
        <f>IF(VLOOKUP(A238,rawtable!$A$4:$U$393,5,FALSE)="","",VLOOKUP(A238,rawtable!$A$4:$U$393,5,FALSE))</f>
        <v>None</v>
      </c>
      <c r="D238" s="25">
        <f>IF(VLOOKUP($A238,rawtable!$A$4:$U$393,5,FALSE)="","",VLOOKUP($A238,rawtable!$A$4:$U$393,7,FALSE))</f>
        <v>41.384999999999998</v>
      </c>
      <c r="E238" s="25" t="str">
        <f>IF(VLOOKUP($A238,rawtable!$A$4:$U$393,5,FALSE)="",VLOOKUP($A238,rawtable!$A$4:$U$393,13,FALSE),"")</f>
        <v/>
      </c>
      <c r="F238" s="26" t="str">
        <f>IF(VLOOKUP($A238,rawtable!$A$4:$U$393,5,FALSE)="",IF(rawtable!$V238=".","NA",VLOOKUP($A238,rawtable!$A$4:$AG$393,31,FALSE)),"")</f>
        <v/>
      </c>
      <c r="G238" s="25">
        <f>IF(VLOOKUP($A238,rawtable!$A$4:$U$393,5,FALSE)="","",VLOOKUP($A238,rawtable!$A$4:$U$393,8,FALSE))</f>
        <v>36.808</v>
      </c>
      <c r="H238" s="25" t="str">
        <f>IF(VLOOKUP($A238,rawtable!$A$4:$U$393,5,FALSE)="",VLOOKUP($A238,rawtable!$A$4:$U$393,17,FALSE),"")</f>
        <v/>
      </c>
      <c r="I238" s="26" t="str">
        <f>IF(VLOOKUP($A238,rawtable!$A$4:$U$393,5,FALSE)="",IF(rawtable!$Y238=".","NA",VLOOKUP($A238,rawtable!$A$4:$AG$393,32,FALSE)),"")</f>
        <v/>
      </c>
      <c r="J238" s="25">
        <f>IF(VLOOKUP($A238,rawtable!$A$4:$U$393,5,FALSE)="","",VLOOKUP($A238,rawtable!$A$4:$U$393,9,FALSE))</f>
        <v>0</v>
      </c>
      <c r="K238" s="25" t="str">
        <f>IF(VLOOKUP($A238,rawtable!$A$4:$U$393,5,FALSE)="",VLOOKUP($A238,rawtable!$A$4:$U$393,21,FALSE),"")</f>
        <v/>
      </c>
      <c r="L238" s="26" t="str">
        <f>IF(VLOOKUP($A238,rawtable!$A$4:$U$393,5,FALSE)="",IF(rawtable!$AB238=".","NA",VLOOKUP($A238,rawtable!$A$4:$AG$393,33,FALSE)),"")</f>
        <v/>
      </c>
    </row>
    <row r="239" spans="1:12" x14ac:dyDescent="0.25">
      <c r="A239">
        <v>235</v>
      </c>
      <c r="B239" s="24" t="str">
        <f>IF(VLOOKUP(A239,rawtable!$A$4:$U$393,5,FALSE)="",VLOOKUP(A239,rawtable!$A$4:$U$393,2,FALSE),"")</f>
        <v/>
      </c>
      <c r="C239" s="28" t="str">
        <f>IF(VLOOKUP(A239,rawtable!$A$4:$U$393,5,FALSE)="","",VLOOKUP(A239,rawtable!$A$4:$U$393,5,FALSE))</f>
        <v>A little</v>
      </c>
      <c r="D239" s="25">
        <f>IF(VLOOKUP($A239,rawtable!$A$4:$U$393,5,FALSE)="","",VLOOKUP($A239,rawtable!$A$4:$U$393,7,FALSE))</f>
        <v>34.813000000000002</v>
      </c>
      <c r="E239" s="25" t="str">
        <f>IF(VLOOKUP($A239,rawtable!$A$4:$U$393,5,FALSE)="",VLOOKUP($A239,rawtable!$A$4:$U$393,13,FALSE),"")</f>
        <v/>
      </c>
      <c r="F239" s="26" t="str">
        <f>IF(VLOOKUP($A239,rawtable!$A$4:$U$393,5,FALSE)="",IF(rawtable!$V239=".","NA",VLOOKUP($A239,rawtable!$A$4:$AG$393,31,FALSE)),"")</f>
        <v/>
      </c>
      <c r="G239" s="25">
        <f>IF(VLOOKUP($A239,rawtable!$A$4:$U$393,5,FALSE)="","",VLOOKUP($A239,rawtable!$A$4:$U$393,8,FALSE))</f>
        <v>45.927999999999997</v>
      </c>
      <c r="H239" s="25" t="str">
        <f>IF(VLOOKUP($A239,rawtable!$A$4:$U$393,5,FALSE)="",VLOOKUP($A239,rawtable!$A$4:$U$393,17,FALSE),"")</f>
        <v/>
      </c>
      <c r="I239" s="26" t="str">
        <f>IF(VLOOKUP($A239,rawtable!$A$4:$U$393,5,FALSE)="",IF(rawtable!$Y239=".","NA",VLOOKUP($A239,rawtable!$A$4:$AG$393,32,FALSE)),"")</f>
        <v/>
      </c>
      <c r="J239" s="25">
        <f>IF(VLOOKUP($A239,rawtable!$A$4:$U$393,5,FALSE)="","",VLOOKUP($A239,rawtable!$A$4:$U$393,9,FALSE))</f>
        <v>0</v>
      </c>
      <c r="K239" s="25" t="str">
        <f>IF(VLOOKUP($A239,rawtable!$A$4:$U$393,5,FALSE)="",VLOOKUP($A239,rawtable!$A$4:$U$393,21,FALSE),"")</f>
        <v/>
      </c>
      <c r="L239" s="26" t="str">
        <f>IF(VLOOKUP($A239,rawtable!$A$4:$U$393,5,FALSE)="",IF(rawtable!$AB239=".","NA",VLOOKUP($A239,rawtable!$A$4:$AG$393,33,FALSE)),"")</f>
        <v/>
      </c>
    </row>
    <row r="240" spans="1:12" x14ac:dyDescent="0.25">
      <c r="A240">
        <v>236</v>
      </c>
      <c r="B240" s="24" t="str">
        <f>IF(VLOOKUP(A240,rawtable!$A$4:$U$393,5,FALSE)="",VLOOKUP(A240,rawtable!$A$4:$U$393,2,FALSE),"")</f>
        <v/>
      </c>
      <c r="C240" s="28" t="str">
        <f>IF(VLOOKUP(A240,rawtable!$A$4:$U$393,5,FALSE)="","",VLOOKUP(A240,rawtable!$A$4:$U$393,5,FALSE))</f>
        <v>Some</v>
      </c>
      <c r="D240" s="25">
        <f>IF(VLOOKUP($A240,rawtable!$A$4:$U$393,5,FALSE)="","",VLOOKUP($A240,rawtable!$A$4:$U$393,7,FALSE))</f>
        <v>15.452999999999999</v>
      </c>
      <c r="E240" s="25" t="str">
        <f>IF(VLOOKUP($A240,rawtable!$A$4:$U$393,5,FALSE)="",VLOOKUP($A240,rawtable!$A$4:$U$393,13,FALSE),"")</f>
        <v/>
      </c>
      <c r="F240" s="26" t="str">
        <f>IF(VLOOKUP($A240,rawtable!$A$4:$U$393,5,FALSE)="",IF(rawtable!$V240=".","NA",VLOOKUP($A240,rawtable!$A$4:$AG$393,31,FALSE)),"")</f>
        <v/>
      </c>
      <c r="G240" s="25">
        <f>IF(VLOOKUP($A240,rawtable!$A$4:$U$393,5,FALSE)="","",VLOOKUP($A240,rawtable!$A$4:$U$393,8,FALSE))</f>
        <v>12.378</v>
      </c>
      <c r="H240" s="25" t="str">
        <f>IF(VLOOKUP($A240,rawtable!$A$4:$U$393,5,FALSE)="",VLOOKUP($A240,rawtable!$A$4:$U$393,17,FALSE),"")</f>
        <v/>
      </c>
      <c r="I240" s="26" t="str">
        <f>IF(VLOOKUP($A240,rawtable!$A$4:$U$393,5,FALSE)="",IF(rawtable!$Y240=".","NA",VLOOKUP($A240,rawtable!$A$4:$AG$393,32,FALSE)),"")</f>
        <v/>
      </c>
      <c r="J240" s="25">
        <f>IF(VLOOKUP($A240,rawtable!$A$4:$U$393,5,FALSE)="","",VLOOKUP($A240,rawtable!$A$4:$U$393,9,FALSE))</f>
        <v>0</v>
      </c>
      <c r="K240" s="25" t="str">
        <f>IF(VLOOKUP($A240,rawtable!$A$4:$U$393,5,FALSE)="",VLOOKUP($A240,rawtable!$A$4:$U$393,21,FALSE),"")</f>
        <v/>
      </c>
      <c r="L240" s="26" t="str">
        <f>IF(VLOOKUP($A240,rawtable!$A$4:$U$393,5,FALSE)="",IF(rawtable!$AB240=".","NA",VLOOKUP($A240,rawtable!$A$4:$AG$393,33,FALSE)),"")</f>
        <v/>
      </c>
    </row>
    <row r="241" spans="1:12" x14ac:dyDescent="0.25">
      <c r="A241">
        <v>237</v>
      </c>
      <c r="B241" s="24" t="str">
        <f>IF(VLOOKUP(A241,rawtable!$A$4:$U$393,5,FALSE)="",VLOOKUP(A241,rawtable!$A$4:$U$393,2,FALSE),"")</f>
        <v/>
      </c>
      <c r="C241" s="28" t="str">
        <f>IF(VLOOKUP(A241,rawtable!$A$4:$U$393,5,FALSE)="","",VLOOKUP(A241,rawtable!$A$4:$U$393,5,FALSE))</f>
        <v>A lot</v>
      </c>
      <c r="D241" s="25">
        <f>IF(VLOOKUP($A241,rawtable!$A$4:$U$393,5,FALSE)="","",VLOOKUP($A241,rawtable!$A$4:$U$393,7,FALSE))</f>
        <v>8.3480000000000008</v>
      </c>
      <c r="E241" s="25" t="str">
        <f>IF(VLOOKUP($A241,rawtable!$A$4:$U$393,5,FALSE)="",VLOOKUP($A241,rawtable!$A$4:$U$393,13,FALSE),"")</f>
        <v/>
      </c>
      <c r="F241" s="26" t="str">
        <f>IF(VLOOKUP($A241,rawtable!$A$4:$U$393,5,FALSE)="",IF(rawtable!$V241=".","NA",VLOOKUP($A241,rawtable!$A$4:$AG$393,31,FALSE)),"")</f>
        <v/>
      </c>
      <c r="G241" s="25">
        <f>IF(VLOOKUP($A241,rawtable!$A$4:$U$393,5,FALSE)="","",VLOOKUP($A241,rawtable!$A$4:$U$393,8,FALSE))</f>
        <v>4.8860000000000001</v>
      </c>
      <c r="H241" s="25" t="str">
        <f>IF(VLOOKUP($A241,rawtable!$A$4:$U$393,5,FALSE)="",VLOOKUP($A241,rawtable!$A$4:$U$393,17,FALSE),"")</f>
        <v/>
      </c>
      <c r="I241" s="26" t="str">
        <f>IF(VLOOKUP($A241,rawtable!$A$4:$U$393,5,FALSE)="",IF(rawtable!$Y241=".","NA",VLOOKUP($A241,rawtable!$A$4:$AG$393,32,FALSE)),"")</f>
        <v/>
      </c>
      <c r="J241" s="25">
        <f>IF(VLOOKUP($A241,rawtable!$A$4:$U$393,5,FALSE)="","",VLOOKUP($A241,rawtable!$A$4:$U$393,9,FALSE))</f>
        <v>0</v>
      </c>
      <c r="K241" s="25" t="str">
        <f>IF(VLOOKUP($A241,rawtable!$A$4:$U$393,5,FALSE)="",VLOOKUP($A241,rawtable!$A$4:$U$393,21,FALSE),"")</f>
        <v/>
      </c>
      <c r="L241" s="26" t="str">
        <f>IF(VLOOKUP($A241,rawtable!$A$4:$U$393,5,FALSE)="",IF(rawtable!$AB241=".","NA",VLOOKUP($A241,rawtable!$A$4:$AG$393,33,FALSE)),"")</f>
        <v/>
      </c>
    </row>
    <row r="242" spans="1:12" x14ac:dyDescent="0.25">
      <c r="A242">
        <v>238</v>
      </c>
      <c r="B242" s="24" t="str">
        <f>IF(VLOOKUP(A242,rawtable!$A$4:$U$393,5,FALSE)="",VLOOKUP(A242,rawtable!$A$4:$U$393,2,FALSE),"")</f>
        <v>Trash_None_vs_little_some_alot_bin</v>
      </c>
      <c r="D242" s="25" t="str">
        <f>IF(VLOOKUP($A242,rawtable!$A$4:$U$393,5,FALSE)="","",VLOOKUP($A242,rawtable!$A$4:$U$393,7,FALSE))</f>
        <v/>
      </c>
      <c r="E242" s="25">
        <f>IF(VLOOKUP($A242,rawtable!$A$4:$U$393,5,FALSE)="",VLOOKUP($A242,rawtable!$A$4:$U$393,13,FALSE),"")</f>
        <v>0.69491999999999998</v>
      </c>
      <c r="F242" s="26" t="str">
        <f>IF(VLOOKUP($A242,rawtable!$A$4:$U$393,5,FALSE)="",IF(rawtable!$V242=".","NA",VLOOKUP($A242,rawtable!$A$4:$AG$393,31,FALSE)),"")</f>
        <v>0.39 (0.15, 0.59)</v>
      </c>
      <c r="G242" s="25" t="str">
        <f>IF(VLOOKUP($A242,rawtable!$A$4:$U$393,5,FALSE)="","",VLOOKUP($A242,rawtable!$A$4:$U$393,8,FALSE))</f>
        <v/>
      </c>
      <c r="H242" s="25">
        <f>IF(VLOOKUP($A242,rawtable!$A$4:$U$393,5,FALSE)="",VLOOKUP($A242,rawtable!$A$4:$U$393,17,FALSE),"")</f>
        <v>0.78430999999999995</v>
      </c>
      <c r="I242" s="26" t="str">
        <f>IF(VLOOKUP($A242,rawtable!$A$4:$U$393,5,FALSE)="",IF(rawtable!$Y242=".","NA",VLOOKUP($A242,rawtable!$A$4:$AG$393,32,FALSE)),"")</f>
        <v>0.50 (0.22, 0.72)</v>
      </c>
      <c r="J242" s="25" t="str">
        <f>IF(VLOOKUP($A242,rawtable!$A$4:$U$393,5,FALSE)="","",VLOOKUP($A242,rawtable!$A$4:$U$393,9,FALSE))</f>
        <v/>
      </c>
      <c r="K242" s="25">
        <f>IF(VLOOKUP($A242,rawtable!$A$4:$U$393,5,FALSE)="",VLOOKUP($A242,rawtable!$A$4:$U$393,21,FALSE),"")</f>
        <v>0.84</v>
      </c>
      <c r="L242" s="26" t="str">
        <f>IF(VLOOKUP($A242,rawtable!$A$4:$U$393,5,FALSE)="",IF(rawtable!$AB242=".","NA",VLOOKUP($A242,rawtable!$A$4:$AG$393,33,FALSE)),"")</f>
        <v>0.41 (0.11, 0.63)</v>
      </c>
    </row>
    <row r="243" spans="1:12" x14ac:dyDescent="0.25">
      <c r="A243">
        <v>239</v>
      </c>
      <c r="B243" s="24" t="str">
        <f>IF(VLOOKUP(A243,rawtable!$A$4:$U$393,5,FALSE)="",VLOOKUP(A243,rawtable!$A$4:$U$393,2,FALSE),"")</f>
        <v/>
      </c>
      <c r="C243" s="28" t="str">
        <f>IF(VLOOKUP(A243,rawtable!$A$4:$U$393,5,FALSE)="","",VLOOKUP(A243,rawtable!$A$4:$U$393,5,FALSE))</f>
        <v>No</v>
      </c>
      <c r="D243" s="25">
        <f>IF(VLOOKUP($A243,rawtable!$A$4:$U$393,5,FALSE)="","",VLOOKUP($A243,rawtable!$A$4:$U$393,7,FALSE))</f>
        <v>41.384999999999998</v>
      </c>
      <c r="E243" s="25" t="str">
        <f>IF(VLOOKUP($A243,rawtable!$A$4:$U$393,5,FALSE)="",VLOOKUP($A243,rawtable!$A$4:$U$393,13,FALSE),"")</f>
        <v/>
      </c>
      <c r="F243" s="26" t="str">
        <f>IF(VLOOKUP($A243,rawtable!$A$4:$U$393,5,FALSE)="",IF(rawtable!$V243=".","NA",VLOOKUP($A243,rawtable!$A$4:$AG$393,31,FALSE)),"")</f>
        <v/>
      </c>
      <c r="G243" s="25">
        <f>IF(VLOOKUP($A243,rawtable!$A$4:$U$393,5,FALSE)="","",VLOOKUP($A243,rawtable!$A$4:$U$393,8,FALSE))</f>
        <v>36.808</v>
      </c>
      <c r="H243" s="25" t="str">
        <f>IF(VLOOKUP($A243,rawtable!$A$4:$U$393,5,FALSE)="",VLOOKUP($A243,rawtable!$A$4:$U$393,17,FALSE),"")</f>
        <v/>
      </c>
      <c r="I243" s="26" t="str">
        <f>IF(VLOOKUP($A243,rawtable!$A$4:$U$393,5,FALSE)="",IF(rawtable!$Y243=".","NA",VLOOKUP($A243,rawtable!$A$4:$AG$393,32,FALSE)),"")</f>
        <v/>
      </c>
      <c r="J243" s="25">
        <f>IF(VLOOKUP($A243,rawtable!$A$4:$U$393,5,FALSE)="","",VLOOKUP($A243,rawtable!$A$4:$U$393,9,FALSE))</f>
        <v>19.364999999999998</v>
      </c>
      <c r="K243" s="25" t="str">
        <f>IF(VLOOKUP($A243,rawtable!$A$4:$U$393,5,FALSE)="",VLOOKUP($A243,rawtable!$A$4:$U$393,21,FALSE),"")</f>
        <v/>
      </c>
      <c r="L243" s="26" t="str">
        <f>IF(VLOOKUP($A243,rawtable!$A$4:$U$393,5,FALSE)="",IF(rawtable!$AB243=".","NA",VLOOKUP($A243,rawtable!$A$4:$AG$393,33,FALSE)),"")</f>
        <v/>
      </c>
    </row>
    <row r="244" spans="1:12" x14ac:dyDescent="0.25">
      <c r="A244">
        <v>240</v>
      </c>
      <c r="B244" s="24" t="str">
        <f>IF(VLOOKUP(A244,rawtable!$A$4:$U$393,5,FALSE)="",VLOOKUP(A244,rawtable!$A$4:$U$393,2,FALSE),"")</f>
        <v/>
      </c>
      <c r="C244" s="28" t="str">
        <f>IF(VLOOKUP(A244,rawtable!$A$4:$U$393,5,FALSE)="","",VLOOKUP(A244,rawtable!$A$4:$U$393,5,FALSE))</f>
        <v>Yes</v>
      </c>
      <c r="D244" s="25">
        <f>IF(VLOOKUP($A244,rawtable!$A$4:$U$393,5,FALSE)="","",VLOOKUP($A244,rawtable!$A$4:$U$393,7,FALSE))</f>
        <v>58.615000000000002</v>
      </c>
      <c r="E244" s="25" t="str">
        <f>IF(VLOOKUP($A244,rawtable!$A$4:$U$393,5,FALSE)="",VLOOKUP($A244,rawtable!$A$4:$U$393,13,FALSE),"")</f>
        <v/>
      </c>
      <c r="F244" s="26" t="str">
        <f>IF(VLOOKUP($A244,rawtable!$A$4:$U$393,5,FALSE)="",IF(rawtable!$V244=".","NA",VLOOKUP($A244,rawtable!$A$4:$AG$393,31,FALSE)),"")</f>
        <v/>
      </c>
      <c r="G244" s="25">
        <f>IF(VLOOKUP($A244,rawtable!$A$4:$U$393,5,FALSE)="","",VLOOKUP($A244,rawtable!$A$4:$U$393,8,FALSE))</f>
        <v>63.192</v>
      </c>
      <c r="H244" s="25" t="str">
        <f>IF(VLOOKUP($A244,rawtable!$A$4:$U$393,5,FALSE)="",VLOOKUP($A244,rawtable!$A$4:$U$393,17,FALSE),"")</f>
        <v/>
      </c>
      <c r="I244" s="26" t="str">
        <f>IF(VLOOKUP($A244,rawtable!$A$4:$U$393,5,FALSE)="",IF(rawtable!$Y244=".","NA",VLOOKUP($A244,rawtable!$A$4:$AG$393,32,FALSE)),"")</f>
        <v/>
      </c>
      <c r="J244" s="25">
        <f>IF(VLOOKUP($A244,rawtable!$A$4:$U$393,5,FALSE)="","",VLOOKUP($A244,rawtable!$A$4:$U$393,9,FALSE))</f>
        <v>80.635000000000005</v>
      </c>
      <c r="K244" s="25" t="str">
        <f>IF(VLOOKUP($A244,rawtable!$A$4:$U$393,5,FALSE)="",VLOOKUP($A244,rawtable!$A$4:$U$393,21,FALSE),"")</f>
        <v/>
      </c>
      <c r="L244" s="26" t="str">
        <f>IF(VLOOKUP($A244,rawtable!$A$4:$U$393,5,FALSE)="",IF(rawtable!$AB244=".","NA",VLOOKUP($A244,rawtable!$A$4:$AG$393,33,FALSE)),"")</f>
        <v/>
      </c>
    </row>
    <row r="245" spans="1:12" x14ac:dyDescent="0.25">
      <c r="A245">
        <v>241</v>
      </c>
      <c r="B245" s="24" t="str">
        <f>IF(VLOOKUP(A245,rawtable!$A$4:$U$393,5,FALSE)="",VLOOKUP(A245,rawtable!$A$4:$U$393,2,FALSE),"")</f>
        <v>sidewalk_condition_overall</v>
      </c>
      <c r="D245" s="25" t="str">
        <f>IF(VLOOKUP($A245,rawtable!$A$4:$U$393,5,FALSE)="","",VLOOKUP($A245,rawtable!$A$4:$U$393,7,FALSE))</f>
        <v/>
      </c>
      <c r="E245" s="25">
        <f>IF(VLOOKUP($A245,rawtable!$A$4:$U$393,5,FALSE)="",VLOOKUP($A245,rawtable!$A$4:$U$393,13,FALSE),"")</f>
        <v>0.57691999999999999</v>
      </c>
      <c r="F245" s="26" t="str">
        <f>IF(VLOOKUP($A245,rawtable!$A$4:$U$393,5,FALSE)="",IF(rawtable!$V245=".","NA",VLOOKUP($A245,rawtable!$A$4:$AG$393,31,FALSE)),"")</f>
        <v>0.55 (0.36, 0.74)</v>
      </c>
      <c r="G245" s="25" t="str">
        <f>IF(VLOOKUP($A245,rawtable!$A$4:$U$393,5,FALSE)="","",VLOOKUP($A245,rawtable!$A$4:$U$393,8,FALSE))</f>
        <v/>
      </c>
      <c r="H245" s="25">
        <f>IF(VLOOKUP($A245,rawtable!$A$4:$U$393,5,FALSE)="",VLOOKUP($A245,rawtable!$A$4:$U$393,17,FALSE),"")</f>
        <v>0.72092999999999996</v>
      </c>
      <c r="I245" s="26" t="str">
        <f>IF(VLOOKUP($A245,rawtable!$A$4:$U$393,5,FALSE)="",IF(rawtable!$Y245=".","NA",VLOOKUP($A245,rawtable!$A$4:$AG$393,32,FALSE)),"")</f>
        <v>0.47 (0.13, 0.77)</v>
      </c>
      <c r="J245" s="25" t="str">
        <f>IF(VLOOKUP($A245,rawtable!$A$4:$U$393,5,FALSE)="","",VLOOKUP($A245,rawtable!$A$4:$U$393,9,FALSE))</f>
        <v/>
      </c>
      <c r="K245" s="25">
        <f>IF(VLOOKUP($A245,rawtable!$A$4:$U$393,5,FALSE)="",VLOOKUP($A245,rawtable!$A$4:$U$393,21,FALSE),"")</f>
        <v>0.59721999999999997</v>
      </c>
      <c r="L245" s="26" t="str">
        <f>IF(VLOOKUP($A245,rawtable!$A$4:$U$393,5,FALSE)="",IF(rawtable!$AB245=".","NA",VLOOKUP($A245,rawtable!$A$4:$AG$393,33,FALSE)),"")</f>
        <v>0.47 (0.25, 0.65)</v>
      </c>
    </row>
    <row r="246" spans="1:12" x14ac:dyDescent="0.25">
      <c r="A246">
        <v>242</v>
      </c>
      <c r="B246" s="24" t="str">
        <f>IF(VLOOKUP(A246,rawtable!$A$4:$U$393,5,FALSE)="",VLOOKUP(A246,rawtable!$A$4:$U$393,2,FALSE),"")</f>
        <v/>
      </c>
      <c r="C246" s="28" t="str">
        <f>IF(VLOOKUP(A246,rawtable!$A$4:$U$393,5,FALSE)="","",VLOOKUP(A246,rawtable!$A$4:$U$393,5,FALSE))</f>
        <v>Poor (a lot of bumps, cracks, holes)</v>
      </c>
      <c r="D246" s="25">
        <f>IF(VLOOKUP($A246,rawtable!$A$4:$U$393,5,FALSE)="","",VLOOKUP($A246,rawtable!$A$4:$U$393,7,FALSE))</f>
        <v>28.347999999999999</v>
      </c>
      <c r="E246" s="25" t="str">
        <f>IF(VLOOKUP($A246,rawtable!$A$4:$U$393,5,FALSE)="",VLOOKUP($A246,rawtable!$A$4:$U$393,13,FALSE),"")</f>
        <v/>
      </c>
      <c r="F246" s="26" t="str">
        <f>IF(VLOOKUP($A246,rawtable!$A$4:$U$393,5,FALSE)="",IF(rawtable!$V246=".","NA",VLOOKUP($A246,rawtable!$A$4:$AG$393,31,FALSE)),"")</f>
        <v/>
      </c>
      <c r="G246" s="25">
        <f>IF(VLOOKUP($A246,rawtable!$A$4:$U$393,5,FALSE)="","",VLOOKUP($A246,rawtable!$A$4:$U$393,8,FALSE))</f>
        <v>27.434999999999999</v>
      </c>
      <c r="H246" s="25" t="str">
        <f>IF(VLOOKUP($A246,rawtable!$A$4:$U$393,5,FALSE)="",VLOOKUP($A246,rawtable!$A$4:$U$393,17,FALSE),"")</f>
        <v/>
      </c>
      <c r="I246" s="26" t="str">
        <f>IF(VLOOKUP($A246,rawtable!$A$4:$U$393,5,FALSE)="",IF(rawtable!$Y246=".","NA",VLOOKUP($A246,rawtable!$A$4:$AG$393,32,FALSE)),"")</f>
        <v/>
      </c>
      <c r="J246" s="25">
        <f>IF(VLOOKUP($A246,rawtable!$A$4:$U$393,5,FALSE)="","",VLOOKUP($A246,rawtable!$A$4:$U$393,9,FALSE))</f>
        <v>22.486000000000001</v>
      </c>
      <c r="K246" s="25" t="str">
        <f>IF(VLOOKUP($A246,rawtable!$A$4:$U$393,5,FALSE)="",VLOOKUP($A246,rawtable!$A$4:$U$393,21,FALSE),"")</f>
        <v/>
      </c>
      <c r="L246" s="26" t="str">
        <f>IF(VLOOKUP($A246,rawtable!$A$4:$U$393,5,FALSE)="",IF(rawtable!$AB246=".","NA",VLOOKUP($A246,rawtable!$A$4:$AG$393,33,FALSE)),"")</f>
        <v/>
      </c>
    </row>
    <row r="247" spans="1:12" x14ac:dyDescent="0.25">
      <c r="A247">
        <v>243</v>
      </c>
      <c r="B247" s="24" t="str">
        <f>IF(VLOOKUP(A247,rawtable!$A$4:$U$393,5,FALSE)="",VLOOKUP(A247,rawtable!$A$4:$U$393,2,FALSE),"")</f>
        <v/>
      </c>
      <c r="C247" s="28" t="str">
        <f>IF(VLOOKUP(A247,rawtable!$A$4:$U$393,5,FALSE)="","",VLOOKUP(A247,rawtable!$A$4:$U$393,5,FALSE))</f>
        <v>Moderate (some bumps, cracks, holes)</v>
      </c>
      <c r="D247" s="25">
        <f>IF(VLOOKUP($A247,rawtable!$A$4:$U$393,5,FALSE)="","",VLOOKUP($A247,rawtable!$A$4:$U$393,7,FALSE))</f>
        <v>35.268000000000001</v>
      </c>
      <c r="E247" s="25" t="str">
        <f>IF(VLOOKUP($A247,rawtable!$A$4:$U$393,5,FALSE)="",VLOOKUP($A247,rawtable!$A$4:$U$393,13,FALSE),"")</f>
        <v/>
      </c>
      <c r="F247" s="26" t="str">
        <f>IF(VLOOKUP($A247,rawtable!$A$4:$U$393,5,FALSE)="",IF(rawtable!$V247=".","NA",VLOOKUP($A247,rawtable!$A$4:$AG$393,31,FALSE)),"")</f>
        <v/>
      </c>
      <c r="G247" s="25">
        <f>IF(VLOOKUP($A247,rawtable!$A$4:$U$393,5,FALSE)="","",VLOOKUP($A247,rawtable!$A$4:$U$393,8,FALSE))</f>
        <v>46.72</v>
      </c>
      <c r="H247" s="25" t="str">
        <f>IF(VLOOKUP($A247,rawtable!$A$4:$U$393,5,FALSE)="",VLOOKUP($A247,rawtable!$A$4:$U$393,17,FALSE),"")</f>
        <v/>
      </c>
      <c r="I247" s="26" t="str">
        <f>IF(VLOOKUP($A247,rawtable!$A$4:$U$393,5,FALSE)="",IF(rawtable!$Y247=".","NA",VLOOKUP($A247,rawtable!$A$4:$AG$393,32,FALSE)),"")</f>
        <v/>
      </c>
      <c r="J247" s="25">
        <f>IF(VLOOKUP($A247,rawtable!$A$4:$U$393,5,FALSE)="","",VLOOKUP($A247,rawtable!$A$4:$U$393,9,FALSE))</f>
        <v>46.252000000000002</v>
      </c>
      <c r="K247" s="25" t="str">
        <f>IF(VLOOKUP($A247,rawtable!$A$4:$U$393,5,FALSE)="",VLOOKUP($A247,rawtable!$A$4:$U$393,21,FALSE),"")</f>
        <v/>
      </c>
      <c r="L247" s="26" t="str">
        <f>IF(VLOOKUP($A247,rawtable!$A$4:$U$393,5,FALSE)="",IF(rawtable!$AB247=".","NA",VLOOKUP($A247,rawtable!$A$4:$AG$393,33,FALSE)),"")</f>
        <v/>
      </c>
    </row>
    <row r="248" spans="1:12" x14ac:dyDescent="0.25">
      <c r="A248">
        <v>244</v>
      </c>
      <c r="B248" s="24" t="str">
        <f>IF(VLOOKUP(A248,rawtable!$A$4:$U$393,5,FALSE)="",VLOOKUP(A248,rawtable!$A$4:$U$393,2,FALSE),"")</f>
        <v/>
      </c>
      <c r="C248" s="28" t="str">
        <f>IF(VLOOKUP(A248,rawtable!$A$4:$U$393,5,FALSE)="","",VLOOKUP(A248,rawtable!$A$4:$U$393,5,FALSE))</f>
        <v>Good (very few bumps, cracks, holes)</v>
      </c>
      <c r="D248" s="25">
        <f>IF(VLOOKUP($A248,rawtable!$A$4:$U$393,5,FALSE)="","",VLOOKUP($A248,rawtable!$A$4:$U$393,7,FALSE))</f>
        <v>35.938000000000002</v>
      </c>
      <c r="E248" s="25" t="str">
        <f>IF(VLOOKUP($A248,rawtable!$A$4:$U$393,5,FALSE)="",VLOOKUP($A248,rawtable!$A$4:$U$393,13,FALSE),"")</f>
        <v/>
      </c>
      <c r="F248" s="26" t="str">
        <f>IF(VLOOKUP($A248,rawtable!$A$4:$U$393,5,FALSE)="",IF(rawtable!$V248=".","NA",VLOOKUP($A248,rawtable!$A$4:$AG$393,31,FALSE)),"")</f>
        <v/>
      </c>
      <c r="G248" s="25">
        <f>IF(VLOOKUP($A248,rawtable!$A$4:$U$393,5,FALSE)="","",VLOOKUP($A248,rawtable!$A$4:$U$393,8,FALSE))</f>
        <v>25.844999999999999</v>
      </c>
      <c r="H248" s="25" t="str">
        <f>IF(VLOOKUP($A248,rawtable!$A$4:$U$393,5,FALSE)="",VLOOKUP($A248,rawtable!$A$4:$U$393,17,FALSE),"")</f>
        <v/>
      </c>
      <c r="I248" s="26" t="str">
        <f>IF(VLOOKUP($A248,rawtable!$A$4:$U$393,5,FALSE)="",IF(rawtable!$Y248=".","NA",VLOOKUP($A248,rawtable!$A$4:$AG$393,32,FALSE)),"")</f>
        <v/>
      </c>
      <c r="J248" s="25">
        <f>IF(VLOOKUP($A248,rawtable!$A$4:$U$393,5,FALSE)="","",VLOOKUP($A248,rawtable!$A$4:$U$393,9,FALSE))</f>
        <v>31.079000000000001</v>
      </c>
      <c r="K248" s="25" t="str">
        <f>IF(VLOOKUP($A248,rawtable!$A$4:$U$393,5,FALSE)="",VLOOKUP($A248,rawtable!$A$4:$U$393,21,FALSE),"")</f>
        <v/>
      </c>
      <c r="L248" s="26" t="str">
        <f>IF(VLOOKUP($A248,rawtable!$A$4:$U$393,5,FALSE)="",IF(rawtable!$AB248=".","NA",VLOOKUP($A248,rawtable!$A$4:$AG$393,33,FALSE)),"")</f>
        <v/>
      </c>
    </row>
    <row r="249" spans="1:12" x14ac:dyDescent="0.25">
      <c r="A249">
        <v>245</v>
      </c>
      <c r="B249" s="24" t="str">
        <f>IF(VLOOKUP(A249,rawtable!$A$4:$U$393,5,FALSE)="",VLOOKUP(A249,rawtable!$A$4:$U$393,2,FALSE),"")</f>
        <v/>
      </c>
      <c r="C249" s="28" t="str">
        <f>IF(VLOOKUP(A249,rawtable!$A$4:$U$393,5,FALSE)="","",VLOOKUP(A249,rawtable!$A$4:$U$393,5,FALSE))</f>
        <v>Under repair</v>
      </c>
      <c r="D249" s="25">
        <f>IF(VLOOKUP($A249,rawtable!$A$4:$U$393,5,FALSE)="","",VLOOKUP($A249,rawtable!$A$4:$U$393,7,FALSE))</f>
        <v>0.44600000000000001</v>
      </c>
      <c r="E249" s="25" t="str">
        <f>IF(VLOOKUP($A249,rawtable!$A$4:$U$393,5,FALSE)="",VLOOKUP($A249,rawtable!$A$4:$U$393,13,FALSE),"")</f>
        <v/>
      </c>
      <c r="F249" s="26" t="str">
        <f>IF(VLOOKUP($A249,rawtable!$A$4:$U$393,5,FALSE)="",IF(rawtable!$V249=".","NA",VLOOKUP($A249,rawtable!$A$4:$AG$393,31,FALSE)),"")</f>
        <v/>
      </c>
      <c r="G249" s="25">
        <f>IF(VLOOKUP($A249,rawtable!$A$4:$U$393,5,FALSE)="","",VLOOKUP($A249,rawtable!$A$4:$U$393,8,FALSE))</f>
        <v>0</v>
      </c>
      <c r="H249" s="25" t="str">
        <f>IF(VLOOKUP($A249,rawtable!$A$4:$U$393,5,FALSE)="",VLOOKUP($A249,rawtable!$A$4:$U$393,17,FALSE),"")</f>
        <v/>
      </c>
      <c r="I249" s="26" t="str">
        <f>IF(VLOOKUP($A249,rawtable!$A$4:$U$393,5,FALSE)="",IF(rawtable!$Y249=".","NA",VLOOKUP($A249,rawtable!$A$4:$AG$393,32,FALSE)),"")</f>
        <v/>
      </c>
      <c r="J249" s="25">
        <f>IF(VLOOKUP($A249,rawtable!$A$4:$U$393,5,FALSE)="","",VLOOKUP($A249,rawtable!$A$4:$U$393,9,FALSE))</f>
        <v>0.183</v>
      </c>
      <c r="K249" s="25" t="str">
        <f>IF(VLOOKUP($A249,rawtable!$A$4:$U$393,5,FALSE)="",VLOOKUP($A249,rawtable!$A$4:$U$393,21,FALSE),"")</f>
        <v/>
      </c>
      <c r="L249" s="26" t="str">
        <f>IF(VLOOKUP($A249,rawtable!$A$4:$U$393,5,FALSE)="",IF(rawtable!$AB249=".","NA",VLOOKUP($A249,rawtable!$A$4:$AG$393,33,FALSE)),"")</f>
        <v/>
      </c>
    </row>
    <row r="250" spans="1:12" x14ac:dyDescent="0.25">
      <c r="A250">
        <v>247</v>
      </c>
      <c r="B250" s="24" t="str">
        <f>IF(VLOOKUP(A250,rawtable!$A$4:$U$393,5,FALSE)="",VLOOKUP(A250,rawtable!$A$4:$U$393,2,FALSE),"")</f>
        <v>perceived_safety_on_segment</v>
      </c>
      <c r="D250" s="25" t="str">
        <f>IF(VLOOKUP($A250,rawtable!$A$4:$U$393,5,FALSE)="","",VLOOKUP($A250,rawtable!$A$4:$U$393,7,FALSE))</f>
        <v/>
      </c>
      <c r="E250" s="25">
        <f>IF(VLOOKUP($A250,rawtable!$A$4:$U$393,5,FALSE)="",VLOOKUP($A250,rawtable!$A$4:$U$393,13,FALSE),"")</f>
        <v>0.79310000000000003</v>
      </c>
      <c r="F250" s="26" t="str">
        <f>IF(VLOOKUP($A250,rawtable!$A$4:$U$393,5,FALSE)="",IF(rawtable!$V251=".","NA",VLOOKUP($A250,rawtable!$A$4:$AG$393,31,FALSE)),"")</f>
        <v>0.47 (0.20, 0.73)</v>
      </c>
      <c r="G250" s="25" t="str">
        <f>IF(VLOOKUP($A250,rawtable!$A$4:$U$393,5,FALSE)="","",VLOOKUP($A250,rawtable!$A$4:$U$393,8,FALSE))</f>
        <v/>
      </c>
      <c r="H250" s="25">
        <f>IF(VLOOKUP($A250,rawtable!$A$4:$U$393,5,FALSE)="",VLOOKUP($A250,rawtable!$A$4:$U$393,17,FALSE),"")</f>
        <v>0.86</v>
      </c>
      <c r="I250" s="26" t="str">
        <f>IF(VLOOKUP($A250,rawtable!$A$4:$U$393,5,FALSE)="",IF(rawtable!$Y251=".","NA",VLOOKUP($A250,rawtable!$A$4:$AG$393,32,FALSE)),"")</f>
        <v>0.15 (-0.45, 0.76)</v>
      </c>
      <c r="J250" s="25" t="str">
        <f>IF(VLOOKUP($A250,rawtable!$A$4:$U$393,5,FALSE)="","",VLOOKUP($A250,rawtable!$A$4:$U$393,9,FALSE))</f>
        <v/>
      </c>
      <c r="K250" s="25">
        <f>IF(VLOOKUP($A250,rawtable!$A$4:$U$393,5,FALSE)="",VLOOKUP($A250,rawtable!$A$4:$U$393,21,FALSE),"")</f>
        <v>0.87629000000000001</v>
      </c>
      <c r="L250" s="26" t="str">
        <f>IF(VLOOKUP($A250,rawtable!$A$4:$U$393,5,FALSE)="",IF(rawtable!$AB251=".","NA",VLOOKUP($A250,rawtable!$A$4:$AG$393,33,FALSE)),"")</f>
        <v>0.47 (0.16, 0.73)</v>
      </c>
    </row>
    <row r="251" spans="1:12" x14ac:dyDescent="0.25">
      <c r="A251">
        <v>248</v>
      </c>
      <c r="B251" s="24" t="str">
        <f>IF(VLOOKUP(A251,rawtable!$A$4:$U$393,5,FALSE)="",VLOOKUP(A251,rawtable!$A$4:$U$393,2,FALSE),"")</f>
        <v/>
      </c>
      <c r="C251" s="28" t="str">
        <f>IF(VLOOKUP(A251,rawtable!$A$4:$U$393,5,FALSE)="","",VLOOKUP(A251,rawtable!$A$4:$U$393,5,FALSE))</f>
        <v>Not very safe or unsafe</v>
      </c>
      <c r="D251" s="25">
        <f>IF(VLOOKUP($A251,rawtable!$A$4:$U$393,5,FALSE)="","",VLOOKUP($A251,rawtable!$A$4:$U$393,7,FALSE))</f>
        <v>23.172999999999998</v>
      </c>
      <c r="E251" s="25" t="str">
        <f>IF(VLOOKUP($A251,rawtable!$A$4:$U$393,5,FALSE)="",VLOOKUP($A251,rawtable!$A$4:$U$393,13,FALSE),"")</f>
        <v/>
      </c>
      <c r="F251" s="26" t="str">
        <f>IF(VLOOKUP($A251,rawtable!$A$4:$U$393,5,FALSE)="",IF(rawtable!$V252=".","NA",VLOOKUP($A251,rawtable!$A$4:$AG$393,31,FALSE)),"")</f>
        <v/>
      </c>
      <c r="G251" s="25">
        <f>IF(VLOOKUP($A251,rawtable!$A$4:$U$393,5,FALSE)="","",VLOOKUP($A251,rawtable!$A$4:$U$393,8,FALSE))</f>
        <v>11.678000000000001</v>
      </c>
      <c r="H251" s="25" t="str">
        <f>IF(VLOOKUP($A251,rawtable!$A$4:$U$393,5,FALSE)="",VLOOKUP($A251,rawtable!$A$4:$U$393,17,FALSE),"")</f>
        <v/>
      </c>
      <c r="I251" s="26" t="str">
        <f>IF(VLOOKUP($A251,rawtable!$A$4:$U$393,5,FALSE)="",IF(rawtable!$Y252=".","NA",VLOOKUP($A251,rawtable!$A$4:$AG$393,32,FALSE)),"")</f>
        <v/>
      </c>
      <c r="J251" s="25">
        <f>IF(VLOOKUP($A251,rawtable!$A$4:$U$393,5,FALSE)="","",VLOOKUP($A251,rawtable!$A$4:$U$393,9,FALSE))</f>
        <v>17.152000000000001</v>
      </c>
      <c r="K251" s="25" t="str">
        <f>IF(VLOOKUP($A251,rawtable!$A$4:$U$393,5,FALSE)="",VLOOKUP($A251,rawtable!$A$4:$U$393,21,FALSE),"")</f>
        <v/>
      </c>
      <c r="L251" s="26" t="str">
        <f>IF(VLOOKUP($A251,rawtable!$A$4:$U$393,5,FALSE)="",IF(rawtable!$AB252=".","NA",VLOOKUP($A251,rawtable!$A$4:$AG$393,33,FALSE)),"")</f>
        <v/>
      </c>
    </row>
    <row r="252" spans="1:12" x14ac:dyDescent="0.25">
      <c r="A252">
        <v>249</v>
      </c>
      <c r="B252" s="24" t="str">
        <f>IF(VLOOKUP(A252,rawtable!$A$4:$U$393,5,FALSE)="",VLOOKUP(A252,rawtable!$A$4:$U$393,2,FALSE),"")</f>
        <v/>
      </c>
      <c r="C252" s="28" t="str">
        <f>IF(VLOOKUP(A252,rawtable!$A$4:$U$393,5,FALSE)="","",VLOOKUP(A252,rawtable!$A$4:$U$393,5,FALSE))</f>
        <v>Pretty or very safe</v>
      </c>
      <c r="D252" s="25">
        <f>IF(VLOOKUP($A252,rawtable!$A$4:$U$393,5,FALSE)="","",VLOOKUP($A252,rawtable!$A$4:$U$393,7,FALSE))</f>
        <v>76.826999999999998</v>
      </c>
      <c r="E252" s="25" t="str">
        <f>IF(VLOOKUP($A252,rawtable!$A$4:$U$393,5,FALSE)="",VLOOKUP($A252,rawtable!$A$4:$U$393,13,FALSE),"")</f>
        <v/>
      </c>
      <c r="F252" s="26" t="str">
        <f>IF(VLOOKUP($A252,rawtable!$A$4:$U$393,5,FALSE)="",IF(rawtable!$V253=".","NA",VLOOKUP($A252,rawtable!$A$4:$AG$393,31,FALSE)),"")</f>
        <v/>
      </c>
      <c r="G252" s="25">
        <f>IF(VLOOKUP($A252,rawtable!$A$4:$U$393,5,FALSE)="","",VLOOKUP($A252,rawtable!$A$4:$U$393,8,FALSE))</f>
        <v>88.322000000000003</v>
      </c>
      <c r="H252" s="25" t="str">
        <f>IF(VLOOKUP($A252,rawtable!$A$4:$U$393,5,FALSE)="",VLOOKUP($A252,rawtable!$A$4:$U$393,17,FALSE),"")</f>
        <v/>
      </c>
      <c r="I252" s="26" t="str">
        <f>IF(VLOOKUP($A252,rawtable!$A$4:$U$393,5,FALSE)="",IF(rawtable!$Y253=".","NA",VLOOKUP($A252,rawtable!$A$4:$AG$393,32,FALSE)),"")</f>
        <v/>
      </c>
      <c r="J252" s="25">
        <f>IF(VLOOKUP($A252,rawtable!$A$4:$U$393,5,FALSE)="","",VLOOKUP($A252,rawtable!$A$4:$U$393,9,FALSE))</f>
        <v>82.847999999999999</v>
      </c>
      <c r="K252" s="25" t="str">
        <f>IF(VLOOKUP($A252,rawtable!$A$4:$U$393,5,FALSE)="",VLOOKUP($A252,rawtable!$A$4:$U$393,21,FALSE),"")</f>
        <v/>
      </c>
      <c r="L252" s="26" t="str">
        <f>IF(VLOOKUP($A252,rawtable!$A$4:$U$393,5,FALSE)="",IF(rawtable!$AB253=".","NA",VLOOKUP($A252,rawtable!$A$4:$AG$393,33,FALSE)),"")</f>
        <v/>
      </c>
    </row>
    <row r="253" spans="1:12" x14ac:dyDescent="0.25">
      <c r="A253">
        <v>250</v>
      </c>
      <c r="B253" s="24" t="str">
        <f>IF(VLOOKUP(A253,rawtable!$A$4:$U$393,5,FALSE)="",VLOOKUP(A253,rawtable!$A$4:$U$393,2,FALSE),"")</f>
        <v>restaurants_total</v>
      </c>
      <c r="D253" s="25" t="str">
        <f>IF(VLOOKUP($A253,rawtable!$A$4:$U$393,5,FALSE)="","",VLOOKUP($A253,rawtable!$A$4:$U$393,7,FALSE))</f>
        <v/>
      </c>
      <c r="E253" s="25">
        <f>IF(VLOOKUP($A253,rawtable!$A$4:$U$393,5,FALSE)="",VLOOKUP($A253,rawtable!$A$4:$U$393,13,FALSE),"")</f>
        <v>1</v>
      </c>
      <c r="F253" s="26" t="str">
        <f>IF(VLOOKUP($A253,rawtable!$A$4:$U$393,5,FALSE)="",IF(rawtable!$V254=".","NA",VLOOKUP($A253,rawtable!$A$4:$AG$393,31,FALSE)),"")</f>
        <v>1.00 (1.00, 1.00)</v>
      </c>
      <c r="G253" s="25" t="str">
        <f>IF(VLOOKUP($A253,rawtable!$A$4:$U$393,5,FALSE)="","",VLOOKUP($A253,rawtable!$A$4:$U$393,8,FALSE))</f>
        <v/>
      </c>
      <c r="H253" s="25">
        <f>IF(VLOOKUP($A253,rawtable!$A$4:$U$393,5,FALSE)="",VLOOKUP($A253,rawtable!$A$4:$U$393,17,FALSE),"")</f>
        <v>0.96077999999999997</v>
      </c>
      <c r="I253" s="26" t="str">
        <f>IF(VLOOKUP($A253,rawtable!$A$4:$U$393,5,FALSE)="",IF(rawtable!$Y254=".","NA",VLOOKUP($A253,rawtable!$A$4:$AG$393,32,FALSE)),"")</f>
        <v>0.78 (0.45, 1.00)</v>
      </c>
      <c r="J253" s="25" t="str">
        <f>IF(VLOOKUP($A253,rawtable!$A$4:$U$393,5,FALSE)="","",VLOOKUP($A253,rawtable!$A$4:$U$393,9,FALSE))</f>
        <v/>
      </c>
      <c r="K253" s="25">
        <f>IF(VLOOKUP($A253,rawtable!$A$4:$U$393,5,FALSE)="",VLOOKUP($A253,rawtable!$A$4:$U$393,21,FALSE),"")</f>
        <v>0.99</v>
      </c>
      <c r="L253" s="26" t="str">
        <f>IF(VLOOKUP($A253,rawtable!$A$4:$U$393,5,FALSE)="",IF(rawtable!$AB254=".","NA",VLOOKUP($A253,rawtable!$A$4:$AG$393,33,FALSE)),"")</f>
        <v>0.99 (0.96, 1.00)</v>
      </c>
    </row>
    <row r="254" spans="1:12" x14ac:dyDescent="0.25">
      <c r="A254">
        <v>251</v>
      </c>
      <c r="B254" s="24" t="str">
        <f>IF(VLOOKUP(A254,rawtable!$A$4:$U$393,5,FALSE)="",VLOOKUP(A254,rawtable!$A$4:$U$393,2,FALSE),"")</f>
        <v/>
      </c>
      <c r="C254" s="28">
        <f>IF(VLOOKUP(A254,rawtable!$A$4:$U$393,5,FALSE)="","",VLOOKUP(A254,rawtable!$A$4:$U$393,5,FALSE))</f>
        <v>0</v>
      </c>
      <c r="D254" s="25">
        <f>IF(VLOOKUP($A254,rawtable!$A$4:$U$393,5,FALSE)="","",VLOOKUP($A254,rawtable!$A$4:$U$393,7,FALSE))</f>
        <v>96.613</v>
      </c>
      <c r="E254" s="25" t="str">
        <f>IF(VLOOKUP($A254,rawtable!$A$4:$U$393,5,FALSE)="",VLOOKUP($A254,rawtable!$A$4:$U$393,13,FALSE),"")</f>
        <v/>
      </c>
      <c r="F254" s="26" t="str">
        <f>IF(VLOOKUP($A254,rawtable!$A$4:$U$393,5,FALSE)="",IF(rawtable!$V255=".","NA",VLOOKUP($A254,rawtable!$A$4:$AG$393,31,FALSE)),"")</f>
        <v/>
      </c>
      <c r="G254" s="25">
        <f>IF(VLOOKUP($A254,rawtable!$A$4:$U$393,5,FALSE)="","",VLOOKUP($A254,rawtable!$A$4:$U$393,8,FALSE))</f>
        <v>96.906000000000006</v>
      </c>
      <c r="H254" s="25" t="str">
        <f>IF(VLOOKUP($A254,rawtable!$A$4:$U$393,5,FALSE)="",VLOOKUP($A254,rawtable!$A$4:$U$393,17,FALSE),"")</f>
        <v/>
      </c>
      <c r="I254" s="26" t="str">
        <f>IF(VLOOKUP($A254,rawtable!$A$4:$U$393,5,FALSE)="",IF(rawtable!$Y255=".","NA",VLOOKUP($A254,rawtable!$A$4:$AG$393,32,FALSE)),"")</f>
        <v/>
      </c>
      <c r="J254" s="25">
        <f>IF(VLOOKUP($A254,rawtable!$A$4:$U$393,5,FALSE)="","",VLOOKUP($A254,rawtable!$A$4:$U$393,9,FALSE))</f>
        <v>97.882000000000005</v>
      </c>
      <c r="K254" s="25" t="str">
        <f>IF(VLOOKUP($A254,rawtable!$A$4:$U$393,5,FALSE)="",VLOOKUP($A254,rawtable!$A$4:$U$393,21,FALSE),"")</f>
        <v/>
      </c>
      <c r="L254" s="26" t="str">
        <f>IF(VLOOKUP($A254,rawtable!$A$4:$U$393,5,FALSE)="",IF(rawtable!$AB255=".","NA",VLOOKUP($A254,rawtable!$A$4:$AG$393,33,FALSE)),"")</f>
        <v/>
      </c>
    </row>
    <row r="255" spans="1:12" x14ac:dyDescent="0.25">
      <c r="A255">
        <v>252</v>
      </c>
      <c r="B255" s="24" t="str">
        <f>IF(VLOOKUP(A255,rawtable!$A$4:$U$393,5,FALSE)="",VLOOKUP(A255,rawtable!$A$4:$U$393,2,FALSE),"")</f>
        <v/>
      </c>
      <c r="C255" s="28">
        <f>IF(VLOOKUP(A255,rawtable!$A$4:$U$393,5,FALSE)="","",VLOOKUP(A255,rawtable!$A$4:$U$393,5,FALSE))</f>
        <v>1</v>
      </c>
      <c r="D255" s="25">
        <f>IF(VLOOKUP($A255,rawtable!$A$4:$U$393,5,FALSE)="","",VLOOKUP($A255,rawtable!$A$4:$U$393,7,FALSE))</f>
        <v>2.8519999999999999</v>
      </c>
      <c r="E255" s="25" t="str">
        <f>IF(VLOOKUP($A255,rawtable!$A$4:$U$393,5,FALSE)="",VLOOKUP($A255,rawtable!$A$4:$U$393,13,FALSE),"")</f>
        <v/>
      </c>
      <c r="F255" s="26" t="str">
        <f>IF(VLOOKUP($A255,rawtable!$A$4:$U$393,5,FALSE)="",IF(rawtable!$V256=".","NA",VLOOKUP($A255,rawtable!$A$4:$AG$393,31,FALSE)),"")</f>
        <v/>
      </c>
      <c r="G255" s="25">
        <f>IF(VLOOKUP($A255,rawtable!$A$4:$U$393,5,FALSE)="","",VLOOKUP($A255,rawtable!$A$4:$U$393,8,FALSE))</f>
        <v>2.7690000000000001</v>
      </c>
      <c r="H255" s="25" t="str">
        <f>IF(VLOOKUP($A255,rawtable!$A$4:$U$393,5,FALSE)="",VLOOKUP($A255,rawtable!$A$4:$U$393,17,FALSE),"")</f>
        <v/>
      </c>
      <c r="I255" s="26" t="str">
        <f>IF(VLOOKUP($A255,rawtable!$A$4:$U$393,5,FALSE)="",IF(rawtable!$Y256=".","NA",VLOOKUP($A255,rawtable!$A$4:$AG$393,32,FALSE)),"")</f>
        <v/>
      </c>
      <c r="J255" s="25">
        <f>IF(VLOOKUP($A255,rawtable!$A$4:$U$393,5,FALSE)="","",VLOOKUP($A255,rawtable!$A$4:$U$393,9,FALSE))</f>
        <v>1.8149999999999999</v>
      </c>
      <c r="K255" s="25" t="str">
        <f>IF(VLOOKUP($A255,rawtable!$A$4:$U$393,5,FALSE)="",VLOOKUP($A255,rawtable!$A$4:$U$393,21,FALSE),"")</f>
        <v/>
      </c>
      <c r="L255" s="26" t="str">
        <f>IF(VLOOKUP($A255,rawtable!$A$4:$U$393,5,FALSE)="",IF(rawtable!$AB256=".","NA",VLOOKUP($A255,rawtable!$A$4:$AG$393,33,FALSE)),"")</f>
        <v/>
      </c>
    </row>
    <row r="256" spans="1:12" x14ac:dyDescent="0.25">
      <c r="A256">
        <v>253</v>
      </c>
      <c r="B256" s="24" t="str">
        <f>IF(VLOOKUP(A256,rawtable!$A$4:$U$393,5,FALSE)="",VLOOKUP(A256,rawtable!$A$4:$U$393,2,FALSE),"")</f>
        <v/>
      </c>
      <c r="C256" s="28">
        <f>IF(VLOOKUP(A256,rawtable!$A$4:$U$393,5,FALSE)="","",VLOOKUP(A256,rawtable!$A$4:$U$393,5,FALSE))</f>
        <v>2</v>
      </c>
      <c r="D256" s="25">
        <f>IF(VLOOKUP($A256,rawtable!$A$4:$U$393,5,FALSE)="","",VLOOKUP($A256,rawtable!$A$4:$U$393,7,FALSE))</f>
        <v>0.35699999999999998</v>
      </c>
      <c r="E256" s="25" t="str">
        <f>IF(VLOOKUP($A256,rawtable!$A$4:$U$393,5,FALSE)="",VLOOKUP($A256,rawtable!$A$4:$U$393,13,FALSE),"")</f>
        <v/>
      </c>
      <c r="F256" s="26" t="str">
        <f>IF(VLOOKUP($A256,rawtable!$A$4:$U$393,5,FALSE)="",IF(rawtable!$V257=".","NA",VLOOKUP($A256,rawtable!$A$4:$AG$393,31,FALSE)),"")</f>
        <v/>
      </c>
      <c r="G256" s="25">
        <f>IF(VLOOKUP($A256,rawtable!$A$4:$U$393,5,FALSE)="","",VLOOKUP($A256,rawtable!$A$4:$U$393,8,FALSE))</f>
        <v>0</v>
      </c>
      <c r="H256" s="25" t="str">
        <f>IF(VLOOKUP($A256,rawtable!$A$4:$U$393,5,FALSE)="",VLOOKUP($A256,rawtable!$A$4:$U$393,17,FALSE),"")</f>
        <v/>
      </c>
      <c r="I256" s="26" t="str">
        <f>IF(VLOOKUP($A256,rawtable!$A$4:$U$393,5,FALSE)="",IF(rawtable!$Y257=".","NA",VLOOKUP($A256,rawtable!$A$4:$AG$393,32,FALSE)),"")</f>
        <v/>
      </c>
      <c r="J256" s="25">
        <f>IF(VLOOKUP($A256,rawtable!$A$4:$U$393,5,FALSE)="","",VLOOKUP($A256,rawtable!$A$4:$U$393,9,FALSE))</f>
        <v>0</v>
      </c>
      <c r="K256" s="25" t="str">
        <f>IF(VLOOKUP($A256,rawtable!$A$4:$U$393,5,FALSE)="",VLOOKUP($A256,rawtable!$A$4:$U$393,21,FALSE),"")</f>
        <v/>
      </c>
      <c r="L256" s="26" t="str">
        <f>IF(VLOOKUP($A256,rawtable!$A$4:$U$393,5,FALSE)="",IF(rawtable!$AB257=".","NA",VLOOKUP($A256,rawtable!$A$4:$AG$393,33,FALSE)),"")</f>
        <v/>
      </c>
    </row>
    <row r="257" spans="1:12" x14ac:dyDescent="0.25">
      <c r="A257">
        <v>254</v>
      </c>
      <c r="B257" s="24" t="str">
        <f>IF(VLOOKUP(A257,rawtable!$A$4:$U$393,5,FALSE)="",VLOOKUP(A257,rawtable!$A$4:$U$393,2,FALSE),"")</f>
        <v/>
      </c>
      <c r="C257" s="28">
        <f>IF(VLOOKUP(A257,rawtable!$A$4:$U$393,5,FALSE)="","",VLOOKUP(A257,rawtable!$A$4:$U$393,5,FALSE))</f>
        <v>3</v>
      </c>
      <c r="D257" s="25">
        <f>IF(VLOOKUP($A257,rawtable!$A$4:$U$393,5,FALSE)="","",VLOOKUP($A257,rawtable!$A$4:$U$393,7,FALSE))</f>
        <v>0</v>
      </c>
      <c r="E257" s="25" t="str">
        <f>IF(VLOOKUP($A257,rawtable!$A$4:$U$393,5,FALSE)="",VLOOKUP($A257,rawtable!$A$4:$U$393,13,FALSE),"")</f>
        <v/>
      </c>
      <c r="F257" s="26" t="str">
        <f>IF(VLOOKUP($A257,rawtable!$A$4:$U$393,5,FALSE)="",IF(rawtable!$V258=".","NA",VLOOKUP($A257,rawtable!$A$4:$AG$393,31,FALSE)),"")</f>
        <v/>
      </c>
      <c r="G257" s="25">
        <f>IF(VLOOKUP($A257,rawtable!$A$4:$U$393,5,FALSE)="","",VLOOKUP($A257,rawtable!$A$4:$U$393,8,FALSE))</f>
        <v>0.32600000000000001</v>
      </c>
      <c r="H257" s="25" t="str">
        <f>IF(VLOOKUP($A257,rawtable!$A$4:$U$393,5,FALSE)="",VLOOKUP($A257,rawtable!$A$4:$U$393,17,FALSE),"")</f>
        <v/>
      </c>
      <c r="I257" s="26" t="str">
        <f>IF(VLOOKUP($A257,rawtable!$A$4:$U$393,5,FALSE)="",IF(rawtable!$Y258=".","NA",VLOOKUP($A257,rawtable!$A$4:$AG$393,32,FALSE)),"")</f>
        <v/>
      </c>
      <c r="J257" s="25">
        <f>IF(VLOOKUP($A257,rawtable!$A$4:$U$393,5,FALSE)="","",VLOOKUP($A257,rawtable!$A$4:$U$393,9,FALSE))</f>
        <v>0.30299999999999999</v>
      </c>
      <c r="K257" s="25" t="str">
        <f>IF(VLOOKUP($A257,rawtable!$A$4:$U$393,5,FALSE)="",VLOOKUP($A257,rawtable!$A$4:$U$393,21,FALSE),"")</f>
        <v/>
      </c>
      <c r="L257" s="26" t="str">
        <f>IF(VLOOKUP($A257,rawtable!$A$4:$U$393,5,FALSE)="",IF(rawtable!$AB258=".","NA",VLOOKUP($A257,rawtable!$A$4:$AG$393,33,FALSE)),"")</f>
        <v/>
      </c>
    </row>
    <row r="258" spans="1:12" x14ac:dyDescent="0.25">
      <c r="A258">
        <v>255</v>
      </c>
      <c r="B258" s="24" t="str">
        <f>IF(VLOOKUP(A258,rawtable!$A$4:$U$393,5,FALSE)="",VLOOKUP(A258,rawtable!$A$4:$U$393,2,FALSE),"")</f>
        <v/>
      </c>
      <c r="C258" s="28">
        <f>IF(VLOOKUP(A258,rawtable!$A$4:$U$393,5,FALSE)="","",VLOOKUP(A258,rawtable!$A$4:$U$393,5,FALSE))</f>
        <v>4</v>
      </c>
      <c r="D258" s="25">
        <f>IF(VLOOKUP($A258,rawtable!$A$4:$U$393,5,FALSE)="","",VLOOKUP($A258,rawtable!$A$4:$U$393,7,FALSE))</f>
        <v>0.17799999999999999</v>
      </c>
      <c r="E258" s="25" t="str">
        <f>IF(VLOOKUP($A258,rawtable!$A$4:$U$393,5,FALSE)="",VLOOKUP($A258,rawtable!$A$4:$U$393,13,FALSE),"")</f>
        <v/>
      </c>
      <c r="F258" s="26" t="str">
        <f>IF(VLOOKUP($A258,rawtable!$A$4:$U$393,5,FALSE)="",IF(rawtable!$V259=".","NA",VLOOKUP($A258,rawtable!$A$4:$AG$393,31,FALSE)),"")</f>
        <v/>
      </c>
      <c r="G258" s="25">
        <f>IF(VLOOKUP($A258,rawtable!$A$4:$U$393,5,FALSE)="","",VLOOKUP($A258,rawtable!$A$4:$U$393,8,FALSE))</f>
        <v>0</v>
      </c>
      <c r="H258" s="25" t="str">
        <f>IF(VLOOKUP($A258,rawtable!$A$4:$U$393,5,FALSE)="",VLOOKUP($A258,rawtable!$A$4:$U$393,17,FALSE),"")</f>
        <v/>
      </c>
      <c r="I258" s="26" t="str">
        <f>IF(VLOOKUP($A258,rawtable!$A$4:$U$393,5,FALSE)="",IF(rawtable!$Y259=".","NA",VLOOKUP($A258,rawtable!$A$4:$AG$393,32,FALSE)),"")</f>
        <v/>
      </c>
      <c r="J258" s="25">
        <f>IF(VLOOKUP($A258,rawtable!$A$4:$U$393,5,FALSE)="","",VLOOKUP($A258,rawtable!$A$4:$U$393,9,FALSE))</f>
        <v>0</v>
      </c>
      <c r="K258" s="25" t="str">
        <f>IF(VLOOKUP($A258,rawtable!$A$4:$U$393,5,FALSE)="",VLOOKUP($A258,rawtable!$A$4:$U$393,21,FALSE),"")</f>
        <v/>
      </c>
      <c r="L258" s="26" t="str">
        <f>IF(VLOOKUP($A258,rawtable!$A$4:$U$393,5,FALSE)="",IF(rawtable!$AB259=".","NA",VLOOKUP($A258,rawtable!$A$4:$AG$393,33,FALSE)),"")</f>
        <v/>
      </c>
    </row>
    <row r="259" spans="1:12" x14ac:dyDescent="0.25">
      <c r="A259">
        <v>256</v>
      </c>
      <c r="B259" s="24" t="str">
        <f>IF(VLOOKUP(A259,rawtable!$A$4:$U$393,5,FALSE)="",VLOOKUP(A259,rawtable!$A$4:$U$393,2,FALSE),"")</f>
        <v>coffee_shops_total</v>
      </c>
      <c r="D259" s="25" t="str">
        <f>IF(VLOOKUP($A259,rawtable!$A$4:$U$393,5,FALSE)="","",VLOOKUP($A259,rawtable!$A$4:$U$393,7,FALSE))</f>
        <v/>
      </c>
      <c r="E259" s="25">
        <f>IF(VLOOKUP($A259,rawtable!$A$4:$U$393,5,FALSE)="",VLOOKUP($A259,rawtable!$A$4:$U$393,13,FALSE),"")</f>
        <v>1</v>
      </c>
      <c r="F259" s="26" t="str">
        <f>IF(VLOOKUP($A259,rawtable!$A$4:$U$393,5,FALSE)="",IF(rawtable!$V260=".","NA",VLOOKUP($A259,rawtable!$A$4:$AG$393,31,FALSE)),"")</f>
        <v>0.00 (1.00, 1.00)</v>
      </c>
      <c r="G259" s="25" t="str">
        <f>IF(VLOOKUP($A259,rawtable!$A$4:$U$393,5,FALSE)="","",VLOOKUP($A259,rawtable!$A$4:$U$393,8,FALSE))</f>
        <v/>
      </c>
      <c r="H259" s="25">
        <f>IF(VLOOKUP($A259,rawtable!$A$4:$U$393,5,FALSE)="",VLOOKUP($A259,rawtable!$A$4:$U$393,17,FALSE),"")</f>
        <v>1</v>
      </c>
      <c r="I259" s="26" t="str">
        <f>IF(VLOOKUP($A259,rawtable!$A$4:$U$393,5,FALSE)="",IF(rawtable!$Y260=".","NA",VLOOKUP($A259,rawtable!$A$4:$AG$393,32,FALSE)),"")</f>
        <v>0.00 (1.00, 1.00)</v>
      </c>
      <c r="J259" s="25" t="str">
        <f>IF(VLOOKUP($A259,rawtable!$A$4:$U$393,5,FALSE)="","",VLOOKUP($A259,rawtable!$A$4:$U$393,9,FALSE))</f>
        <v/>
      </c>
      <c r="K259" s="25">
        <f>IF(VLOOKUP($A259,rawtable!$A$4:$U$393,5,FALSE)="",VLOOKUP($A259,rawtable!$A$4:$U$393,21,FALSE),"")</f>
        <v>0.98</v>
      </c>
      <c r="L259" s="26" t="str">
        <f>IF(VLOOKUP($A259,rawtable!$A$4:$U$393,5,FALSE)="",IF(rawtable!$AB260=".","NA",VLOOKUP($A259,rawtable!$A$4:$AG$393,33,FALSE)),"")</f>
        <v>-0.01 (-1.00, 1.00)</v>
      </c>
    </row>
    <row r="260" spans="1:12" x14ac:dyDescent="0.25">
      <c r="A260">
        <v>257</v>
      </c>
      <c r="B260" s="24" t="str">
        <f>IF(VLOOKUP(A260,rawtable!$A$4:$U$393,5,FALSE)="",VLOOKUP(A260,rawtable!$A$4:$U$393,2,FALSE),"")</f>
        <v/>
      </c>
      <c r="C260" s="28">
        <f>IF(VLOOKUP(A260,rawtable!$A$4:$U$393,5,FALSE)="","",VLOOKUP(A260,rawtable!$A$4:$U$393,5,FALSE))</f>
        <v>0</v>
      </c>
      <c r="D260" s="25">
        <f>IF(VLOOKUP($A260,rawtable!$A$4:$U$393,5,FALSE)="","",VLOOKUP($A260,rawtable!$A$4:$U$393,7,FALSE))</f>
        <v>100</v>
      </c>
      <c r="E260" s="25" t="str">
        <f>IF(VLOOKUP($A260,rawtable!$A$4:$U$393,5,FALSE)="",VLOOKUP($A260,rawtable!$A$4:$U$393,13,FALSE),"")</f>
        <v/>
      </c>
      <c r="F260" s="26" t="str">
        <f>IF(VLOOKUP($A260,rawtable!$A$4:$U$393,5,FALSE)="",IF(rawtable!$V261=".","NA",VLOOKUP($A260,rawtable!$A$4:$AG$393,31,FALSE)),"")</f>
        <v/>
      </c>
      <c r="G260" s="25">
        <f>IF(VLOOKUP($A260,rawtable!$A$4:$U$393,5,FALSE)="","",VLOOKUP($A260,rawtable!$A$4:$U$393,8,FALSE))</f>
        <v>99.349000000000004</v>
      </c>
      <c r="H260" s="25" t="str">
        <f>IF(VLOOKUP($A260,rawtable!$A$4:$U$393,5,FALSE)="",VLOOKUP($A260,rawtable!$A$4:$U$393,17,FALSE),"")</f>
        <v/>
      </c>
      <c r="I260" s="26" t="str">
        <f>IF(VLOOKUP($A260,rawtable!$A$4:$U$393,5,FALSE)="",IF(rawtable!$Y261=".","NA",VLOOKUP($A260,rawtable!$A$4:$AG$393,32,FALSE)),"")</f>
        <v/>
      </c>
      <c r="J260" s="25">
        <f>IF(VLOOKUP($A260,rawtable!$A$4:$U$393,5,FALSE)="","",VLOOKUP($A260,rawtable!$A$4:$U$393,9,FALSE))</f>
        <v>99.849000000000004</v>
      </c>
      <c r="K260" s="25" t="str">
        <f>IF(VLOOKUP($A260,rawtable!$A$4:$U$393,5,FALSE)="",VLOOKUP($A260,rawtable!$A$4:$U$393,21,FALSE),"")</f>
        <v/>
      </c>
      <c r="L260" s="26" t="str">
        <f>IF(VLOOKUP($A260,rawtable!$A$4:$U$393,5,FALSE)="",IF(rawtable!$AB261=".","NA",VLOOKUP($A260,rawtable!$A$4:$AG$393,33,FALSE)),"")</f>
        <v/>
      </c>
    </row>
    <row r="261" spans="1:12" x14ac:dyDescent="0.25">
      <c r="A261">
        <v>258</v>
      </c>
      <c r="B261" s="24" t="str">
        <f>IF(VLOOKUP(A261,rawtable!$A$4:$U$393,5,FALSE)="",VLOOKUP(A261,rawtable!$A$4:$U$393,2,FALSE),"")</f>
        <v/>
      </c>
      <c r="C261" s="28">
        <f>IF(VLOOKUP(A261,rawtable!$A$4:$U$393,5,FALSE)="","",VLOOKUP(A261,rawtable!$A$4:$U$393,5,FALSE))</f>
        <v>1</v>
      </c>
      <c r="D261" s="25">
        <f>IF(VLOOKUP($A261,rawtable!$A$4:$U$393,5,FALSE)="","",VLOOKUP($A261,rawtable!$A$4:$U$393,7,FALSE))</f>
        <v>0</v>
      </c>
      <c r="E261" s="25" t="str">
        <f>IF(VLOOKUP($A261,rawtable!$A$4:$U$393,5,FALSE)="",VLOOKUP($A261,rawtable!$A$4:$U$393,13,FALSE),"")</f>
        <v/>
      </c>
      <c r="F261" s="26" t="str">
        <f>IF(VLOOKUP($A261,rawtable!$A$4:$U$393,5,FALSE)="",IF(rawtable!$V262=".","NA",VLOOKUP($A261,rawtable!$A$4:$AG$393,31,FALSE)),"")</f>
        <v/>
      </c>
      <c r="G261" s="25">
        <f>IF(VLOOKUP($A261,rawtable!$A$4:$U$393,5,FALSE)="","",VLOOKUP($A261,rawtable!$A$4:$U$393,8,FALSE))</f>
        <v>0.65100000000000002</v>
      </c>
      <c r="H261" s="25" t="str">
        <f>IF(VLOOKUP($A261,rawtable!$A$4:$U$393,5,FALSE)="",VLOOKUP($A261,rawtable!$A$4:$U$393,17,FALSE),"")</f>
        <v/>
      </c>
      <c r="I261" s="26" t="str">
        <f>IF(VLOOKUP($A261,rawtable!$A$4:$U$393,5,FALSE)="",IF(rawtable!$Y262=".","NA",VLOOKUP($A261,rawtable!$A$4:$AG$393,32,FALSE)),"")</f>
        <v/>
      </c>
      <c r="J261" s="25">
        <f>IF(VLOOKUP($A261,rawtable!$A$4:$U$393,5,FALSE)="","",VLOOKUP($A261,rawtable!$A$4:$U$393,9,FALSE))</f>
        <v>0.151</v>
      </c>
      <c r="K261" s="25" t="str">
        <f>IF(VLOOKUP($A261,rawtable!$A$4:$U$393,5,FALSE)="",VLOOKUP($A261,rawtable!$A$4:$U$393,21,FALSE),"")</f>
        <v/>
      </c>
      <c r="L261" s="26" t="str">
        <f>IF(VLOOKUP($A261,rawtable!$A$4:$U$393,5,FALSE)="",IF(rawtable!$AB262=".","NA",VLOOKUP($A261,rawtable!$A$4:$AG$393,33,FALSE)),"")</f>
        <v/>
      </c>
    </row>
    <row r="262" spans="1:12" x14ac:dyDescent="0.25">
      <c r="A262">
        <v>259</v>
      </c>
      <c r="B262" s="24" t="str">
        <f>IF(VLOOKUP(A262,rawtable!$A$4:$U$393,5,FALSE)="",VLOOKUP(A262,rawtable!$A$4:$U$393,2,FALSE),"")</f>
        <v>library_total</v>
      </c>
      <c r="D262" s="25" t="str">
        <f>IF(VLOOKUP($A262,rawtable!$A$4:$U$393,5,FALSE)="","",VLOOKUP($A262,rawtable!$A$4:$U$393,7,FALSE))</f>
        <v/>
      </c>
      <c r="E262" s="25">
        <f>IF(VLOOKUP($A262,rawtable!$A$4:$U$393,5,FALSE)="",VLOOKUP($A262,rawtable!$A$4:$U$393,13,FALSE),"")</f>
        <v>0.98304999999999998</v>
      </c>
      <c r="F262" s="26" t="str">
        <f>IF(VLOOKUP($A262,rawtable!$A$4:$U$393,5,FALSE)="",IF(rawtable!$V263=".","NA",VLOOKUP($A262,rawtable!$A$4:$AG$393,31,FALSE)),"")</f>
        <v>0.66 (-0.02, 1.00)</v>
      </c>
      <c r="G262" s="25" t="str">
        <f>IF(VLOOKUP($A262,rawtable!$A$4:$U$393,5,FALSE)="","",VLOOKUP($A262,rawtable!$A$4:$U$393,8,FALSE))</f>
        <v/>
      </c>
      <c r="H262" s="25">
        <f>IF(VLOOKUP($A262,rawtable!$A$4:$U$393,5,FALSE)="",VLOOKUP($A262,rawtable!$A$4:$U$393,17,FALSE),"")</f>
        <v>1</v>
      </c>
      <c r="I262" s="26" t="str">
        <f>IF(VLOOKUP($A262,rawtable!$A$4:$U$393,5,FALSE)="",IF(rawtable!$Y263=".","NA",VLOOKUP($A262,rawtable!$A$4:$AG$393,32,FALSE)),"")</f>
        <v>0.00 (1.00, 1.00)</v>
      </c>
      <c r="J262" s="25" t="str">
        <f>IF(VLOOKUP($A262,rawtable!$A$4:$U$393,5,FALSE)="","",VLOOKUP($A262,rawtable!$A$4:$U$393,9,FALSE))</f>
        <v/>
      </c>
      <c r="K262" s="25">
        <f>IF(VLOOKUP($A262,rawtable!$A$4:$U$393,5,FALSE)="",VLOOKUP($A262,rawtable!$A$4:$U$393,21,FALSE),"")</f>
        <v>1</v>
      </c>
      <c r="L262" s="26" t="str">
        <f>IF(VLOOKUP($A262,rawtable!$A$4:$U$393,5,FALSE)="",IF(rawtable!$AB263=".","NA",VLOOKUP($A262,rawtable!$A$4:$AG$393,33,FALSE)),"")</f>
        <v>1.00 (1.00, 1.00)</v>
      </c>
    </row>
    <row r="263" spans="1:12" x14ac:dyDescent="0.25">
      <c r="A263">
        <v>260</v>
      </c>
      <c r="B263" s="24" t="str">
        <f>IF(VLOOKUP(A263,rawtable!$A$4:$U$393,5,FALSE)="",VLOOKUP(A263,rawtable!$A$4:$U$393,2,FALSE),"")</f>
        <v/>
      </c>
      <c r="C263" s="28">
        <f>IF(VLOOKUP(A263,rawtable!$A$4:$U$393,5,FALSE)="","",VLOOKUP(A263,rawtable!$A$4:$U$393,5,FALSE))</f>
        <v>0</v>
      </c>
      <c r="D263" s="25">
        <f>IF(VLOOKUP($A263,rawtable!$A$4:$U$393,5,FALSE)="","",VLOOKUP($A263,rawtable!$A$4:$U$393,7,FALSE))</f>
        <v>98.93</v>
      </c>
      <c r="E263" s="25" t="str">
        <f>IF(VLOOKUP($A263,rawtable!$A$4:$U$393,5,FALSE)="",VLOOKUP($A263,rawtable!$A$4:$U$393,13,FALSE),"")</f>
        <v/>
      </c>
      <c r="F263" s="26" t="str">
        <f>IF(VLOOKUP($A263,rawtable!$A$4:$U$393,5,FALSE)="",IF(rawtable!$V264=".","NA",VLOOKUP($A263,rawtable!$A$4:$AG$393,31,FALSE)),"")</f>
        <v/>
      </c>
      <c r="G263" s="25">
        <f>IF(VLOOKUP($A263,rawtable!$A$4:$U$393,5,FALSE)="","",VLOOKUP($A263,rawtable!$A$4:$U$393,8,FALSE))</f>
        <v>99.35</v>
      </c>
      <c r="H263" s="25" t="str">
        <f>IF(VLOOKUP($A263,rawtable!$A$4:$U$393,5,FALSE)="",VLOOKUP($A263,rawtable!$A$4:$U$393,17,FALSE),"")</f>
        <v/>
      </c>
      <c r="I263" s="26" t="str">
        <f>IF(VLOOKUP($A263,rawtable!$A$4:$U$393,5,FALSE)="",IF(rawtable!$Y264=".","NA",VLOOKUP($A263,rawtable!$A$4:$AG$393,32,FALSE)),"")</f>
        <v/>
      </c>
      <c r="J263" s="25">
        <f>IF(VLOOKUP($A263,rawtable!$A$4:$U$393,5,FALSE)="","",VLOOKUP($A263,rawtable!$A$4:$U$393,9,FALSE))</f>
        <v>99.394999999999996</v>
      </c>
      <c r="K263" s="25" t="str">
        <f>IF(VLOOKUP($A263,rawtable!$A$4:$U$393,5,FALSE)="",VLOOKUP($A263,rawtable!$A$4:$U$393,21,FALSE),"")</f>
        <v/>
      </c>
      <c r="L263" s="26" t="str">
        <f>IF(VLOOKUP($A263,rawtable!$A$4:$U$393,5,FALSE)="",IF(rawtable!$AB264=".","NA",VLOOKUP($A263,rawtable!$A$4:$AG$393,33,FALSE)),"")</f>
        <v/>
      </c>
    </row>
    <row r="264" spans="1:12" x14ac:dyDescent="0.25">
      <c r="A264">
        <v>261</v>
      </c>
      <c r="B264" s="24" t="str">
        <f>IF(VLOOKUP(A264,rawtable!$A$4:$U$393,5,FALSE)="",VLOOKUP(A264,rawtable!$A$4:$U$393,2,FALSE),"")</f>
        <v/>
      </c>
      <c r="C264" s="28">
        <f>IF(VLOOKUP(A264,rawtable!$A$4:$U$393,5,FALSE)="","",VLOOKUP(A264,rawtable!$A$4:$U$393,5,FALSE))</f>
        <v>1</v>
      </c>
      <c r="D264" s="25">
        <f>IF(VLOOKUP($A264,rawtable!$A$4:$U$393,5,FALSE)="","",VLOOKUP($A264,rawtable!$A$4:$U$393,7,FALSE))</f>
        <v>1.07</v>
      </c>
      <c r="E264" s="25" t="str">
        <f>IF(VLOOKUP($A264,rawtable!$A$4:$U$393,5,FALSE)="",VLOOKUP($A264,rawtable!$A$4:$U$393,13,FALSE),"")</f>
        <v/>
      </c>
      <c r="F264" s="26" t="str">
        <f>IF(VLOOKUP($A264,rawtable!$A$4:$U$393,5,FALSE)="",IF(rawtable!$V265=".","NA",VLOOKUP($A264,rawtable!$A$4:$AG$393,31,FALSE)),"")</f>
        <v/>
      </c>
      <c r="G264" s="25">
        <f>IF(VLOOKUP($A264,rawtable!$A$4:$U$393,5,FALSE)="","",VLOOKUP($A264,rawtable!$A$4:$U$393,8,FALSE))</f>
        <v>0.65</v>
      </c>
      <c r="H264" s="25" t="str">
        <f>IF(VLOOKUP($A264,rawtable!$A$4:$U$393,5,FALSE)="",VLOOKUP($A264,rawtable!$A$4:$U$393,17,FALSE),"")</f>
        <v/>
      </c>
      <c r="I264" s="26" t="str">
        <f>IF(VLOOKUP($A264,rawtable!$A$4:$U$393,5,FALSE)="",IF(rawtable!$Y265=".","NA",VLOOKUP($A264,rawtable!$A$4:$AG$393,32,FALSE)),"")</f>
        <v/>
      </c>
      <c r="J264" s="25">
        <f>IF(VLOOKUP($A264,rawtable!$A$4:$U$393,5,FALSE)="","",VLOOKUP($A264,rawtable!$A$4:$U$393,9,FALSE))</f>
        <v>0.60499999999999998</v>
      </c>
      <c r="K264" s="25" t="str">
        <f>IF(VLOOKUP($A264,rawtable!$A$4:$U$393,5,FALSE)="",VLOOKUP($A264,rawtable!$A$4:$U$393,21,FALSE),"")</f>
        <v/>
      </c>
      <c r="L264" s="26" t="str">
        <f>IF(VLOOKUP($A264,rawtable!$A$4:$U$393,5,FALSE)="",IF(rawtable!$AB265=".","NA",VLOOKUP($A264,rawtable!$A$4:$AG$393,33,FALSE)),"")</f>
        <v/>
      </c>
    </row>
    <row r="265" spans="1:12" x14ac:dyDescent="0.25">
      <c r="A265">
        <v>262</v>
      </c>
      <c r="B265" s="24" t="str">
        <f>IF(VLOOKUP(A265,rawtable!$A$4:$U$393,5,FALSE)="",VLOOKUP(A265,rawtable!$A$4:$U$393,2,FALSE),"")</f>
        <v>corner_store_total</v>
      </c>
      <c r="D265" s="25" t="str">
        <f>IF(VLOOKUP($A265,rawtable!$A$4:$U$393,5,FALSE)="","",VLOOKUP($A265,rawtable!$A$4:$U$393,7,FALSE))</f>
        <v/>
      </c>
      <c r="E265" s="25">
        <f>IF(VLOOKUP($A265,rawtable!$A$4:$U$393,5,FALSE)="",VLOOKUP($A265,rawtable!$A$4:$U$393,13,FALSE),"")</f>
        <v>0.93220000000000003</v>
      </c>
      <c r="F265" s="26" t="str">
        <f>IF(VLOOKUP($A265,rawtable!$A$4:$U$393,5,FALSE)="",IF(rawtable!$V266=".","NA",VLOOKUP($A265,rawtable!$A$4:$AG$393,31,FALSE)),"")</f>
        <v>NA</v>
      </c>
      <c r="G265" s="25" t="str">
        <f>IF(VLOOKUP($A265,rawtable!$A$4:$U$393,5,FALSE)="","",VLOOKUP($A265,rawtable!$A$4:$U$393,8,FALSE))</f>
        <v/>
      </c>
      <c r="H265" s="25">
        <f>IF(VLOOKUP($A265,rawtable!$A$4:$U$393,5,FALSE)="",VLOOKUP($A265,rawtable!$A$4:$U$393,17,FALSE),"")</f>
        <v>0.96077999999999997</v>
      </c>
      <c r="I265" s="26" t="str">
        <f>IF(VLOOKUP($A265,rawtable!$A$4:$U$393,5,FALSE)="",IF(rawtable!$Y266=".","NA",VLOOKUP($A265,rawtable!$A$4:$AG$393,32,FALSE)),"")</f>
        <v>0.65 (0.12, 1.00)</v>
      </c>
      <c r="J265" s="25" t="str">
        <f>IF(VLOOKUP($A265,rawtable!$A$4:$U$393,5,FALSE)="","",VLOOKUP($A265,rawtable!$A$4:$U$393,9,FALSE))</f>
        <v/>
      </c>
      <c r="K265" s="25">
        <f>IF(VLOOKUP($A265,rawtable!$A$4:$U$393,5,FALSE)="",VLOOKUP($A265,rawtable!$A$4:$U$393,21,FALSE),"")</f>
        <v>0.98</v>
      </c>
      <c r="L265" s="26" t="str">
        <f>IF(VLOOKUP($A265,rawtable!$A$4:$U$393,5,FALSE)="",IF(rawtable!$AB266=".","NA",VLOOKUP($A265,rawtable!$A$4:$AG$393,33,FALSE)),"")</f>
        <v>0.77 (0.32, 1.00)</v>
      </c>
    </row>
    <row r="266" spans="1:12" x14ac:dyDescent="0.25">
      <c r="A266">
        <v>263</v>
      </c>
      <c r="B266" s="24" t="str">
        <f>IF(VLOOKUP(A266,rawtable!$A$4:$U$393,5,FALSE)="",VLOOKUP(A266,rawtable!$A$4:$U$393,2,FALSE),"")</f>
        <v/>
      </c>
      <c r="C266" s="28">
        <f>IF(VLOOKUP(A266,rawtable!$A$4:$U$393,5,FALSE)="","",VLOOKUP(A266,rawtable!$A$4:$U$393,5,FALSE))</f>
        <v>0</v>
      </c>
      <c r="D266" s="25">
        <f>IF(VLOOKUP($A266,rawtable!$A$4:$U$393,5,FALSE)="","",VLOOKUP($A266,rawtable!$A$4:$U$393,7,FALSE))</f>
        <v>95.9</v>
      </c>
      <c r="E266" s="25" t="str">
        <f>IF(VLOOKUP($A266,rawtable!$A$4:$U$393,5,FALSE)="",VLOOKUP($A266,rawtable!$A$4:$U$393,13,FALSE),"")</f>
        <v/>
      </c>
      <c r="F266" s="26" t="str">
        <f>IF(VLOOKUP($A266,rawtable!$A$4:$U$393,5,FALSE)="",IF(rawtable!$V267=".","NA",VLOOKUP($A266,rawtable!$A$4:$AG$393,31,FALSE)),"")</f>
        <v/>
      </c>
      <c r="G266" s="25">
        <f>IF(VLOOKUP($A266,rawtable!$A$4:$U$393,5,FALSE)="","",VLOOKUP($A266,rawtable!$A$4:$U$393,8,FALSE))</f>
        <v>97.724000000000004</v>
      </c>
      <c r="H266" s="25" t="str">
        <f>IF(VLOOKUP($A266,rawtable!$A$4:$U$393,5,FALSE)="",VLOOKUP($A266,rawtable!$A$4:$U$393,17,FALSE),"")</f>
        <v/>
      </c>
      <c r="I266" s="26" t="str">
        <f>IF(VLOOKUP($A266,rawtable!$A$4:$U$393,5,FALSE)="",IF(rawtable!$Y267=".","NA",VLOOKUP($A266,rawtable!$A$4:$AG$393,32,FALSE)),"")</f>
        <v/>
      </c>
      <c r="J266" s="25">
        <f>IF(VLOOKUP($A266,rawtable!$A$4:$U$393,5,FALSE)="","",VLOOKUP($A266,rawtable!$A$4:$U$393,9,FALSE))</f>
        <v>98.335999999999999</v>
      </c>
      <c r="K266" s="25" t="str">
        <f>IF(VLOOKUP($A266,rawtable!$A$4:$U$393,5,FALSE)="",VLOOKUP($A266,rawtable!$A$4:$U$393,21,FALSE),"")</f>
        <v/>
      </c>
      <c r="L266" s="26" t="str">
        <f>IF(VLOOKUP($A266,rawtable!$A$4:$U$393,5,FALSE)="",IF(rawtable!$AB267=".","NA",VLOOKUP($A266,rawtable!$A$4:$AG$393,33,FALSE)),"")</f>
        <v/>
      </c>
    </row>
    <row r="267" spans="1:12" x14ac:dyDescent="0.25">
      <c r="A267">
        <v>264</v>
      </c>
      <c r="B267" s="24" t="str">
        <f>IF(VLOOKUP(A267,rawtable!$A$4:$U$393,5,FALSE)="",VLOOKUP(A267,rawtable!$A$4:$U$393,2,FALSE),"")</f>
        <v/>
      </c>
      <c r="C267" s="28">
        <f>IF(VLOOKUP(A267,rawtable!$A$4:$U$393,5,FALSE)="","",VLOOKUP(A267,rawtable!$A$4:$U$393,5,FALSE))</f>
        <v>1</v>
      </c>
      <c r="D267" s="25">
        <f>IF(VLOOKUP($A267,rawtable!$A$4:$U$393,5,FALSE)="","",VLOOKUP($A267,rawtable!$A$4:$U$393,7,FALSE))</f>
        <v>4.0999999999999996</v>
      </c>
      <c r="E267" s="25" t="str">
        <f>IF(VLOOKUP($A267,rawtable!$A$4:$U$393,5,FALSE)="",VLOOKUP($A267,rawtable!$A$4:$U$393,13,FALSE),"")</f>
        <v/>
      </c>
      <c r="F267" s="26" t="str">
        <f>IF(VLOOKUP($A267,rawtable!$A$4:$U$393,5,FALSE)="",IF(rawtable!$V268=".","NA",VLOOKUP($A267,rawtable!$A$4:$AG$393,31,FALSE)),"")</f>
        <v/>
      </c>
      <c r="G267" s="25">
        <f>IF(VLOOKUP($A267,rawtable!$A$4:$U$393,5,FALSE)="","",VLOOKUP($A267,rawtable!$A$4:$U$393,8,FALSE))</f>
        <v>2.1139999999999999</v>
      </c>
      <c r="H267" s="25" t="str">
        <f>IF(VLOOKUP($A267,rawtable!$A$4:$U$393,5,FALSE)="",VLOOKUP($A267,rawtable!$A$4:$U$393,17,FALSE),"")</f>
        <v/>
      </c>
      <c r="I267" s="26" t="str">
        <f>IF(VLOOKUP($A267,rawtable!$A$4:$U$393,5,FALSE)="",IF(rawtable!$Y268=".","NA",VLOOKUP($A267,rawtable!$A$4:$AG$393,32,FALSE)),"")</f>
        <v/>
      </c>
      <c r="J267" s="25">
        <f>IF(VLOOKUP($A267,rawtable!$A$4:$U$393,5,FALSE)="","",VLOOKUP($A267,rawtable!$A$4:$U$393,9,FALSE))</f>
        <v>1.5129999999999999</v>
      </c>
      <c r="K267" s="25" t="str">
        <f>IF(VLOOKUP($A267,rawtable!$A$4:$U$393,5,FALSE)="",VLOOKUP($A267,rawtable!$A$4:$U$393,21,FALSE),"")</f>
        <v/>
      </c>
      <c r="L267" s="26" t="str">
        <f>IF(VLOOKUP($A267,rawtable!$A$4:$U$393,5,FALSE)="",IF(rawtable!$AB268=".","NA",VLOOKUP($A267,rawtable!$A$4:$AG$393,33,FALSE)),"")</f>
        <v/>
      </c>
    </row>
    <row r="268" spans="1:12" x14ac:dyDescent="0.25">
      <c r="A268">
        <v>265</v>
      </c>
      <c r="B268" s="24" t="str">
        <f>IF(VLOOKUP(A268,rawtable!$A$4:$U$393,5,FALSE)="",VLOOKUP(A268,rawtable!$A$4:$U$393,2,FALSE),"")</f>
        <v/>
      </c>
      <c r="C268" s="28">
        <f>IF(VLOOKUP(A268,rawtable!$A$4:$U$393,5,FALSE)="","",VLOOKUP(A268,rawtable!$A$4:$U$393,5,FALSE))</f>
        <v>2</v>
      </c>
      <c r="D268" s="25">
        <f>IF(VLOOKUP($A268,rawtable!$A$4:$U$393,5,FALSE)="","",VLOOKUP($A268,rawtable!$A$4:$U$393,7,FALSE))</f>
        <v>0</v>
      </c>
      <c r="E268" s="25" t="str">
        <f>IF(VLOOKUP($A268,rawtable!$A$4:$U$393,5,FALSE)="",VLOOKUP($A268,rawtable!$A$4:$U$393,13,FALSE),"")</f>
        <v/>
      </c>
      <c r="F268" s="26" t="str">
        <f>IF(VLOOKUP($A268,rawtable!$A$4:$U$393,5,FALSE)="",IF(rawtable!$V269=".","NA",VLOOKUP($A268,rawtable!$A$4:$AG$393,31,FALSE)),"")</f>
        <v/>
      </c>
      <c r="G268" s="25">
        <f>IF(VLOOKUP($A268,rawtable!$A$4:$U$393,5,FALSE)="","",VLOOKUP($A268,rawtable!$A$4:$U$393,8,FALSE))</f>
        <v>0.16300000000000001</v>
      </c>
      <c r="H268" s="25" t="str">
        <f>IF(VLOOKUP($A268,rawtable!$A$4:$U$393,5,FALSE)="",VLOOKUP($A268,rawtable!$A$4:$U$393,17,FALSE),"")</f>
        <v/>
      </c>
      <c r="I268" s="26" t="str">
        <f>IF(VLOOKUP($A268,rawtable!$A$4:$U$393,5,FALSE)="",IF(rawtable!$Y269=".","NA",VLOOKUP($A268,rawtable!$A$4:$AG$393,32,FALSE)),"")</f>
        <v/>
      </c>
      <c r="J268" s="25">
        <f>IF(VLOOKUP($A268,rawtable!$A$4:$U$393,5,FALSE)="","",VLOOKUP($A268,rawtable!$A$4:$U$393,9,FALSE))</f>
        <v>0.151</v>
      </c>
      <c r="K268" s="25" t="str">
        <f>IF(VLOOKUP($A268,rawtable!$A$4:$U$393,5,FALSE)="",VLOOKUP($A268,rawtable!$A$4:$U$393,21,FALSE),"")</f>
        <v/>
      </c>
      <c r="L268" s="26" t="str">
        <f>IF(VLOOKUP($A268,rawtable!$A$4:$U$393,5,FALSE)="",IF(rawtable!$AB269=".","NA",VLOOKUP($A268,rawtable!$A$4:$AG$393,33,FALSE)),"")</f>
        <v/>
      </c>
    </row>
    <row r="269" spans="1:12" x14ac:dyDescent="0.25">
      <c r="A269">
        <v>266</v>
      </c>
      <c r="B269" s="24" t="str">
        <f>IF(VLOOKUP(A269,rawtable!$A$4:$U$393,5,FALSE)="",VLOOKUP(A269,rawtable!$A$4:$U$393,2,FALSE),"")</f>
        <v>farmers_mkt_total</v>
      </c>
      <c r="D269" s="25" t="str">
        <f>IF(VLOOKUP($A269,rawtable!$A$4:$U$393,5,FALSE)="","",VLOOKUP($A269,rawtable!$A$4:$U$393,7,FALSE))</f>
        <v/>
      </c>
      <c r="E269" s="25">
        <f>IF(VLOOKUP($A269,rawtable!$A$4:$U$393,5,FALSE)="",VLOOKUP($A269,rawtable!$A$4:$U$393,13,FALSE),"")</f>
        <v>1</v>
      </c>
      <c r="F269" s="26" t="str">
        <f>IF(VLOOKUP($A269,rawtable!$A$4:$U$393,5,FALSE)="",IF(rawtable!$V270=".","NA",VLOOKUP($A269,rawtable!$A$4:$AG$393,31,FALSE)),"")</f>
        <v>0.00 (1.00, 1.00)</v>
      </c>
      <c r="G269" s="25" t="str">
        <f>IF(VLOOKUP($A269,rawtable!$A$4:$U$393,5,FALSE)="","",VLOOKUP($A269,rawtable!$A$4:$U$393,8,FALSE))</f>
        <v/>
      </c>
      <c r="H269" s="25">
        <f>IF(VLOOKUP($A269,rawtable!$A$4:$U$393,5,FALSE)="",VLOOKUP($A269,rawtable!$A$4:$U$393,17,FALSE),"")</f>
        <v>1</v>
      </c>
      <c r="I269" s="26" t="str">
        <f>IF(VLOOKUP($A269,rawtable!$A$4:$U$393,5,FALSE)="",IF(rawtable!$Y270=".","NA",VLOOKUP($A269,rawtable!$A$4:$AG$393,32,FALSE)),"")</f>
        <v>0.00 (1.00, 1.00)</v>
      </c>
      <c r="J269" s="25" t="str">
        <f>IF(VLOOKUP($A269,rawtable!$A$4:$U$393,5,FALSE)="","",VLOOKUP($A269,rawtable!$A$4:$U$393,9,FALSE))</f>
        <v/>
      </c>
      <c r="K269" s="25">
        <f>IF(VLOOKUP($A269,rawtable!$A$4:$U$393,5,FALSE)="",VLOOKUP($A269,rawtable!$A$4:$U$393,21,FALSE),"")</f>
        <v>1</v>
      </c>
      <c r="L269" s="26" t="str">
        <f>IF(VLOOKUP($A269,rawtable!$A$4:$U$393,5,FALSE)="",IF(rawtable!$AB270=".","NA",VLOOKUP($A269,rawtable!$A$4:$AG$393,33,FALSE)),"")</f>
        <v>0.00 (1.00, 1.00)</v>
      </c>
    </row>
    <row r="270" spans="1:12" x14ac:dyDescent="0.25">
      <c r="A270">
        <v>267</v>
      </c>
      <c r="B270" s="24" t="str">
        <f>IF(VLOOKUP(A270,rawtable!$A$4:$U$393,5,FALSE)="",VLOOKUP(A270,rawtable!$A$4:$U$393,2,FALSE),"")</f>
        <v/>
      </c>
      <c r="C270" s="28">
        <f>IF(VLOOKUP(A270,rawtable!$A$4:$U$393,5,FALSE)="","",VLOOKUP(A270,rawtable!$A$4:$U$393,5,FALSE))</f>
        <v>0</v>
      </c>
      <c r="D270" s="25">
        <f>IF(VLOOKUP($A270,rawtable!$A$4:$U$393,5,FALSE)="","",VLOOKUP($A270,rawtable!$A$4:$U$393,7,FALSE))</f>
        <v>100</v>
      </c>
      <c r="E270" s="25" t="str">
        <f>IF(VLOOKUP($A270,rawtable!$A$4:$U$393,5,FALSE)="",VLOOKUP($A270,rawtable!$A$4:$U$393,13,FALSE),"")</f>
        <v/>
      </c>
      <c r="F270" s="26" t="str">
        <f>IF(VLOOKUP($A270,rawtable!$A$4:$U$393,5,FALSE)="",IF(rawtable!$V271=".","NA",VLOOKUP($A270,rawtable!$A$4:$AG$393,31,FALSE)),"")</f>
        <v/>
      </c>
      <c r="G270" s="25">
        <f>IF(VLOOKUP($A270,rawtable!$A$4:$U$393,5,FALSE)="","",VLOOKUP($A270,rawtable!$A$4:$U$393,8,FALSE))</f>
        <v>99.674999999999997</v>
      </c>
      <c r="H270" s="25" t="str">
        <f>IF(VLOOKUP($A270,rawtable!$A$4:$U$393,5,FALSE)="",VLOOKUP($A270,rawtable!$A$4:$U$393,17,FALSE),"")</f>
        <v/>
      </c>
      <c r="I270" s="26" t="str">
        <f>IF(VLOOKUP($A270,rawtable!$A$4:$U$393,5,FALSE)="",IF(rawtable!$Y271=".","NA",VLOOKUP($A270,rawtable!$A$4:$AG$393,32,FALSE)),"")</f>
        <v/>
      </c>
      <c r="J270" s="25">
        <f>IF(VLOOKUP($A270,rawtable!$A$4:$U$393,5,FALSE)="","",VLOOKUP($A270,rawtable!$A$4:$U$393,9,FALSE))</f>
        <v>99.849000000000004</v>
      </c>
      <c r="K270" s="25" t="str">
        <f>IF(VLOOKUP($A270,rawtable!$A$4:$U$393,5,FALSE)="",VLOOKUP($A270,rawtable!$A$4:$U$393,21,FALSE),"")</f>
        <v/>
      </c>
      <c r="L270" s="26" t="str">
        <f>IF(VLOOKUP($A270,rawtable!$A$4:$U$393,5,FALSE)="",IF(rawtable!$AB271=".","NA",VLOOKUP($A270,rawtable!$A$4:$AG$393,33,FALSE)),"")</f>
        <v/>
      </c>
    </row>
    <row r="271" spans="1:12" x14ac:dyDescent="0.25">
      <c r="A271">
        <v>268</v>
      </c>
      <c r="B271" s="24" t="str">
        <f>IF(VLOOKUP(A271,rawtable!$A$4:$U$393,5,FALSE)="",VLOOKUP(A271,rawtable!$A$4:$U$393,2,FALSE),"")</f>
        <v/>
      </c>
      <c r="C271" s="28">
        <f>IF(VLOOKUP(A271,rawtable!$A$4:$U$393,5,FALSE)="","",VLOOKUP(A271,rawtable!$A$4:$U$393,5,FALSE))</f>
        <v>1</v>
      </c>
      <c r="D271" s="25">
        <f>IF(VLOOKUP($A271,rawtable!$A$4:$U$393,5,FALSE)="","",VLOOKUP($A271,rawtable!$A$4:$U$393,7,FALSE))</f>
        <v>0</v>
      </c>
      <c r="E271" s="25" t="str">
        <f>IF(VLOOKUP($A271,rawtable!$A$4:$U$393,5,FALSE)="",VLOOKUP($A271,rawtable!$A$4:$U$393,13,FALSE),"")</f>
        <v/>
      </c>
      <c r="F271" s="26" t="str">
        <f>IF(VLOOKUP($A271,rawtable!$A$4:$U$393,5,FALSE)="",IF(rawtable!$V272=".","NA",VLOOKUP($A271,rawtable!$A$4:$AG$393,31,FALSE)),"")</f>
        <v/>
      </c>
      <c r="G271" s="25">
        <f>IF(VLOOKUP($A271,rawtable!$A$4:$U$393,5,FALSE)="","",VLOOKUP($A271,rawtable!$A$4:$U$393,8,FALSE))</f>
        <v>0.32500000000000001</v>
      </c>
      <c r="H271" s="25" t="str">
        <f>IF(VLOOKUP($A271,rawtable!$A$4:$U$393,5,FALSE)="",VLOOKUP($A271,rawtable!$A$4:$U$393,17,FALSE),"")</f>
        <v/>
      </c>
      <c r="I271" s="26" t="str">
        <f>IF(VLOOKUP($A271,rawtable!$A$4:$U$393,5,FALSE)="",IF(rawtable!$Y272=".","NA",VLOOKUP($A271,rawtable!$A$4:$AG$393,32,FALSE)),"")</f>
        <v/>
      </c>
      <c r="J271" s="25">
        <f>IF(VLOOKUP($A271,rawtable!$A$4:$U$393,5,FALSE)="","",VLOOKUP($A271,rawtable!$A$4:$U$393,9,FALSE))</f>
        <v>0.151</v>
      </c>
      <c r="K271" s="25" t="str">
        <f>IF(VLOOKUP($A271,rawtable!$A$4:$U$393,5,FALSE)="",VLOOKUP($A271,rawtable!$A$4:$U$393,21,FALSE),"")</f>
        <v/>
      </c>
      <c r="L271" s="26" t="str">
        <f>IF(VLOOKUP($A271,rawtable!$A$4:$U$393,5,FALSE)="",IF(rawtable!$AB272=".","NA",VLOOKUP($A271,rawtable!$A$4:$AG$393,33,FALSE)),"")</f>
        <v/>
      </c>
    </row>
    <row r="272" spans="1:12" x14ac:dyDescent="0.25">
      <c r="A272">
        <v>269</v>
      </c>
      <c r="B272" s="24" t="str">
        <f>IF(VLOOKUP(A272,rawtable!$A$4:$U$393,5,FALSE)="",VLOOKUP(A272,rawtable!$A$4:$U$393,2,FALSE),"")</f>
        <v>barber_salon_total</v>
      </c>
      <c r="D272" s="25" t="str">
        <f>IF(VLOOKUP($A272,rawtable!$A$4:$U$393,5,FALSE)="","",VLOOKUP($A272,rawtable!$A$4:$U$393,7,FALSE))</f>
        <v/>
      </c>
      <c r="E272" s="25">
        <f>IF(VLOOKUP($A272,rawtable!$A$4:$U$393,5,FALSE)="",VLOOKUP($A272,rawtable!$A$4:$U$393,13,FALSE),"")</f>
        <v>1</v>
      </c>
      <c r="F272" s="26" t="str">
        <f>IF(VLOOKUP($A272,rawtable!$A$4:$U$393,5,FALSE)="",IF(rawtable!$V273=".","NA",VLOOKUP($A272,rawtable!$A$4:$AG$393,31,FALSE)),"")</f>
        <v>1.00 (1.00, 1.00)</v>
      </c>
      <c r="G272" s="25" t="str">
        <f>IF(VLOOKUP($A272,rawtable!$A$4:$U$393,5,FALSE)="","",VLOOKUP($A272,rawtable!$A$4:$U$393,8,FALSE))</f>
        <v/>
      </c>
      <c r="H272" s="25">
        <f>IF(VLOOKUP($A272,rawtable!$A$4:$U$393,5,FALSE)="",VLOOKUP($A272,rawtable!$A$4:$U$393,17,FALSE),"")</f>
        <v>0.96</v>
      </c>
      <c r="I272" s="26" t="str">
        <f>IF(VLOOKUP($A272,rawtable!$A$4:$U$393,5,FALSE)="",IF(rawtable!$Y273=".","NA",VLOOKUP($A272,rawtable!$A$4:$AG$393,32,FALSE)),"")</f>
        <v>-0.01 (-1.00, 1.00)</v>
      </c>
      <c r="J272" s="25" t="str">
        <f>IF(VLOOKUP($A272,rawtable!$A$4:$U$393,5,FALSE)="","",VLOOKUP($A272,rawtable!$A$4:$U$393,9,FALSE))</f>
        <v/>
      </c>
      <c r="K272" s="25">
        <f>IF(VLOOKUP($A272,rawtable!$A$4:$U$393,5,FALSE)="",VLOOKUP($A272,rawtable!$A$4:$U$393,21,FALSE),"")</f>
        <v>0.99</v>
      </c>
      <c r="L272" s="26" t="str">
        <f>IF(VLOOKUP($A272,rawtable!$A$4:$U$393,5,FALSE)="",IF(rawtable!$AB273=".","NA",VLOOKUP($A272,rawtable!$A$4:$AG$393,33,FALSE)),"")</f>
        <v>0.80 (0.39, 1.00)</v>
      </c>
    </row>
    <row r="273" spans="1:12" x14ac:dyDescent="0.25">
      <c r="A273">
        <v>270</v>
      </c>
      <c r="B273" s="24" t="str">
        <f>IF(VLOOKUP(A273,rawtable!$A$4:$U$393,5,FALSE)="",VLOOKUP(A273,rawtable!$A$4:$U$393,2,FALSE),"")</f>
        <v/>
      </c>
      <c r="C273" s="28">
        <f>IF(VLOOKUP(A273,rawtable!$A$4:$U$393,5,FALSE)="","",VLOOKUP(A273,rawtable!$A$4:$U$393,5,FALSE))</f>
        <v>0</v>
      </c>
      <c r="D273" s="25">
        <f>IF(VLOOKUP($A273,rawtable!$A$4:$U$393,5,FALSE)="","",VLOOKUP($A273,rawtable!$A$4:$U$393,7,FALSE))</f>
        <v>96.97</v>
      </c>
      <c r="E273" s="25" t="str">
        <f>IF(VLOOKUP($A273,rawtable!$A$4:$U$393,5,FALSE)="",VLOOKUP($A273,rawtable!$A$4:$U$393,13,FALSE),"")</f>
        <v/>
      </c>
      <c r="F273" s="26" t="str">
        <f>IF(VLOOKUP($A273,rawtable!$A$4:$U$393,5,FALSE)="",IF(rawtable!$V274=".","NA",VLOOKUP($A273,rawtable!$A$4:$AG$393,31,FALSE)),"")</f>
        <v/>
      </c>
      <c r="G273" s="25">
        <f>IF(VLOOKUP($A273,rawtable!$A$4:$U$393,5,FALSE)="","",VLOOKUP($A273,rawtable!$A$4:$U$393,8,FALSE))</f>
        <v>98.86</v>
      </c>
      <c r="H273" s="25" t="str">
        <f>IF(VLOOKUP($A273,rawtable!$A$4:$U$393,5,FALSE)="",VLOOKUP($A273,rawtable!$A$4:$U$393,17,FALSE),"")</f>
        <v/>
      </c>
      <c r="I273" s="26" t="str">
        <f>IF(VLOOKUP($A273,rawtable!$A$4:$U$393,5,FALSE)="",IF(rawtable!$Y274=".","NA",VLOOKUP($A273,rawtable!$A$4:$AG$393,32,FALSE)),"")</f>
        <v/>
      </c>
      <c r="J273" s="25">
        <f>IF(VLOOKUP($A273,rawtable!$A$4:$U$393,5,FALSE)="","",VLOOKUP($A273,rawtable!$A$4:$U$393,9,FALSE))</f>
        <v>98.486999999999995</v>
      </c>
      <c r="K273" s="25" t="str">
        <f>IF(VLOOKUP($A273,rawtable!$A$4:$U$393,5,FALSE)="",VLOOKUP($A273,rawtable!$A$4:$U$393,21,FALSE),"")</f>
        <v/>
      </c>
      <c r="L273" s="26" t="str">
        <f>IF(VLOOKUP($A273,rawtable!$A$4:$U$393,5,FALSE)="",IF(rawtable!$AB274=".","NA",VLOOKUP($A273,rawtable!$A$4:$AG$393,33,FALSE)),"")</f>
        <v/>
      </c>
    </row>
    <row r="274" spans="1:12" x14ac:dyDescent="0.25">
      <c r="A274">
        <v>271</v>
      </c>
      <c r="B274" s="24" t="str">
        <f>IF(VLOOKUP(A274,rawtable!$A$4:$U$393,5,FALSE)="",VLOOKUP(A274,rawtable!$A$4:$U$393,2,FALSE),"")</f>
        <v/>
      </c>
      <c r="C274" s="28">
        <f>IF(VLOOKUP(A274,rawtable!$A$4:$U$393,5,FALSE)="","",VLOOKUP(A274,rawtable!$A$4:$U$393,5,FALSE))</f>
        <v>1</v>
      </c>
      <c r="D274" s="25">
        <f>IF(VLOOKUP($A274,rawtable!$A$4:$U$393,5,FALSE)="","",VLOOKUP($A274,rawtable!$A$4:$U$393,7,FALSE))</f>
        <v>2.8519999999999999</v>
      </c>
      <c r="E274" s="25" t="str">
        <f>IF(VLOOKUP($A274,rawtable!$A$4:$U$393,5,FALSE)="",VLOOKUP($A274,rawtable!$A$4:$U$393,13,FALSE),"")</f>
        <v/>
      </c>
      <c r="F274" s="26" t="str">
        <f>IF(VLOOKUP($A274,rawtable!$A$4:$U$393,5,FALSE)="",IF(rawtable!$V275=".","NA",VLOOKUP($A274,rawtable!$A$4:$AG$393,31,FALSE)),"")</f>
        <v/>
      </c>
      <c r="G274" s="25">
        <f>IF(VLOOKUP($A274,rawtable!$A$4:$U$393,5,FALSE)="","",VLOOKUP($A274,rawtable!$A$4:$U$393,8,FALSE))</f>
        <v>1.1399999999999999</v>
      </c>
      <c r="H274" s="25" t="str">
        <f>IF(VLOOKUP($A274,rawtable!$A$4:$U$393,5,FALSE)="",VLOOKUP($A274,rawtable!$A$4:$U$393,17,FALSE),"")</f>
        <v/>
      </c>
      <c r="I274" s="26" t="str">
        <f>IF(VLOOKUP($A274,rawtable!$A$4:$U$393,5,FALSE)="",IF(rawtable!$Y275=".","NA",VLOOKUP($A274,rawtable!$A$4:$AG$393,32,FALSE)),"")</f>
        <v/>
      </c>
      <c r="J274" s="25">
        <f>IF(VLOOKUP($A274,rawtable!$A$4:$U$393,5,FALSE)="","",VLOOKUP($A274,rawtable!$A$4:$U$393,9,FALSE))</f>
        <v>1.5129999999999999</v>
      </c>
      <c r="K274" s="25" t="str">
        <f>IF(VLOOKUP($A274,rawtable!$A$4:$U$393,5,FALSE)="",VLOOKUP($A274,rawtable!$A$4:$U$393,21,FALSE),"")</f>
        <v/>
      </c>
      <c r="L274" s="26" t="str">
        <f>IF(VLOOKUP($A274,rawtable!$A$4:$U$393,5,FALSE)="",IF(rawtable!$AB275=".","NA",VLOOKUP($A274,rawtable!$A$4:$AG$393,33,FALSE)),"")</f>
        <v/>
      </c>
    </row>
    <row r="275" spans="1:12" x14ac:dyDescent="0.25">
      <c r="A275">
        <v>272</v>
      </c>
      <c r="B275" s="24" t="str">
        <f>IF(VLOOKUP(A275,rawtable!$A$4:$U$393,5,FALSE)="",VLOOKUP(A275,rawtable!$A$4:$U$393,2,FALSE),"")</f>
        <v/>
      </c>
      <c r="C275" s="28">
        <f>IF(VLOOKUP(A275,rawtable!$A$4:$U$393,5,FALSE)="","",VLOOKUP(A275,rawtable!$A$4:$U$393,5,FALSE))</f>
        <v>2</v>
      </c>
      <c r="D275" s="25">
        <f>IF(VLOOKUP($A275,rawtable!$A$4:$U$393,5,FALSE)="","",VLOOKUP($A275,rawtable!$A$4:$U$393,7,FALSE))</f>
        <v>0.17799999999999999</v>
      </c>
      <c r="E275" s="25" t="str">
        <f>IF(VLOOKUP($A275,rawtable!$A$4:$U$393,5,FALSE)="",VLOOKUP($A275,rawtable!$A$4:$U$393,13,FALSE),"")</f>
        <v/>
      </c>
      <c r="F275" s="26" t="str">
        <f>IF(VLOOKUP($A275,rawtable!$A$4:$U$393,5,FALSE)="",IF(rawtable!$V276=".","NA",VLOOKUP($A275,rawtable!$A$4:$AG$393,31,FALSE)),"")</f>
        <v/>
      </c>
      <c r="G275" s="25">
        <f>IF(VLOOKUP($A275,rawtable!$A$4:$U$393,5,FALSE)="","",VLOOKUP($A275,rawtable!$A$4:$U$393,8,FALSE))</f>
        <v>0</v>
      </c>
      <c r="H275" s="25" t="str">
        <f>IF(VLOOKUP($A275,rawtable!$A$4:$U$393,5,FALSE)="",VLOOKUP($A275,rawtable!$A$4:$U$393,17,FALSE),"")</f>
        <v/>
      </c>
      <c r="I275" s="26" t="str">
        <f>IF(VLOOKUP($A275,rawtable!$A$4:$U$393,5,FALSE)="",IF(rawtable!$Y276=".","NA",VLOOKUP($A275,rawtable!$A$4:$AG$393,32,FALSE)),"")</f>
        <v/>
      </c>
      <c r="J275" s="25">
        <f>IF(VLOOKUP($A275,rawtable!$A$4:$U$393,5,FALSE)="","",VLOOKUP($A275,rawtable!$A$4:$U$393,9,FALSE))</f>
        <v>0</v>
      </c>
      <c r="K275" s="25" t="str">
        <f>IF(VLOOKUP($A275,rawtable!$A$4:$U$393,5,FALSE)="",VLOOKUP($A275,rawtable!$A$4:$U$393,21,FALSE),"")</f>
        <v/>
      </c>
      <c r="L275" s="26" t="str">
        <f>IF(VLOOKUP($A275,rawtable!$A$4:$U$393,5,FALSE)="",IF(rawtable!$AB276=".","NA",VLOOKUP($A275,rawtable!$A$4:$AG$393,33,FALSE)),"")</f>
        <v/>
      </c>
    </row>
    <row r="276" spans="1:12" x14ac:dyDescent="0.25">
      <c r="A276">
        <v>273</v>
      </c>
      <c r="B276" s="24" t="str">
        <f>IF(VLOOKUP(A276,rawtable!$A$4:$U$393,5,FALSE)="",VLOOKUP(A276,rawtable!$A$4:$U$393,2,FALSE),"")</f>
        <v>car_repair_shop_total</v>
      </c>
      <c r="D276" s="25" t="str">
        <f>IF(VLOOKUP($A276,rawtable!$A$4:$U$393,5,FALSE)="","",VLOOKUP($A276,rawtable!$A$4:$U$393,7,FALSE))</f>
        <v/>
      </c>
      <c r="E276" s="25">
        <f>IF(VLOOKUP($A276,rawtable!$A$4:$U$393,5,FALSE)="",VLOOKUP($A276,rawtable!$A$4:$U$393,13,FALSE),"")</f>
        <v>0.98304999999999998</v>
      </c>
      <c r="F276" s="26" t="str">
        <f>IF(VLOOKUP($A276,rawtable!$A$4:$U$393,5,FALSE)="",IF(rawtable!$V277=".","NA",VLOOKUP($A276,rawtable!$A$4:$AG$393,31,FALSE)),"")</f>
        <v>0.79 (0.38, 1.00)</v>
      </c>
      <c r="G276" s="25" t="str">
        <f>IF(VLOOKUP($A276,rawtable!$A$4:$U$393,5,FALSE)="","",VLOOKUP($A276,rawtable!$A$4:$U$393,8,FALSE))</f>
        <v/>
      </c>
      <c r="H276" s="25">
        <f>IF(VLOOKUP($A276,rawtable!$A$4:$U$393,5,FALSE)="",VLOOKUP($A276,rawtable!$A$4:$U$393,17,FALSE),"")</f>
        <v>1</v>
      </c>
      <c r="I276" s="26" t="str">
        <f>IF(VLOOKUP($A276,rawtable!$A$4:$U$393,5,FALSE)="",IF(rawtable!$Y277=".","NA",VLOOKUP($A276,rawtable!$A$4:$AG$393,32,FALSE)),"")</f>
        <v>1.00 (1.00, 1.00)</v>
      </c>
      <c r="J276" s="25" t="str">
        <f>IF(VLOOKUP($A276,rawtable!$A$4:$U$393,5,FALSE)="","",VLOOKUP($A276,rawtable!$A$4:$U$393,9,FALSE))</f>
        <v/>
      </c>
      <c r="K276" s="25">
        <f>IF(VLOOKUP($A276,rawtable!$A$4:$U$393,5,FALSE)="",VLOOKUP($A276,rawtable!$A$4:$U$393,21,FALSE),"")</f>
        <v>0.98</v>
      </c>
      <c r="L276" s="26" t="str">
        <f>IF(VLOOKUP($A276,rawtable!$A$4:$U$393,5,FALSE)="",IF(rawtable!$AB277=".","NA",VLOOKUP($A276,rawtable!$A$4:$AG$393,33,FALSE)),"")</f>
        <v>-0.01 (-1.00, 1.00)</v>
      </c>
    </row>
    <row r="277" spans="1:12" x14ac:dyDescent="0.25">
      <c r="A277">
        <v>274</v>
      </c>
      <c r="B277" s="24" t="str">
        <f>IF(VLOOKUP(A277,rawtable!$A$4:$U$393,5,FALSE)="",VLOOKUP(A277,rawtable!$A$4:$U$393,2,FALSE),"")</f>
        <v/>
      </c>
      <c r="C277" s="28">
        <f>IF(VLOOKUP(A277,rawtable!$A$4:$U$393,5,FALSE)="","",VLOOKUP(A277,rawtable!$A$4:$U$393,5,FALSE))</f>
        <v>0</v>
      </c>
      <c r="D277" s="25">
        <f>IF(VLOOKUP($A277,rawtable!$A$4:$U$393,5,FALSE)="","",VLOOKUP($A277,rawtable!$A$4:$U$393,7,FALSE))</f>
        <v>96.257000000000005</v>
      </c>
      <c r="E277" s="25" t="str">
        <f>IF(VLOOKUP($A277,rawtable!$A$4:$U$393,5,FALSE)="",VLOOKUP($A277,rawtable!$A$4:$U$393,13,FALSE),"")</f>
        <v/>
      </c>
      <c r="F277" s="26" t="str">
        <f>IF(VLOOKUP($A277,rawtable!$A$4:$U$393,5,FALSE)="",IF(rawtable!$V278=".","NA",VLOOKUP($A277,rawtable!$A$4:$AG$393,31,FALSE)),"")</f>
        <v/>
      </c>
      <c r="G277" s="25">
        <f>IF(VLOOKUP($A277,rawtable!$A$4:$U$393,5,FALSE)="","",VLOOKUP($A277,rawtable!$A$4:$U$393,8,FALSE))</f>
        <v>98.373999999999995</v>
      </c>
      <c r="H277" s="25" t="str">
        <f>IF(VLOOKUP($A277,rawtable!$A$4:$U$393,5,FALSE)="",VLOOKUP($A277,rawtable!$A$4:$U$393,17,FALSE),"")</f>
        <v/>
      </c>
      <c r="I277" s="26" t="str">
        <f>IF(VLOOKUP($A277,rawtable!$A$4:$U$393,5,FALSE)="",IF(rawtable!$Y278=".","NA",VLOOKUP($A277,rawtable!$A$4:$AG$393,32,FALSE)),"")</f>
        <v/>
      </c>
      <c r="J277" s="25">
        <f>IF(VLOOKUP($A277,rawtable!$A$4:$U$393,5,FALSE)="","",VLOOKUP($A277,rawtable!$A$4:$U$393,9,FALSE))</f>
        <v>98.638000000000005</v>
      </c>
      <c r="K277" s="25" t="str">
        <f>IF(VLOOKUP($A277,rawtable!$A$4:$U$393,5,FALSE)="",VLOOKUP($A277,rawtable!$A$4:$U$393,21,FALSE),"")</f>
        <v/>
      </c>
      <c r="L277" s="26" t="str">
        <f>IF(VLOOKUP($A277,rawtable!$A$4:$U$393,5,FALSE)="",IF(rawtable!$AB278=".","NA",VLOOKUP($A277,rawtable!$A$4:$AG$393,33,FALSE)),"")</f>
        <v/>
      </c>
    </row>
    <row r="278" spans="1:12" x14ac:dyDescent="0.25">
      <c r="A278">
        <v>275</v>
      </c>
      <c r="B278" s="24" t="str">
        <f>IF(VLOOKUP(A278,rawtable!$A$4:$U$393,5,FALSE)="",VLOOKUP(A278,rawtable!$A$4:$U$393,2,FALSE),"")</f>
        <v/>
      </c>
      <c r="C278" s="28">
        <f>IF(VLOOKUP(A278,rawtable!$A$4:$U$393,5,FALSE)="","",VLOOKUP(A278,rawtable!$A$4:$U$393,5,FALSE))</f>
        <v>1</v>
      </c>
      <c r="D278" s="25">
        <f>IF(VLOOKUP($A278,rawtable!$A$4:$U$393,5,FALSE)="","",VLOOKUP($A278,rawtable!$A$4:$U$393,7,FALSE))</f>
        <v>3.7429999999999999</v>
      </c>
      <c r="E278" s="25" t="str">
        <f>IF(VLOOKUP($A278,rawtable!$A$4:$U$393,5,FALSE)="",VLOOKUP($A278,rawtable!$A$4:$U$393,13,FALSE),"")</f>
        <v/>
      </c>
      <c r="F278" s="26" t="str">
        <f>IF(VLOOKUP($A278,rawtable!$A$4:$U$393,5,FALSE)="",IF(rawtable!$V279=".","NA",VLOOKUP($A278,rawtable!$A$4:$AG$393,31,FALSE)),"")</f>
        <v/>
      </c>
      <c r="G278" s="25">
        <f>IF(VLOOKUP($A278,rawtable!$A$4:$U$393,5,FALSE)="","",VLOOKUP($A278,rawtable!$A$4:$U$393,8,FALSE))</f>
        <v>1.4630000000000001</v>
      </c>
      <c r="H278" s="25" t="str">
        <f>IF(VLOOKUP($A278,rawtable!$A$4:$U$393,5,FALSE)="",VLOOKUP($A278,rawtable!$A$4:$U$393,17,FALSE),"")</f>
        <v/>
      </c>
      <c r="I278" s="26" t="str">
        <f>IF(VLOOKUP($A278,rawtable!$A$4:$U$393,5,FALSE)="",IF(rawtable!$Y279=".","NA",VLOOKUP($A278,rawtable!$A$4:$AG$393,32,FALSE)),"")</f>
        <v/>
      </c>
      <c r="J278" s="25">
        <f>IF(VLOOKUP($A278,rawtable!$A$4:$U$393,5,FALSE)="","",VLOOKUP($A278,rawtable!$A$4:$U$393,9,FALSE))</f>
        <v>1.21</v>
      </c>
      <c r="K278" s="25" t="str">
        <f>IF(VLOOKUP($A278,rawtable!$A$4:$U$393,5,FALSE)="",VLOOKUP($A278,rawtable!$A$4:$U$393,21,FALSE),"")</f>
        <v/>
      </c>
      <c r="L278" s="26" t="str">
        <f>IF(VLOOKUP($A278,rawtable!$A$4:$U$393,5,FALSE)="",IF(rawtable!$AB279=".","NA",VLOOKUP($A278,rawtable!$A$4:$AG$393,33,FALSE)),"")</f>
        <v/>
      </c>
    </row>
    <row r="279" spans="1:12" x14ac:dyDescent="0.25">
      <c r="A279">
        <v>276</v>
      </c>
      <c r="B279" s="24" t="str">
        <f>IF(VLOOKUP(A279,rawtable!$A$4:$U$393,5,FALSE)="",VLOOKUP(A279,rawtable!$A$4:$U$393,2,FALSE),"")</f>
        <v/>
      </c>
      <c r="C279" s="28">
        <f>IF(VLOOKUP(A279,rawtable!$A$4:$U$393,5,FALSE)="","",VLOOKUP(A279,rawtable!$A$4:$U$393,5,FALSE))</f>
        <v>2</v>
      </c>
      <c r="D279" s="25">
        <f>IF(VLOOKUP($A279,rawtable!$A$4:$U$393,5,FALSE)="","",VLOOKUP($A279,rawtable!$A$4:$U$393,7,FALSE))</f>
        <v>0</v>
      </c>
      <c r="E279" s="25" t="str">
        <f>IF(VLOOKUP($A279,rawtable!$A$4:$U$393,5,FALSE)="",VLOOKUP($A279,rawtable!$A$4:$U$393,13,FALSE),"")</f>
        <v/>
      </c>
      <c r="F279" s="26" t="str">
        <f>IF(VLOOKUP($A279,rawtable!$A$4:$U$393,5,FALSE)="",IF(rawtable!$V280=".","NA",VLOOKUP($A279,rawtable!$A$4:$AG$393,31,FALSE)),"")</f>
        <v/>
      </c>
      <c r="G279" s="25">
        <f>IF(VLOOKUP($A279,rawtable!$A$4:$U$393,5,FALSE)="","",VLOOKUP($A279,rawtable!$A$4:$U$393,8,FALSE))</f>
        <v>0.16300000000000001</v>
      </c>
      <c r="H279" s="25" t="str">
        <f>IF(VLOOKUP($A279,rawtable!$A$4:$U$393,5,FALSE)="",VLOOKUP($A279,rawtable!$A$4:$U$393,17,FALSE),"")</f>
        <v/>
      </c>
      <c r="I279" s="26" t="str">
        <f>IF(VLOOKUP($A279,rawtable!$A$4:$U$393,5,FALSE)="",IF(rawtable!$Y280=".","NA",VLOOKUP($A279,rawtable!$A$4:$AG$393,32,FALSE)),"")</f>
        <v/>
      </c>
      <c r="J279" s="25">
        <f>IF(VLOOKUP($A279,rawtable!$A$4:$U$393,5,FALSE)="","",VLOOKUP($A279,rawtable!$A$4:$U$393,9,FALSE))</f>
        <v>0.151</v>
      </c>
      <c r="K279" s="25" t="str">
        <f>IF(VLOOKUP($A279,rawtable!$A$4:$U$393,5,FALSE)="",VLOOKUP($A279,rawtable!$A$4:$U$393,21,FALSE),"")</f>
        <v/>
      </c>
      <c r="L279" s="26" t="str">
        <f>IF(VLOOKUP($A279,rawtable!$A$4:$U$393,5,FALSE)="",IF(rawtable!$AB280=".","NA",VLOOKUP($A279,rawtable!$A$4:$AG$393,33,FALSE)),"")</f>
        <v/>
      </c>
    </row>
    <row r="280" spans="1:12" x14ac:dyDescent="0.25">
      <c r="A280">
        <v>277</v>
      </c>
      <c r="B280" s="24" t="str">
        <f>IF(VLOOKUP(A280,rawtable!$A$4:$U$393,5,FALSE)="",VLOOKUP(A280,rawtable!$A$4:$U$393,2,FALSE),"")</f>
        <v>church_total</v>
      </c>
      <c r="D280" s="25" t="str">
        <f>IF(VLOOKUP($A280,rawtable!$A$4:$U$393,5,FALSE)="","",VLOOKUP($A280,rawtable!$A$4:$U$393,7,FALSE))</f>
        <v/>
      </c>
      <c r="E280" s="25">
        <f>IF(VLOOKUP($A280,rawtable!$A$4:$U$393,5,FALSE)="",VLOOKUP($A280,rawtable!$A$4:$U$393,13,FALSE),"")</f>
        <v>0.94915000000000005</v>
      </c>
      <c r="F280" s="26" t="str">
        <f>IF(VLOOKUP($A280,rawtable!$A$4:$U$393,5,FALSE)="",IF(rawtable!$V281=".","NA",VLOOKUP($A280,rawtable!$A$4:$AG$393,31,FALSE)),"")</f>
        <v>0.86 (0.66, 1.00)</v>
      </c>
      <c r="G280" s="25" t="str">
        <f>IF(VLOOKUP($A280,rawtable!$A$4:$U$393,5,FALSE)="","",VLOOKUP($A280,rawtable!$A$4:$U$393,8,FALSE))</f>
        <v/>
      </c>
      <c r="H280" s="25">
        <f>IF(VLOOKUP($A280,rawtable!$A$4:$U$393,5,FALSE)="",VLOOKUP($A280,rawtable!$A$4:$U$393,17,FALSE),"")</f>
        <v>0.94118000000000002</v>
      </c>
      <c r="I280" s="26" t="str">
        <f>IF(VLOOKUP($A280,rawtable!$A$4:$U$393,5,FALSE)="",IF(rawtable!$Y281=".","NA",VLOOKUP($A280,rawtable!$A$4:$AG$393,32,FALSE)),"")</f>
        <v>0.83 (0.61, 1.00)</v>
      </c>
      <c r="J280" s="25" t="str">
        <f>IF(VLOOKUP($A280,rawtable!$A$4:$U$393,5,FALSE)="","",VLOOKUP($A280,rawtable!$A$4:$U$393,9,FALSE))</f>
        <v/>
      </c>
      <c r="K280" s="25">
        <f>IF(VLOOKUP($A280,rawtable!$A$4:$U$393,5,FALSE)="",VLOOKUP($A280,rawtable!$A$4:$U$393,21,FALSE),"")</f>
        <v>0.97</v>
      </c>
      <c r="L280" s="26" t="str">
        <f>IF(VLOOKUP($A280,rawtable!$A$4:$U$393,5,FALSE)="",IF(rawtable!$AB281=".","NA",VLOOKUP($A280,rawtable!$A$4:$AG$393,33,FALSE)),"")</f>
        <v>0.56 (-0.03, 1.00)</v>
      </c>
    </row>
    <row r="281" spans="1:12" x14ac:dyDescent="0.25">
      <c r="A281">
        <v>278</v>
      </c>
      <c r="B281" s="24" t="str">
        <f>IF(VLOOKUP(A281,rawtable!$A$4:$U$393,5,FALSE)="",VLOOKUP(A281,rawtable!$A$4:$U$393,2,FALSE),"")</f>
        <v/>
      </c>
      <c r="C281" s="28">
        <f>IF(VLOOKUP(A281,rawtable!$A$4:$U$393,5,FALSE)="","",VLOOKUP(A281,rawtable!$A$4:$U$393,5,FALSE))</f>
        <v>0</v>
      </c>
      <c r="D281" s="25">
        <f>IF(VLOOKUP($A281,rawtable!$A$4:$U$393,5,FALSE)="","",VLOOKUP($A281,rawtable!$A$4:$U$393,7,FALSE))</f>
        <v>89.483000000000004</v>
      </c>
      <c r="E281" s="25" t="str">
        <f>IF(VLOOKUP($A281,rawtable!$A$4:$U$393,5,FALSE)="",VLOOKUP($A281,rawtable!$A$4:$U$393,13,FALSE),"")</f>
        <v/>
      </c>
      <c r="F281" s="26" t="str">
        <f>IF(VLOOKUP($A281,rawtable!$A$4:$U$393,5,FALSE)="",IF(rawtable!$V282=".","NA",VLOOKUP($A281,rawtable!$A$4:$AG$393,31,FALSE)),"")</f>
        <v/>
      </c>
      <c r="G281" s="25">
        <f>IF(VLOOKUP($A281,rawtable!$A$4:$U$393,5,FALSE)="","",VLOOKUP($A281,rawtable!$A$4:$U$393,8,FALSE))</f>
        <v>91.87</v>
      </c>
      <c r="H281" s="25" t="str">
        <f>IF(VLOOKUP($A281,rawtable!$A$4:$U$393,5,FALSE)="",VLOOKUP($A281,rawtable!$A$4:$U$393,17,FALSE),"")</f>
        <v/>
      </c>
      <c r="I281" s="26" t="str">
        <f>IF(VLOOKUP($A281,rawtable!$A$4:$U$393,5,FALSE)="",IF(rawtable!$Y282=".","NA",VLOOKUP($A281,rawtable!$A$4:$AG$393,32,FALSE)),"")</f>
        <v/>
      </c>
      <c r="J281" s="25">
        <f>IF(VLOOKUP($A281,rawtable!$A$4:$U$393,5,FALSE)="","",VLOOKUP($A281,rawtable!$A$4:$U$393,9,FALSE))</f>
        <v>94.554000000000002</v>
      </c>
      <c r="K281" s="25" t="str">
        <f>IF(VLOOKUP($A281,rawtable!$A$4:$U$393,5,FALSE)="",VLOOKUP($A281,rawtable!$A$4:$U$393,21,FALSE),"")</f>
        <v/>
      </c>
      <c r="L281" s="26" t="str">
        <f>IF(VLOOKUP($A281,rawtable!$A$4:$U$393,5,FALSE)="",IF(rawtable!$AB282=".","NA",VLOOKUP($A281,rawtable!$A$4:$AG$393,33,FALSE)),"")</f>
        <v/>
      </c>
    </row>
    <row r="282" spans="1:12" x14ac:dyDescent="0.25">
      <c r="A282">
        <v>279</v>
      </c>
      <c r="B282" s="24" t="str">
        <f>IF(VLOOKUP(A282,rawtable!$A$4:$U$393,5,FALSE)="",VLOOKUP(A282,rawtable!$A$4:$U$393,2,FALSE),"")</f>
        <v/>
      </c>
      <c r="C282" s="28">
        <f>IF(VLOOKUP(A282,rawtable!$A$4:$U$393,5,FALSE)="","",VLOOKUP(A282,rawtable!$A$4:$U$393,5,FALSE))</f>
        <v>1</v>
      </c>
      <c r="D282" s="25">
        <f>IF(VLOOKUP($A282,rawtable!$A$4:$U$393,5,FALSE)="","",VLOOKUP($A282,rawtable!$A$4:$U$393,7,FALSE))</f>
        <v>9.4469999999999992</v>
      </c>
      <c r="E282" s="25" t="str">
        <f>IF(VLOOKUP($A282,rawtable!$A$4:$U$393,5,FALSE)="",VLOOKUP($A282,rawtable!$A$4:$U$393,13,FALSE),"")</f>
        <v/>
      </c>
      <c r="F282" s="26" t="str">
        <f>IF(VLOOKUP($A282,rawtable!$A$4:$U$393,5,FALSE)="",IF(rawtable!$V283=".","NA",VLOOKUP($A282,rawtable!$A$4:$AG$393,31,FALSE)),"")</f>
        <v/>
      </c>
      <c r="G282" s="25">
        <f>IF(VLOOKUP($A282,rawtable!$A$4:$U$393,5,FALSE)="","",VLOOKUP($A282,rawtable!$A$4:$U$393,8,FALSE))</f>
        <v>7.48</v>
      </c>
      <c r="H282" s="25" t="str">
        <f>IF(VLOOKUP($A282,rawtable!$A$4:$U$393,5,FALSE)="",VLOOKUP($A282,rawtable!$A$4:$U$393,17,FALSE),"")</f>
        <v/>
      </c>
      <c r="I282" s="26" t="str">
        <f>IF(VLOOKUP($A282,rawtable!$A$4:$U$393,5,FALSE)="",IF(rawtable!$Y283=".","NA",VLOOKUP($A282,rawtable!$A$4:$AG$393,32,FALSE)),"")</f>
        <v/>
      </c>
      <c r="J282" s="25">
        <f>IF(VLOOKUP($A282,rawtable!$A$4:$U$393,5,FALSE)="","",VLOOKUP($A282,rawtable!$A$4:$U$393,9,FALSE))</f>
        <v>4.992</v>
      </c>
      <c r="K282" s="25" t="str">
        <f>IF(VLOOKUP($A282,rawtable!$A$4:$U$393,5,FALSE)="",VLOOKUP($A282,rawtable!$A$4:$U$393,21,FALSE),"")</f>
        <v/>
      </c>
      <c r="L282" s="26" t="str">
        <f>IF(VLOOKUP($A282,rawtable!$A$4:$U$393,5,FALSE)="",IF(rawtable!$AB283=".","NA",VLOOKUP($A282,rawtable!$A$4:$AG$393,33,FALSE)),"")</f>
        <v/>
      </c>
    </row>
    <row r="283" spans="1:12" x14ac:dyDescent="0.25">
      <c r="A283">
        <v>280</v>
      </c>
      <c r="B283" s="24" t="str">
        <f>IF(VLOOKUP(A283,rawtable!$A$4:$U$393,5,FALSE)="",VLOOKUP(A283,rawtable!$A$4:$U$393,2,FALSE),"")</f>
        <v/>
      </c>
      <c r="C283" s="28">
        <f>IF(VLOOKUP(A283,rawtable!$A$4:$U$393,5,FALSE)="","",VLOOKUP(A283,rawtable!$A$4:$U$393,5,FALSE))</f>
        <v>2</v>
      </c>
      <c r="D283" s="25">
        <f>IF(VLOOKUP($A283,rawtable!$A$4:$U$393,5,FALSE)="","",VLOOKUP($A283,rawtable!$A$4:$U$393,7,FALSE))</f>
        <v>1.07</v>
      </c>
      <c r="E283" s="25" t="str">
        <f>IF(VLOOKUP($A283,rawtable!$A$4:$U$393,5,FALSE)="",VLOOKUP($A283,rawtable!$A$4:$U$393,13,FALSE),"")</f>
        <v/>
      </c>
      <c r="F283" s="26" t="str">
        <f>IF(VLOOKUP($A283,rawtable!$A$4:$U$393,5,FALSE)="",IF(rawtable!$V284=".","NA",VLOOKUP($A283,rawtable!$A$4:$AG$393,31,FALSE)),"")</f>
        <v/>
      </c>
      <c r="G283" s="25">
        <f>IF(VLOOKUP($A283,rawtable!$A$4:$U$393,5,FALSE)="","",VLOOKUP($A283,rawtable!$A$4:$U$393,8,FALSE))</f>
        <v>0.65</v>
      </c>
      <c r="H283" s="25" t="str">
        <f>IF(VLOOKUP($A283,rawtable!$A$4:$U$393,5,FALSE)="",VLOOKUP($A283,rawtable!$A$4:$U$393,17,FALSE),"")</f>
        <v/>
      </c>
      <c r="I283" s="26" t="str">
        <f>IF(VLOOKUP($A283,rawtable!$A$4:$U$393,5,FALSE)="",IF(rawtable!$Y284=".","NA",VLOOKUP($A283,rawtable!$A$4:$AG$393,32,FALSE)),"")</f>
        <v/>
      </c>
      <c r="J283" s="25">
        <f>IF(VLOOKUP($A283,rawtable!$A$4:$U$393,5,FALSE)="","",VLOOKUP($A283,rawtable!$A$4:$U$393,9,FALSE))</f>
        <v>0.45400000000000001</v>
      </c>
      <c r="K283" s="25" t="str">
        <f>IF(VLOOKUP($A283,rawtable!$A$4:$U$393,5,FALSE)="",VLOOKUP($A283,rawtable!$A$4:$U$393,21,FALSE),"")</f>
        <v/>
      </c>
      <c r="L283" s="26" t="str">
        <f>IF(VLOOKUP($A283,rawtable!$A$4:$U$393,5,FALSE)="",IF(rawtable!$AB284=".","NA",VLOOKUP($A283,rawtable!$A$4:$AG$393,33,FALSE)),"")</f>
        <v/>
      </c>
    </row>
    <row r="284" spans="1:12" x14ac:dyDescent="0.25">
      <c r="A284">
        <v>281</v>
      </c>
      <c r="B284" s="24" t="str">
        <f>IF(VLOOKUP(A284,rawtable!$A$4:$U$393,5,FALSE)="",VLOOKUP(A284,rawtable!$A$4:$U$393,2,FALSE),"")</f>
        <v>bar_total</v>
      </c>
      <c r="D284" s="25" t="str">
        <f>IF(VLOOKUP($A284,rawtable!$A$4:$U$393,5,FALSE)="","",VLOOKUP($A284,rawtable!$A$4:$U$393,7,FALSE))</f>
        <v/>
      </c>
      <c r="E284" s="25">
        <f>IF(VLOOKUP($A284,rawtable!$A$4:$U$393,5,FALSE)="",VLOOKUP($A284,rawtable!$A$4:$U$393,13,FALSE),"")</f>
        <v>0.94915000000000005</v>
      </c>
      <c r="F284" s="26" t="str">
        <f>IF(VLOOKUP($A284,rawtable!$A$4:$U$393,5,FALSE)="",IF(rawtable!$V285=".","NA",VLOOKUP($A284,rawtable!$A$4:$AG$393,31,FALSE)),"")</f>
        <v>0.38 (-0.45, 1.00)</v>
      </c>
      <c r="G284" s="25" t="str">
        <f>IF(VLOOKUP($A284,rawtable!$A$4:$U$393,5,FALSE)="","",VLOOKUP($A284,rawtable!$A$4:$U$393,8,FALSE))</f>
        <v/>
      </c>
      <c r="H284" s="25">
        <f>IF(VLOOKUP($A284,rawtable!$A$4:$U$393,5,FALSE)="",VLOOKUP($A284,rawtable!$A$4:$U$393,17,FALSE),"")</f>
        <v>1</v>
      </c>
      <c r="I284" s="26" t="str">
        <f>IF(VLOOKUP($A284,rawtable!$A$4:$U$393,5,FALSE)="",IF(rawtable!$Y285=".","NA",VLOOKUP($A284,rawtable!$A$4:$AG$393,32,FALSE)),"")</f>
        <v>1.00 (1.00, 1.00)</v>
      </c>
      <c r="J284" s="25" t="str">
        <f>IF(VLOOKUP($A284,rawtable!$A$4:$U$393,5,FALSE)="","",VLOOKUP($A284,rawtable!$A$4:$U$393,9,FALSE))</f>
        <v/>
      </c>
      <c r="K284" s="25">
        <f>IF(VLOOKUP($A284,rawtable!$A$4:$U$393,5,FALSE)="",VLOOKUP($A284,rawtable!$A$4:$U$393,21,FALSE),"")</f>
        <v>0.96</v>
      </c>
      <c r="L284" s="26" t="str">
        <f>IF(VLOOKUP($A284,rawtable!$A$4:$U$393,5,FALSE)="",IF(rawtable!$AB285=".","NA",VLOOKUP($A284,rawtable!$A$4:$AG$393,33,FALSE)),"")</f>
        <v>0.64 (0.19, 0.99)</v>
      </c>
    </row>
    <row r="285" spans="1:12" x14ac:dyDescent="0.25">
      <c r="A285">
        <v>282</v>
      </c>
      <c r="B285" s="24" t="str">
        <f>IF(VLOOKUP(A285,rawtable!$A$4:$U$393,5,FALSE)="",VLOOKUP(A285,rawtable!$A$4:$U$393,2,FALSE),"")</f>
        <v/>
      </c>
      <c r="C285" s="28">
        <f>IF(VLOOKUP(A285,rawtable!$A$4:$U$393,5,FALSE)="","",VLOOKUP(A285,rawtable!$A$4:$U$393,5,FALSE))</f>
        <v>0</v>
      </c>
      <c r="D285" s="25">
        <f>IF(VLOOKUP($A285,rawtable!$A$4:$U$393,5,FALSE)="","",VLOOKUP($A285,rawtable!$A$4:$U$393,7,FALSE))</f>
        <v>96.257000000000005</v>
      </c>
      <c r="E285" s="25" t="str">
        <f>IF(VLOOKUP($A285,rawtable!$A$4:$U$393,5,FALSE)="",VLOOKUP($A285,rawtable!$A$4:$U$393,13,FALSE),"")</f>
        <v/>
      </c>
      <c r="F285" s="26" t="str">
        <f>IF(VLOOKUP($A285,rawtable!$A$4:$U$393,5,FALSE)="",IF(rawtable!$V286=".","NA",VLOOKUP($A285,rawtable!$A$4:$AG$393,31,FALSE)),"")</f>
        <v/>
      </c>
      <c r="G285" s="25">
        <f>IF(VLOOKUP($A285,rawtable!$A$4:$U$393,5,FALSE)="","",VLOOKUP($A285,rawtable!$A$4:$U$393,8,FALSE))</f>
        <v>98.207999999999998</v>
      </c>
      <c r="H285" s="25" t="str">
        <f>IF(VLOOKUP($A285,rawtable!$A$4:$U$393,5,FALSE)="",VLOOKUP($A285,rawtable!$A$4:$U$393,17,FALSE),"")</f>
        <v/>
      </c>
      <c r="I285" s="26" t="str">
        <f>IF(VLOOKUP($A285,rawtable!$A$4:$U$393,5,FALSE)="",IF(rawtable!$Y286=".","NA",VLOOKUP($A285,rawtable!$A$4:$AG$393,32,FALSE)),"")</f>
        <v/>
      </c>
      <c r="J285" s="25">
        <f>IF(VLOOKUP($A285,rawtable!$A$4:$U$393,5,FALSE)="","",VLOOKUP($A285,rawtable!$A$4:$U$393,9,FALSE))</f>
        <v>97.882000000000005</v>
      </c>
      <c r="K285" s="25" t="str">
        <f>IF(VLOOKUP($A285,rawtable!$A$4:$U$393,5,FALSE)="",VLOOKUP($A285,rawtable!$A$4:$U$393,21,FALSE),"")</f>
        <v/>
      </c>
      <c r="L285" s="26" t="str">
        <f>IF(VLOOKUP($A285,rawtable!$A$4:$U$393,5,FALSE)="",IF(rawtable!$AB286=".","NA",VLOOKUP($A285,rawtable!$A$4:$AG$393,33,FALSE)),"")</f>
        <v/>
      </c>
    </row>
    <row r="286" spans="1:12" x14ac:dyDescent="0.25">
      <c r="A286">
        <v>283</v>
      </c>
      <c r="B286" s="24" t="str">
        <f>IF(VLOOKUP(A286,rawtable!$A$4:$U$393,5,FALSE)="",VLOOKUP(A286,rawtable!$A$4:$U$393,2,FALSE),"")</f>
        <v/>
      </c>
      <c r="C286" s="28">
        <f>IF(VLOOKUP(A286,rawtable!$A$4:$U$393,5,FALSE)="","",VLOOKUP(A286,rawtable!$A$4:$U$393,5,FALSE))</f>
        <v>1</v>
      </c>
      <c r="D286" s="25">
        <f>IF(VLOOKUP($A286,rawtable!$A$4:$U$393,5,FALSE)="","",VLOOKUP($A286,rawtable!$A$4:$U$393,7,FALSE))</f>
        <v>3.5649999999999999</v>
      </c>
      <c r="E286" s="25" t="str">
        <f>IF(VLOOKUP($A286,rawtable!$A$4:$U$393,5,FALSE)="",VLOOKUP($A286,rawtable!$A$4:$U$393,13,FALSE),"")</f>
        <v/>
      </c>
      <c r="F286" s="26" t="str">
        <f>IF(VLOOKUP($A286,rawtable!$A$4:$U$393,5,FALSE)="",IF(rawtable!$V287=".","NA",VLOOKUP($A286,rawtable!$A$4:$AG$393,31,FALSE)),"")</f>
        <v/>
      </c>
      <c r="G286" s="25">
        <f>IF(VLOOKUP($A286,rawtable!$A$4:$U$393,5,FALSE)="","",VLOOKUP($A286,rawtable!$A$4:$U$393,8,FALSE))</f>
        <v>1.629</v>
      </c>
      <c r="H286" s="25" t="str">
        <f>IF(VLOOKUP($A286,rawtable!$A$4:$U$393,5,FALSE)="",VLOOKUP($A286,rawtable!$A$4:$U$393,17,FALSE),"")</f>
        <v/>
      </c>
      <c r="I286" s="26" t="str">
        <f>IF(VLOOKUP($A286,rawtable!$A$4:$U$393,5,FALSE)="",IF(rawtable!$Y287=".","NA",VLOOKUP($A286,rawtable!$A$4:$AG$393,32,FALSE)),"")</f>
        <v/>
      </c>
      <c r="J286" s="25">
        <f>IF(VLOOKUP($A286,rawtable!$A$4:$U$393,5,FALSE)="","",VLOOKUP($A286,rawtable!$A$4:$U$393,9,FALSE))</f>
        <v>2.1179999999999999</v>
      </c>
      <c r="K286" s="25" t="str">
        <f>IF(VLOOKUP($A286,rawtable!$A$4:$U$393,5,FALSE)="",VLOOKUP($A286,rawtable!$A$4:$U$393,21,FALSE),"")</f>
        <v/>
      </c>
      <c r="L286" s="26" t="str">
        <f>IF(VLOOKUP($A286,rawtable!$A$4:$U$393,5,FALSE)="",IF(rawtable!$AB287=".","NA",VLOOKUP($A286,rawtable!$A$4:$AG$393,33,FALSE)),"")</f>
        <v/>
      </c>
    </row>
    <row r="287" spans="1:12" x14ac:dyDescent="0.25">
      <c r="A287">
        <v>284</v>
      </c>
      <c r="B287" s="24" t="str">
        <f>IF(VLOOKUP(A287,rawtable!$A$4:$U$393,5,FALSE)="",VLOOKUP(A287,rawtable!$A$4:$U$393,2,FALSE),"")</f>
        <v/>
      </c>
      <c r="C287" s="28">
        <f>IF(VLOOKUP(A287,rawtable!$A$4:$U$393,5,FALSE)="","",VLOOKUP(A287,rawtable!$A$4:$U$393,5,FALSE))</f>
        <v>2</v>
      </c>
      <c r="D287" s="25">
        <f>IF(VLOOKUP($A287,rawtable!$A$4:$U$393,5,FALSE)="","",VLOOKUP($A287,rawtable!$A$4:$U$393,7,FALSE))</f>
        <v>0</v>
      </c>
      <c r="E287" s="25" t="str">
        <f>IF(VLOOKUP($A287,rawtable!$A$4:$U$393,5,FALSE)="",VLOOKUP($A287,rawtable!$A$4:$U$393,13,FALSE),"")</f>
        <v/>
      </c>
      <c r="F287" s="26" t="str">
        <f>IF(VLOOKUP($A287,rawtable!$A$4:$U$393,5,FALSE)="",IF(rawtable!$V288=".","NA",VLOOKUP($A287,rawtable!$A$4:$AG$393,31,FALSE)),"")</f>
        <v/>
      </c>
      <c r="G287" s="25">
        <f>IF(VLOOKUP($A287,rawtable!$A$4:$U$393,5,FALSE)="","",VLOOKUP($A287,rawtable!$A$4:$U$393,8,FALSE))</f>
        <v>0.16300000000000001</v>
      </c>
      <c r="H287" s="25" t="str">
        <f>IF(VLOOKUP($A287,rawtable!$A$4:$U$393,5,FALSE)="",VLOOKUP($A287,rawtable!$A$4:$U$393,17,FALSE),"")</f>
        <v/>
      </c>
      <c r="I287" s="26" t="str">
        <f>IF(VLOOKUP($A287,rawtable!$A$4:$U$393,5,FALSE)="",IF(rawtable!$Y288=".","NA",VLOOKUP($A287,rawtable!$A$4:$AG$393,32,FALSE)),"")</f>
        <v/>
      </c>
      <c r="J287" s="25">
        <f>IF(VLOOKUP($A287,rawtable!$A$4:$U$393,5,FALSE)="","",VLOOKUP($A287,rawtable!$A$4:$U$393,9,FALSE))</f>
        <v>0</v>
      </c>
      <c r="K287" s="25" t="str">
        <f>IF(VLOOKUP($A287,rawtable!$A$4:$U$393,5,FALSE)="",VLOOKUP($A287,rawtable!$A$4:$U$393,21,FALSE),"")</f>
        <v/>
      </c>
      <c r="L287" s="26" t="str">
        <f>IF(VLOOKUP($A287,rawtable!$A$4:$U$393,5,FALSE)="",IF(rawtable!$AB288=".","NA",VLOOKUP($A287,rawtable!$A$4:$AG$393,33,FALSE)),"")</f>
        <v/>
      </c>
    </row>
    <row r="288" spans="1:12" x14ac:dyDescent="0.25">
      <c r="A288">
        <v>285</v>
      </c>
      <c r="B288" s="24" t="str">
        <f>IF(VLOOKUP(A288,rawtable!$A$4:$U$393,5,FALSE)="",VLOOKUP(A288,rawtable!$A$4:$U$393,2,FALSE),"")</f>
        <v/>
      </c>
      <c r="C288" s="28">
        <f>IF(VLOOKUP(A288,rawtable!$A$4:$U$393,5,FALSE)="","",VLOOKUP(A288,rawtable!$A$4:$U$393,5,FALSE))</f>
        <v>4</v>
      </c>
      <c r="D288" s="25">
        <f>IF(VLOOKUP($A288,rawtable!$A$4:$U$393,5,FALSE)="","",VLOOKUP($A288,rawtable!$A$4:$U$393,7,FALSE))</f>
        <v>0.17799999999999999</v>
      </c>
      <c r="E288" s="25" t="str">
        <f>IF(VLOOKUP($A288,rawtable!$A$4:$U$393,5,FALSE)="",VLOOKUP($A288,rawtable!$A$4:$U$393,13,FALSE),"")</f>
        <v/>
      </c>
      <c r="F288" s="26" t="str">
        <f>IF(VLOOKUP($A288,rawtable!$A$4:$U$393,5,FALSE)="",IF(rawtable!$V289=".","NA",VLOOKUP($A288,rawtable!$A$4:$AG$393,31,FALSE)),"")</f>
        <v/>
      </c>
      <c r="G288" s="25">
        <f>IF(VLOOKUP($A288,rawtable!$A$4:$U$393,5,FALSE)="","",VLOOKUP($A288,rawtable!$A$4:$U$393,8,FALSE))</f>
        <v>0</v>
      </c>
      <c r="H288" s="25" t="str">
        <f>IF(VLOOKUP($A288,rawtable!$A$4:$U$393,5,FALSE)="",VLOOKUP($A288,rawtable!$A$4:$U$393,17,FALSE),"")</f>
        <v/>
      </c>
      <c r="I288" s="26" t="str">
        <f>IF(VLOOKUP($A288,rawtable!$A$4:$U$393,5,FALSE)="",IF(rawtable!$Y289=".","NA",VLOOKUP($A288,rawtable!$A$4:$AG$393,32,FALSE)),"")</f>
        <v/>
      </c>
      <c r="J288" s="25">
        <f>IF(VLOOKUP($A288,rawtable!$A$4:$U$393,5,FALSE)="","",VLOOKUP($A288,rawtable!$A$4:$U$393,9,FALSE))</f>
        <v>0</v>
      </c>
      <c r="K288" s="25" t="str">
        <f>IF(VLOOKUP($A288,rawtable!$A$4:$U$393,5,FALSE)="",VLOOKUP($A288,rawtable!$A$4:$U$393,21,FALSE),"")</f>
        <v/>
      </c>
      <c r="L288" s="26" t="str">
        <f>IF(VLOOKUP($A288,rawtable!$A$4:$U$393,5,FALSE)="",IF(rawtable!$AB289=".","NA",VLOOKUP($A288,rawtable!$A$4:$AG$393,33,FALSE)),"")</f>
        <v/>
      </c>
    </row>
    <row r="289" spans="1:12" x14ac:dyDescent="0.25">
      <c r="A289">
        <v>286</v>
      </c>
      <c r="B289" s="24" t="str">
        <f>IF(VLOOKUP(A289,rawtable!$A$4:$U$393,5,FALSE)="",VLOOKUP(A289,rawtable!$A$4:$U$393,2,FALSE),"")</f>
        <v>check_cashing_store_total</v>
      </c>
      <c r="D289" s="25" t="str">
        <f>IF(VLOOKUP($A289,rawtable!$A$4:$U$393,5,FALSE)="","",VLOOKUP($A289,rawtable!$A$4:$U$393,7,FALSE))</f>
        <v/>
      </c>
      <c r="E289" s="25">
        <f>IF(VLOOKUP($A289,rawtable!$A$4:$U$393,5,FALSE)="",VLOOKUP($A289,rawtable!$A$4:$U$393,13,FALSE),"")</f>
        <v>1</v>
      </c>
      <c r="F289" s="26" t="str">
        <f>IF(VLOOKUP($A289,rawtable!$A$4:$U$393,5,FALSE)="",IF(rawtable!$V290=".","NA",VLOOKUP($A289,rawtable!$A$4:$AG$393,31,FALSE)),"")</f>
        <v>0.00 (1.00, 1.00)</v>
      </c>
      <c r="G289" s="25" t="str">
        <f>IF(VLOOKUP($A289,rawtable!$A$4:$U$393,5,FALSE)="","",VLOOKUP($A289,rawtable!$A$4:$U$393,8,FALSE))</f>
        <v/>
      </c>
      <c r="H289" s="25">
        <f>IF(VLOOKUP($A289,rawtable!$A$4:$U$393,5,FALSE)="",VLOOKUP($A289,rawtable!$A$4:$U$393,17,FALSE),"")</f>
        <v>1</v>
      </c>
      <c r="I289" s="26" t="str">
        <f>IF(VLOOKUP($A289,rawtable!$A$4:$U$393,5,FALSE)="",IF(rawtable!$Y290=".","NA",VLOOKUP($A289,rawtable!$A$4:$AG$393,32,FALSE)),"")</f>
        <v>0.00 (1.00, 1.00)</v>
      </c>
      <c r="J289" s="25" t="str">
        <f>IF(VLOOKUP($A289,rawtable!$A$4:$U$393,5,FALSE)="","",VLOOKUP($A289,rawtable!$A$4:$U$393,9,FALSE))</f>
        <v/>
      </c>
      <c r="K289" s="25">
        <f>IF(VLOOKUP($A289,rawtable!$A$4:$U$393,5,FALSE)="",VLOOKUP($A289,rawtable!$A$4:$U$393,21,FALSE),"")</f>
        <v>1</v>
      </c>
      <c r="L289" s="26" t="str">
        <f>IF(VLOOKUP($A289,rawtable!$A$4:$U$393,5,FALSE)="",IF(rawtable!$AB290=".","NA",VLOOKUP($A289,rawtable!$A$4:$AG$393,33,FALSE)),"")</f>
        <v>0.00 (1.00, 1.00)</v>
      </c>
    </row>
    <row r="290" spans="1:12" x14ac:dyDescent="0.25">
      <c r="A290">
        <v>287</v>
      </c>
      <c r="B290" s="24" t="str">
        <f>IF(VLOOKUP(A290,rawtable!$A$4:$U$393,5,FALSE)="",VLOOKUP(A290,rawtable!$A$4:$U$393,2,FALSE),"")</f>
        <v/>
      </c>
      <c r="C290" s="28">
        <f>IF(VLOOKUP(A290,rawtable!$A$4:$U$393,5,FALSE)="","",VLOOKUP(A290,rawtable!$A$4:$U$393,5,FALSE))</f>
        <v>0</v>
      </c>
      <c r="D290" s="25">
        <f>IF(VLOOKUP($A290,rawtable!$A$4:$U$393,5,FALSE)="","",VLOOKUP($A290,rawtable!$A$4:$U$393,7,FALSE))</f>
        <v>99.822000000000003</v>
      </c>
      <c r="E290" s="25" t="str">
        <f>IF(VLOOKUP($A290,rawtable!$A$4:$U$393,5,FALSE)="",VLOOKUP($A290,rawtable!$A$4:$U$393,13,FALSE),"")</f>
        <v/>
      </c>
      <c r="F290" s="26" t="str">
        <f>IF(VLOOKUP($A290,rawtable!$A$4:$U$393,5,FALSE)="",IF(rawtable!$V291=".","NA",VLOOKUP($A290,rawtable!$A$4:$AG$393,31,FALSE)),"")</f>
        <v/>
      </c>
      <c r="G290" s="25">
        <f>IF(VLOOKUP($A290,rawtable!$A$4:$U$393,5,FALSE)="","",VLOOKUP($A290,rawtable!$A$4:$U$393,8,FALSE))</f>
        <v>99.837000000000003</v>
      </c>
      <c r="H290" s="25" t="str">
        <f>IF(VLOOKUP($A290,rawtable!$A$4:$U$393,5,FALSE)="",VLOOKUP($A290,rawtable!$A$4:$U$393,17,FALSE),"")</f>
        <v/>
      </c>
      <c r="I290" s="26" t="str">
        <f>IF(VLOOKUP($A290,rawtable!$A$4:$U$393,5,FALSE)="",IF(rawtable!$Y291=".","NA",VLOOKUP($A290,rawtable!$A$4:$AG$393,32,FALSE)),"")</f>
        <v/>
      </c>
      <c r="J290" s="25">
        <f>IF(VLOOKUP($A290,rawtable!$A$4:$U$393,5,FALSE)="","",VLOOKUP($A290,rawtable!$A$4:$U$393,9,FALSE))</f>
        <v>99.849000000000004</v>
      </c>
      <c r="K290" s="25" t="str">
        <f>IF(VLOOKUP($A290,rawtable!$A$4:$U$393,5,FALSE)="",VLOOKUP($A290,rawtable!$A$4:$U$393,21,FALSE),"")</f>
        <v/>
      </c>
      <c r="L290" s="26" t="str">
        <f>IF(VLOOKUP($A290,rawtable!$A$4:$U$393,5,FALSE)="",IF(rawtable!$AB291=".","NA",VLOOKUP($A290,rawtable!$A$4:$AG$393,33,FALSE)),"")</f>
        <v/>
      </c>
    </row>
    <row r="291" spans="1:12" x14ac:dyDescent="0.25">
      <c r="A291">
        <v>288</v>
      </c>
      <c r="B291" s="24" t="str">
        <f>IF(VLOOKUP(A291,rawtable!$A$4:$U$393,5,FALSE)="",VLOOKUP(A291,rawtable!$A$4:$U$393,2,FALSE),"")</f>
        <v/>
      </c>
      <c r="C291" s="28">
        <f>IF(VLOOKUP(A291,rawtable!$A$4:$U$393,5,FALSE)="","",VLOOKUP(A291,rawtable!$A$4:$U$393,5,FALSE))</f>
        <v>1</v>
      </c>
      <c r="D291" s="25">
        <f>IF(VLOOKUP($A291,rawtable!$A$4:$U$393,5,FALSE)="","",VLOOKUP($A291,rawtable!$A$4:$U$393,7,FALSE))</f>
        <v>0.17799999999999999</v>
      </c>
      <c r="E291" s="25" t="str">
        <f>IF(VLOOKUP($A291,rawtable!$A$4:$U$393,5,FALSE)="",VLOOKUP($A291,rawtable!$A$4:$U$393,13,FALSE),"")</f>
        <v/>
      </c>
      <c r="F291" s="26" t="str">
        <f>IF(VLOOKUP($A291,rawtable!$A$4:$U$393,5,FALSE)="",IF(rawtable!$V292=".","NA",VLOOKUP($A291,rawtable!$A$4:$AG$393,31,FALSE)),"")</f>
        <v/>
      </c>
      <c r="G291" s="25">
        <f>IF(VLOOKUP($A291,rawtable!$A$4:$U$393,5,FALSE)="","",VLOOKUP($A291,rawtable!$A$4:$U$393,8,FALSE))</f>
        <v>0.16300000000000001</v>
      </c>
      <c r="H291" s="25" t="str">
        <f>IF(VLOOKUP($A291,rawtable!$A$4:$U$393,5,FALSE)="",VLOOKUP($A291,rawtable!$A$4:$U$393,17,FALSE),"")</f>
        <v/>
      </c>
      <c r="I291" s="26" t="str">
        <f>IF(VLOOKUP($A291,rawtable!$A$4:$U$393,5,FALSE)="",IF(rawtable!$Y292=".","NA",VLOOKUP($A291,rawtable!$A$4:$AG$393,32,FALSE)),"")</f>
        <v/>
      </c>
      <c r="J291" s="25">
        <f>IF(VLOOKUP($A291,rawtable!$A$4:$U$393,5,FALSE)="","",VLOOKUP($A291,rawtable!$A$4:$U$393,9,FALSE))</f>
        <v>0.151</v>
      </c>
      <c r="K291" s="25" t="str">
        <f>IF(VLOOKUP($A291,rawtable!$A$4:$U$393,5,FALSE)="",VLOOKUP($A291,rawtable!$A$4:$U$393,21,FALSE),"")</f>
        <v/>
      </c>
      <c r="L291" s="26" t="str">
        <f>IF(VLOOKUP($A291,rawtable!$A$4:$U$393,5,FALSE)="",IF(rawtable!$AB292=".","NA",VLOOKUP($A291,rawtable!$A$4:$AG$393,33,FALSE)),"")</f>
        <v/>
      </c>
    </row>
    <row r="292" spans="1:12" x14ac:dyDescent="0.25">
      <c r="A292">
        <v>289</v>
      </c>
      <c r="B292" s="24" t="str">
        <f>IF(VLOOKUP(A292,rawtable!$A$4:$U$393,5,FALSE)="",VLOOKUP(A292,rawtable!$A$4:$U$393,2,FALSE),"")</f>
        <v>other_gathering_place_total</v>
      </c>
      <c r="D292" s="25" t="str">
        <f>IF(VLOOKUP($A292,rawtable!$A$4:$U$393,5,FALSE)="","",VLOOKUP($A292,rawtable!$A$4:$U$393,7,FALSE))</f>
        <v/>
      </c>
      <c r="E292" s="25">
        <f>IF(VLOOKUP($A292,rawtable!$A$4:$U$393,5,FALSE)="",VLOOKUP($A292,rawtable!$A$4:$U$393,13,FALSE),"")</f>
        <v>0.79661000000000004</v>
      </c>
      <c r="F292" s="26" t="str">
        <f>IF(VLOOKUP($A292,rawtable!$A$4:$U$393,5,FALSE)="",IF(rawtable!$V293=".","NA",VLOOKUP($A292,rawtable!$A$4:$AG$393,31,FALSE)),"")</f>
        <v>0.35 (0.00, 0.66)</v>
      </c>
      <c r="G292" s="25" t="str">
        <f>IF(VLOOKUP($A292,rawtable!$A$4:$U$393,5,FALSE)="","",VLOOKUP($A292,rawtable!$A$4:$U$393,8,FALSE))</f>
        <v/>
      </c>
      <c r="H292" s="25">
        <f>IF(VLOOKUP($A292,rawtable!$A$4:$U$393,5,FALSE)="",VLOOKUP($A292,rawtable!$A$4:$U$393,17,FALSE),"")</f>
        <v>0.94118000000000002</v>
      </c>
      <c r="I292" s="26" t="str">
        <f>IF(VLOOKUP($A292,rawtable!$A$4:$U$393,5,FALSE)="",IF(rawtable!$Y293=".","NA",VLOOKUP($A292,rawtable!$A$4:$AG$393,32,FALSE)),"")</f>
        <v>0.54 (-0.06, 1.00)</v>
      </c>
      <c r="J292" s="25" t="str">
        <f>IF(VLOOKUP($A292,rawtable!$A$4:$U$393,5,FALSE)="","",VLOOKUP($A292,rawtable!$A$4:$U$393,9,FALSE))</f>
        <v/>
      </c>
      <c r="K292" s="25">
        <f>IF(VLOOKUP($A292,rawtable!$A$4:$U$393,5,FALSE)="",VLOOKUP($A292,rawtable!$A$4:$U$393,21,FALSE),"")</f>
        <v>0.86</v>
      </c>
      <c r="L292" s="26" t="str">
        <f>IF(VLOOKUP($A292,rawtable!$A$4:$U$393,5,FALSE)="",IF(rawtable!$AB293=".","NA",VLOOKUP($A292,rawtable!$A$4:$AG$393,33,FALSE)),"")</f>
        <v>-0.07 (-0.60, 0.47)</v>
      </c>
    </row>
    <row r="293" spans="1:12" x14ac:dyDescent="0.25">
      <c r="A293">
        <v>290</v>
      </c>
      <c r="B293" s="24" t="str">
        <f>IF(VLOOKUP(A293,rawtable!$A$4:$U$393,5,FALSE)="",VLOOKUP(A293,rawtable!$A$4:$U$393,2,FALSE),"")</f>
        <v/>
      </c>
      <c r="C293" s="28">
        <f>IF(VLOOKUP(A293,rawtable!$A$4:$U$393,5,FALSE)="","",VLOOKUP(A293,rawtable!$A$4:$U$393,5,FALSE))</f>
        <v>0</v>
      </c>
      <c r="D293" s="25">
        <f>IF(VLOOKUP($A293,rawtable!$A$4:$U$393,5,FALSE)="","",VLOOKUP($A293,rawtable!$A$4:$U$393,7,FALSE))</f>
        <v>88.078000000000003</v>
      </c>
      <c r="E293" s="25" t="str">
        <f>IF(VLOOKUP($A293,rawtable!$A$4:$U$393,5,FALSE)="",VLOOKUP($A293,rawtable!$A$4:$U$393,13,FALSE),"")</f>
        <v/>
      </c>
      <c r="F293" s="26" t="str">
        <f>IF(VLOOKUP($A293,rawtable!$A$4:$U$393,5,FALSE)="",IF(rawtable!$V294=".","NA",VLOOKUP($A293,rawtable!$A$4:$AG$393,31,FALSE)),"")</f>
        <v/>
      </c>
      <c r="G293" s="25">
        <f>IF(VLOOKUP($A293,rawtable!$A$4:$U$393,5,FALSE)="","",VLOOKUP($A293,rawtable!$A$4:$U$393,8,FALSE))</f>
        <v>96.584999999999994</v>
      </c>
      <c r="H293" s="25" t="str">
        <f>IF(VLOOKUP($A293,rawtable!$A$4:$U$393,5,FALSE)="",VLOOKUP($A293,rawtable!$A$4:$U$393,17,FALSE),"")</f>
        <v/>
      </c>
      <c r="I293" s="26" t="str">
        <f>IF(VLOOKUP($A293,rawtable!$A$4:$U$393,5,FALSE)="",IF(rawtable!$Y294=".","NA",VLOOKUP($A293,rawtable!$A$4:$AG$393,32,FALSE)),"")</f>
        <v/>
      </c>
      <c r="J293" s="25">
        <f>IF(VLOOKUP($A293,rawtable!$A$4:$U$393,5,FALSE)="","",VLOOKUP($A293,rawtable!$A$4:$U$393,9,FALSE))</f>
        <v>94.1</v>
      </c>
      <c r="K293" s="25" t="str">
        <f>IF(VLOOKUP($A293,rawtable!$A$4:$U$393,5,FALSE)="",VLOOKUP($A293,rawtable!$A$4:$U$393,21,FALSE),"")</f>
        <v/>
      </c>
      <c r="L293" s="26" t="str">
        <f>IF(VLOOKUP($A293,rawtable!$A$4:$U$393,5,FALSE)="",IF(rawtable!$AB294=".","NA",VLOOKUP($A293,rawtable!$A$4:$AG$393,33,FALSE)),"")</f>
        <v/>
      </c>
    </row>
    <row r="294" spans="1:12" x14ac:dyDescent="0.25">
      <c r="A294">
        <v>291</v>
      </c>
      <c r="B294" s="24" t="str">
        <f>IF(VLOOKUP(A294,rawtable!$A$4:$U$393,5,FALSE)="",VLOOKUP(A294,rawtable!$A$4:$U$393,2,FALSE),"")</f>
        <v/>
      </c>
      <c r="C294" s="28">
        <f>IF(VLOOKUP(A294,rawtable!$A$4:$U$393,5,FALSE)="","",VLOOKUP(A294,rawtable!$A$4:$U$393,5,FALSE))</f>
        <v>1</v>
      </c>
      <c r="D294" s="25">
        <f>IF(VLOOKUP($A294,rawtable!$A$4:$U$393,5,FALSE)="","",VLOOKUP($A294,rawtable!$A$4:$U$393,7,FALSE))</f>
        <v>10.497999999999999</v>
      </c>
      <c r="E294" s="25" t="str">
        <f>IF(VLOOKUP($A294,rawtable!$A$4:$U$393,5,FALSE)="",VLOOKUP($A294,rawtable!$A$4:$U$393,13,FALSE),"")</f>
        <v/>
      </c>
      <c r="F294" s="26" t="str">
        <f>IF(VLOOKUP($A294,rawtable!$A$4:$U$393,5,FALSE)="",IF(rawtable!$V295=".","NA",VLOOKUP($A294,rawtable!$A$4:$AG$393,31,FALSE)),"")</f>
        <v/>
      </c>
      <c r="G294" s="25">
        <f>IF(VLOOKUP($A294,rawtable!$A$4:$U$393,5,FALSE)="","",VLOOKUP($A294,rawtable!$A$4:$U$393,8,FALSE))</f>
        <v>3.2519999999999998</v>
      </c>
      <c r="H294" s="25" t="str">
        <f>IF(VLOOKUP($A294,rawtable!$A$4:$U$393,5,FALSE)="",VLOOKUP($A294,rawtable!$A$4:$U$393,17,FALSE),"")</f>
        <v/>
      </c>
      <c r="I294" s="26" t="str">
        <f>IF(VLOOKUP($A294,rawtable!$A$4:$U$393,5,FALSE)="",IF(rawtable!$Y295=".","NA",VLOOKUP($A294,rawtable!$A$4:$AG$393,32,FALSE)),"")</f>
        <v/>
      </c>
      <c r="J294" s="25">
        <f>IF(VLOOKUP($A294,rawtable!$A$4:$U$393,5,FALSE)="","",VLOOKUP($A294,rawtable!$A$4:$U$393,9,FALSE))</f>
        <v>5.7489999999999997</v>
      </c>
      <c r="K294" s="25" t="str">
        <f>IF(VLOOKUP($A294,rawtable!$A$4:$U$393,5,FALSE)="",VLOOKUP($A294,rawtable!$A$4:$U$393,21,FALSE),"")</f>
        <v/>
      </c>
      <c r="L294" s="26" t="str">
        <f>IF(VLOOKUP($A294,rawtable!$A$4:$U$393,5,FALSE)="",IF(rawtable!$AB295=".","NA",VLOOKUP($A294,rawtable!$A$4:$AG$393,33,FALSE)),"")</f>
        <v/>
      </c>
    </row>
    <row r="295" spans="1:12" x14ac:dyDescent="0.25">
      <c r="A295">
        <v>292</v>
      </c>
      <c r="B295" s="24" t="str">
        <f>IF(VLOOKUP(A295,rawtable!$A$4:$U$393,5,FALSE)="",VLOOKUP(A295,rawtable!$A$4:$U$393,2,FALSE),"")</f>
        <v/>
      </c>
      <c r="C295" s="28">
        <f>IF(VLOOKUP(A295,rawtable!$A$4:$U$393,5,FALSE)="","",VLOOKUP(A295,rawtable!$A$4:$U$393,5,FALSE))</f>
        <v>2</v>
      </c>
      <c r="D295" s="25">
        <f>IF(VLOOKUP($A295,rawtable!$A$4:$U$393,5,FALSE)="","",VLOOKUP($A295,rawtable!$A$4:$U$393,7,FALSE))</f>
        <v>1.423</v>
      </c>
      <c r="E295" s="25" t="str">
        <f>IF(VLOOKUP($A295,rawtable!$A$4:$U$393,5,FALSE)="",VLOOKUP($A295,rawtable!$A$4:$U$393,13,FALSE),"")</f>
        <v/>
      </c>
      <c r="F295" s="26" t="str">
        <f>IF(VLOOKUP($A295,rawtable!$A$4:$U$393,5,FALSE)="",IF(rawtable!$V296=".","NA",VLOOKUP($A295,rawtable!$A$4:$AG$393,31,FALSE)),"")</f>
        <v/>
      </c>
      <c r="G295" s="25">
        <f>IF(VLOOKUP($A295,rawtable!$A$4:$U$393,5,FALSE)="","",VLOOKUP($A295,rawtable!$A$4:$U$393,8,FALSE))</f>
        <v>0.16300000000000001</v>
      </c>
      <c r="H295" s="25" t="str">
        <f>IF(VLOOKUP($A295,rawtable!$A$4:$U$393,5,FALSE)="",VLOOKUP($A295,rawtable!$A$4:$U$393,17,FALSE),"")</f>
        <v/>
      </c>
      <c r="I295" s="26" t="str">
        <f>IF(VLOOKUP($A295,rawtable!$A$4:$U$393,5,FALSE)="",IF(rawtable!$Y296=".","NA",VLOOKUP($A295,rawtable!$A$4:$AG$393,32,FALSE)),"")</f>
        <v/>
      </c>
      <c r="J295" s="25">
        <f>IF(VLOOKUP($A295,rawtable!$A$4:$U$393,5,FALSE)="","",VLOOKUP($A295,rawtable!$A$4:$U$393,9,FALSE))</f>
        <v>0.151</v>
      </c>
      <c r="K295" s="25" t="str">
        <f>IF(VLOOKUP($A295,rawtable!$A$4:$U$393,5,FALSE)="",VLOOKUP($A295,rawtable!$A$4:$U$393,21,FALSE),"")</f>
        <v/>
      </c>
      <c r="L295" s="26" t="str">
        <f>IF(VLOOKUP($A295,rawtable!$A$4:$U$393,5,FALSE)="",IF(rawtable!$AB296=".","NA",VLOOKUP($A295,rawtable!$A$4:$AG$393,33,FALSE)),"")</f>
        <v/>
      </c>
    </row>
    <row r="296" spans="1:12" x14ac:dyDescent="0.25">
      <c r="A296">
        <v>293</v>
      </c>
      <c r="B296" s="24" t="str">
        <f>IF(VLOOKUP(A296,rawtable!$A$4:$U$393,5,FALSE)="",VLOOKUP(A296,rawtable!$A$4:$U$393,2,FALSE),"")</f>
        <v>attractiveness_for_walking</v>
      </c>
      <c r="D296" s="25" t="str">
        <f>IF(VLOOKUP($A296,rawtable!$A$4:$U$393,5,FALSE)="","",VLOOKUP($A296,rawtable!$A$4:$U$393,7,FALSE))</f>
        <v/>
      </c>
      <c r="E296" s="25">
        <f>IF(VLOOKUP($A296,rawtable!$A$4:$U$393,5,FALSE)="",VLOOKUP($A296,rawtable!$A$4:$U$393,13,FALSE),"")</f>
        <v>0.54386000000000001</v>
      </c>
      <c r="F296" s="26" t="str">
        <f>IF(VLOOKUP($A296,rawtable!$A$4:$U$393,5,FALSE)="",IF(rawtable!$V297=".","NA",VLOOKUP($A296,rawtable!$A$4:$AG$393,31,FALSE)),"")</f>
        <v>0.46 (0.24, 0.66)</v>
      </c>
      <c r="G296" s="25" t="str">
        <f>IF(VLOOKUP($A296,rawtable!$A$4:$U$393,5,FALSE)="","",VLOOKUP($A296,rawtable!$A$4:$U$393,8,FALSE))</f>
        <v/>
      </c>
      <c r="H296" s="25">
        <f>IF(VLOOKUP($A296,rawtable!$A$4:$U$393,5,FALSE)="",VLOOKUP($A296,rawtable!$A$4:$U$393,17,FALSE),"")</f>
        <v>0.74509999999999998</v>
      </c>
      <c r="I296" s="26" t="str">
        <f>IF(VLOOKUP($A296,rawtable!$A$4:$U$393,5,FALSE)="",IF(rawtable!$Y297=".","NA",VLOOKUP($A296,rawtable!$A$4:$AG$393,32,FALSE)),"")</f>
        <v>0.45 (0.11, 0.74)</v>
      </c>
      <c r="J296" s="25" t="str">
        <f>IF(VLOOKUP($A296,rawtable!$A$4:$U$393,5,FALSE)="","",VLOOKUP($A296,rawtable!$A$4:$U$393,9,FALSE))</f>
        <v/>
      </c>
      <c r="K296" s="25">
        <f>IF(VLOOKUP($A296,rawtable!$A$4:$U$393,5,FALSE)="",VLOOKUP($A296,rawtable!$A$4:$U$393,21,FALSE),"")</f>
        <v>0.59184000000000003</v>
      </c>
      <c r="L296" s="26" t="str">
        <f>IF(VLOOKUP($A296,rawtable!$A$4:$U$393,5,FALSE)="",IF(rawtable!$AB297=".","NA",VLOOKUP($A296,rawtable!$A$4:$AG$393,33,FALSE)),"")</f>
        <v>0.52 (0.37, 0.65)</v>
      </c>
    </row>
    <row r="297" spans="1:12" x14ac:dyDescent="0.25">
      <c r="A297">
        <v>294</v>
      </c>
      <c r="B297" s="24" t="str">
        <f>IF(VLOOKUP(A297,rawtable!$A$4:$U$393,5,FALSE)="",VLOOKUP(A297,rawtable!$A$4:$U$393,2,FALSE),"")</f>
        <v/>
      </c>
      <c r="C297" s="28" t="str">
        <f>IF(VLOOKUP(A297,rawtable!$A$4:$U$393,5,FALSE)="","",VLOOKUP(A297,rawtable!$A$4:$U$393,5,FALSE))</f>
        <v>Unattractive</v>
      </c>
      <c r="D297" s="25">
        <f>IF(VLOOKUP($A297,rawtable!$A$4:$U$393,5,FALSE)="","",VLOOKUP($A297,rawtable!$A$4:$U$393,7,FALSE))</f>
        <v>26.963999999999999</v>
      </c>
      <c r="E297" s="25" t="str">
        <f>IF(VLOOKUP($A297,rawtable!$A$4:$U$393,5,FALSE)="",VLOOKUP($A297,rawtable!$A$4:$U$393,13,FALSE),"")</f>
        <v/>
      </c>
      <c r="F297" s="26" t="str">
        <f>IF(VLOOKUP($A297,rawtable!$A$4:$U$393,5,FALSE)="",IF(rawtable!$V298=".","NA",VLOOKUP($A297,rawtable!$A$4:$AG$393,31,FALSE)),"")</f>
        <v/>
      </c>
      <c r="G297" s="25">
        <f>IF(VLOOKUP($A297,rawtable!$A$4:$U$393,5,FALSE)="","",VLOOKUP($A297,rawtable!$A$4:$U$393,8,FALSE))</f>
        <v>26.151</v>
      </c>
      <c r="H297" s="25" t="str">
        <f>IF(VLOOKUP($A297,rawtable!$A$4:$U$393,5,FALSE)="",VLOOKUP($A297,rawtable!$A$4:$U$393,17,FALSE),"")</f>
        <v/>
      </c>
      <c r="I297" s="26" t="str">
        <f>IF(VLOOKUP($A297,rawtable!$A$4:$U$393,5,FALSE)="",IF(rawtable!$Y298=".","NA",VLOOKUP($A297,rawtable!$A$4:$AG$393,32,FALSE)),"")</f>
        <v/>
      </c>
      <c r="J297" s="25">
        <f>IF(VLOOKUP($A297,rawtable!$A$4:$U$393,5,FALSE)="","",VLOOKUP($A297,rawtable!$A$4:$U$393,9,FALSE))</f>
        <v>28.181999999999999</v>
      </c>
      <c r="K297" s="25" t="str">
        <f>IF(VLOOKUP($A297,rawtable!$A$4:$U$393,5,FALSE)="",VLOOKUP($A297,rawtable!$A$4:$U$393,21,FALSE),"")</f>
        <v/>
      </c>
      <c r="L297" s="26" t="str">
        <f>IF(VLOOKUP($A297,rawtable!$A$4:$U$393,5,FALSE)="",IF(rawtable!$AB298=".","NA",VLOOKUP($A297,rawtable!$A$4:$AG$393,33,FALSE)),"")</f>
        <v/>
      </c>
    </row>
    <row r="298" spans="1:12" x14ac:dyDescent="0.25">
      <c r="A298">
        <v>295</v>
      </c>
      <c r="B298" s="24" t="str">
        <f>IF(VLOOKUP(A298,rawtable!$A$4:$U$393,5,FALSE)="",VLOOKUP(A298,rawtable!$A$4:$U$393,2,FALSE),"")</f>
        <v/>
      </c>
      <c r="C298" s="28" t="str">
        <f>IF(VLOOKUP(A298,rawtable!$A$4:$U$393,5,FALSE)="","",VLOOKUP(A298,rawtable!$A$4:$U$393,5,FALSE))</f>
        <v>Neutral</v>
      </c>
      <c r="D298" s="25">
        <f>IF(VLOOKUP($A298,rawtable!$A$4:$U$393,5,FALSE)="","",VLOOKUP($A298,rawtable!$A$4:$U$393,7,FALSE))</f>
        <v>44.106999999999999</v>
      </c>
      <c r="E298" s="25" t="str">
        <f>IF(VLOOKUP($A298,rawtable!$A$4:$U$393,5,FALSE)="",VLOOKUP($A298,rawtable!$A$4:$U$393,13,FALSE),"")</f>
        <v/>
      </c>
      <c r="F298" s="26" t="str">
        <f>IF(VLOOKUP($A298,rawtable!$A$4:$U$393,5,FALSE)="",IF(rawtable!$V299=".","NA",VLOOKUP($A298,rawtable!$A$4:$AG$393,31,FALSE)),"")</f>
        <v/>
      </c>
      <c r="G298" s="25">
        <f>IF(VLOOKUP($A298,rawtable!$A$4:$U$393,5,FALSE)="","",VLOOKUP($A298,rawtable!$A$4:$U$393,8,FALSE))</f>
        <v>54.604999999999997</v>
      </c>
      <c r="H298" s="25" t="str">
        <f>IF(VLOOKUP($A298,rawtable!$A$4:$U$393,5,FALSE)="",VLOOKUP($A298,rawtable!$A$4:$U$393,17,FALSE),"")</f>
        <v/>
      </c>
      <c r="I298" s="26" t="str">
        <f>IF(VLOOKUP($A298,rawtable!$A$4:$U$393,5,FALSE)="",IF(rawtable!$Y299=".","NA",VLOOKUP($A298,rawtable!$A$4:$AG$393,32,FALSE)),"")</f>
        <v/>
      </c>
      <c r="J298" s="25">
        <f>IF(VLOOKUP($A298,rawtable!$A$4:$U$393,5,FALSE)="","",VLOOKUP($A298,rawtable!$A$4:$U$393,9,FALSE))</f>
        <v>51.667000000000002</v>
      </c>
      <c r="K298" s="25" t="str">
        <f>IF(VLOOKUP($A298,rawtable!$A$4:$U$393,5,FALSE)="",VLOOKUP($A298,rawtable!$A$4:$U$393,21,FALSE),"")</f>
        <v/>
      </c>
      <c r="L298" s="26" t="str">
        <f>IF(VLOOKUP($A298,rawtable!$A$4:$U$393,5,FALSE)="",IF(rawtable!$AB299=".","NA",VLOOKUP($A298,rawtable!$A$4:$AG$393,33,FALSE)),"")</f>
        <v/>
      </c>
    </row>
    <row r="299" spans="1:12" x14ac:dyDescent="0.25">
      <c r="A299">
        <v>296</v>
      </c>
      <c r="B299" s="24" t="str">
        <f>IF(VLOOKUP(A299,rawtable!$A$4:$U$393,5,FALSE)="",VLOOKUP(A299,rawtable!$A$4:$U$393,2,FALSE),"")</f>
        <v/>
      </c>
      <c r="C299" s="28" t="str">
        <f>IF(VLOOKUP(A299,rawtable!$A$4:$U$393,5,FALSE)="","",VLOOKUP(A299,rawtable!$A$4:$U$393,5,FALSE))</f>
        <v>Attractive</v>
      </c>
      <c r="D299" s="25">
        <f>IF(VLOOKUP($A299,rawtable!$A$4:$U$393,5,FALSE)="","",VLOOKUP($A299,rawtable!$A$4:$U$393,7,FALSE))</f>
        <v>28.928999999999998</v>
      </c>
      <c r="E299" s="25" t="str">
        <f>IF(VLOOKUP($A299,rawtable!$A$4:$U$393,5,FALSE)="",VLOOKUP($A299,rawtable!$A$4:$U$393,13,FALSE),"")</f>
        <v/>
      </c>
      <c r="F299" s="26" t="str">
        <f>IF(VLOOKUP($A299,rawtable!$A$4:$U$393,5,FALSE)="",IF(rawtable!$V300=".","NA",VLOOKUP($A299,rawtable!$A$4:$AG$393,31,FALSE)),"")</f>
        <v/>
      </c>
      <c r="G299" s="25">
        <f>IF(VLOOKUP($A299,rawtable!$A$4:$U$393,5,FALSE)="","",VLOOKUP($A299,rawtable!$A$4:$U$393,8,FALSE))</f>
        <v>19.242999999999999</v>
      </c>
      <c r="H299" s="25" t="str">
        <f>IF(VLOOKUP($A299,rawtable!$A$4:$U$393,5,FALSE)="",VLOOKUP($A299,rawtable!$A$4:$U$393,17,FALSE),"")</f>
        <v/>
      </c>
      <c r="I299" s="26" t="str">
        <f>IF(VLOOKUP($A299,rawtable!$A$4:$U$393,5,FALSE)="",IF(rawtable!$Y300=".","NA",VLOOKUP($A299,rawtable!$A$4:$AG$393,32,FALSE)),"")</f>
        <v/>
      </c>
      <c r="J299" s="25">
        <f>IF(VLOOKUP($A299,rawtable!$A$4:$U$393,5,FALSE)="","",VLOOKUP($A299,rawtable!$A$4:$U$393,9,FALSE))</f>
        <v>20.152000000000001</v>
      </c>
      <c r="K299" s="25" t="str">
        <f>IF(VLOOKUP($A299,rawtable!$A$4:$U$393,5,FALSE)="",VLOOKUP($A299,rawtable!$A$4:$U$393,21,FALSE),"")</f>
        <v/>
      </c>
      <c r="L299" s="26" t="str">
        <f>IF(VLOOKUP($A299,rawtable!$A$4:$U$393,5,FALSE)="",IF(rawtable!$AB300=".","NA",VLOOKUP($A299,rawtable!$A$4:$AG$393,33,FALSE)),"")</f>
        <v/>
      </c>
    </row>
    <row r="300" spans="1:12" x14ac:dyDescent="0.25">
      <c r="A300">
        <v>298</v>
      </c>
      <c r="B300" s="24" t="str">
        <f>IF(VLOOKUP(A300,rawtable!$A$4:$U$393,5,FALSE)="",VLOOKUP(A300,rawtable!$A$4:$U$393,2,FALSE),"")</f>
        <v>soda_energy_drink_ad_total</v>
      </c>
      <c r="D300" s="25" t="str">
        <f>IF(VLOOKUP($A300,rawtable!$A$4:$U$393,5,FALSE)="","",VLOOKUP($A300,rawtable!$A$4:$U$393,7,FALSE))</f>
        <v/>
      </c>
      <c r="E300" s="25" t="str">
        <f>IF(VLOOKUP($A300,rawtable!$A$4:$U$393,5,FALSE)="",VLOOKUP($A300,rawtable!$A$4:$U$393,13,FALSE),"")</f>
        <v>.</v>
      </c>
      <c r="F300" s="26" t="str">
        <f>IF(VLOOKUP($A300,rawtable!$A$4:$U$393,5,FALSE)="",IF(rawtable!$V302=".","NA",VLOOKUP($A300,rawtable!$A$4:$AG$393,31,FALSE)),"")</f>
        <v>NA</v>
      </c>
      <c r="G300" s="25" t="str">
        <f>IF(VLOOKUP($A300,rawtable!$A$4:$U$393,5,FALSE)="","",VLOOKUP($A300,rawtable!$A$4:$U$393,8,FALSE))</f>
        <v/>
      </c>
      <c r="H300" s="25">
        <f>IF(VLOOKUP($A300,rawtable!$A$4:$U$393,5,FALSE)="",VLOOKUP($A300,rawtable!$A$4:$U$393,17,FALSE),"")</f>
        <v>1</v>
      </c>
      <c r="I300" s="26" t="str">
        <f>IF(VLOOKUP($A300,rawtable!$A$4:$U$393,5,FALSE)="",IF(rawtable!$Y302=".","NA",VLOOKUP($A300,rawtable!$A$4:$AG$393,32,FALSE)),"")</f>
        <v>0.00 (1.00, 1.00)</v>
      </c>
      <c r="J300" s="25" t="str">
        <f>IF(VLOOKUP($A300,rawtable!$A$4:$U$393,5,FALSE)="","",VLOOKUP($A300,rawtable!$A$4:$U$393,9,FALSE))</f>
        <v/>
      </c>
      <c r="K300" s="25" t="str">
        <f>IF(VLOOKUP($A300,rawtable!$A$4:$U$393,5,FALSE)="",VLOOKUP($A300,rawtable!$A$4:$U$393,21,FALSE),"")</f>
        <v>.</v>
      </c>
      <c r="L300" s="26" t="str">
        <f>IF(VLOOKUP($A300,rawtable!$A$4:$U$393,5,FALSE)="",IF(rawtable!$AB302=".","NA",VLOOKUP($A300,rawtable!$A$4:$AG$393,33,FALSE)),"")</f>
        <v>NA</v>
      </c>
    </row>
    <row r="301" spans="1:12" x14ac:dyDescent="0.25">
      <c r="A301">
        <v>299</v>
      </c>
      <c r="B301" s="24" t="str">
        <f>IF(VLOOKUP(A301,rawtable!$A$4:$U$393,5,FALSE)="",VLOOKUP(A301,rawtable!$A$4:$U$393,2,FALSE),"")</f>
        <v/>
      </c>
      <c r="C301" s="28">
        <f>IF(VLOOKUP(A301,rawtable!$A$4:$U$393,5,FALSE)="","",VLOOKUP(A301,rawtable!$A$4:$U$393,5,FALSE))</f>
        <v>0</v>
      </c>
      <c r="D301" s="25">
        <f>IF(VLOOKUP($A301,rawtable!$A$4:$U$393,5,FALSE)="","",VLOOKUP($A301,rawtable!$A$4:$U$393,7,FALSE))</f>
        <v>0</v>
      </c>
      <c r="E301" s="25" t="str">
        <f>IF(VLOOKUP($A301,rawtable!$A$4:$U$393,5,FALSE)="",VLOOKUP($A301,rawtable!$A$4:$U$393,13,FALSE),"")</f>
        <v/>
      </c>
      <c r="F301" s="26" t="str">
        <f>IF(VLOOKUP($A301,rawtable!$A$4:$U$393,5,FALSE)="",IF(rawtable!$V303=".","NA",VLOOKUP($A301,rawtable!$A$4:$AG$393,31,FALSE)),"")</f>
        <v/>
      </c>
      <c r="G301" s="25">
        <f>IF(VLOOKUP($A301,rawtable!$A$4:$U$393,5,FALSE)="","",VLOOKUP($A301,rawtable!$A$4:$U$393,8,FALSE))</f>
        <v>100</v>
      </c>
      <c r="H301" s="25" t="str">
        <f>IF(VLOOKUP($A301,rawtable!$A$4:$U$393,5,FALSE)="",VLOOKUP($A301,rawtable!$A$4:$U$393,17,FALSE),"")</f>
        <v/>
      </c>
      <c r="I301" s="26" t="str">
        <f>IF(VLOOKUP($A301,rawtable!$A$4:$U$393,5,FALSE)="",IF(rawtable!$Y303=".","NA",VLOOKUP($A301,rawtable!$A$4:$AG$393,32,FALSE)),"")</f>
        <v/>
      </c>
      <c r="J301" s="25">
        <f>IF(VLOOKUP($A301,rawtable!$A$4:$U$393,5,FALSE)="","",VLOOKUP($A301,rawtable!$A$4:$U$393,9,FALSE))</f>
        <v>0</v>
      </c>
      <c r="K301" s="25" t="str">
        <f>IF(VLOOKUP($A301,rawtable!$A$4:$U$393,5,FALSE)="",VLOOKUP($A301,rawtable!$A$4:$U$393,21,FALSE),"")</f>
        <v/>
      </c>
      <c r="L301" s="26" t="str">
        <f>IF(VLOOKUP($A301,rawtable!$A$4:$U$393,5,FALSE)="",IF(rawtable!$AB303=".","NA",VLOOKUP($A301,rawtable!$A$4:$AG$393,33,FALSE)),"")</f>
        <v/>
      </c>
    </row>
    <row r="302" spans="1:12" x14ac:dyDescent="0.25">
      <c r="A302">
        <v>300</v>
      </c>
      <c r="B302" s="24" t="str">
        <f>IF(VLOOKUP(A302,rawtable!$A$4:$U$393,5,FALSE)="",VLOOKUP(A302,rawtable!$A$4:$U$393,2,FALSE),"")</f>
        <v/>
      </c>
      <c r="C302" s="28">
        <f>IF(VLOOKUP(A302,rawtable!$A$4:$U$393,5,FALSE)="","",VLOOKUP(A302,rawtable!$A$4:$U$393,5,FALSE))</f>
        <v>1</v>
      </c>
      <c r="D302" s="25">
        <f>IF(VLOOKUP($A302,rawtable!$A$4:$U$393,5,FALSE)="","",VLOOKUP($A302,rawtable!$A$4:$U$393,7,FALSE))</f>
        <v>100</v>
      </c>
      <c r="E302" s="25" t="str">
        <f>IF(VLOOKUP($A302,rawtable!$A$4:$U$393,5,FALSE)="",VLOOKUP($A302,rawtable!$A$4:$U$393,13,FALSE),"")</f>
        <v/>
      </c>
      <c r="F302" s="26" t="str">
        <f>IF(VLOOKUP($A302,rawtable!$A$4:$U$393,5,FALSE)="",IF(rawtable!$V304=".","NA",VLOOKUP($A302,rawtable!$A$4:$AG$393,31,FALSE)),"")</f>
        <v/>
      </c>
      <c r="G302" s="25">
        <f>IF(VLOOKUP($A302,rawtable!$A$4:$U$393,5,FALSE)="","",VLOOKUP($A302,rawtable!$A$4:$U$393,8,FALSE))</f>
        <v>0</v>
      </c>
      <c r="H302" s="25" t="str">
        <f>IF(VLOOKUP($A302,rawtable!$A$4:$U$393,5,FALSE)="",VLOOKUP($A302,rawtable!$A$4:$U$393,17,FALSE),"")</f>
        <v/>
      </c>
      <c r="I302" s="26" t="str">
        <f>IF(VLOOKUP($A302,rawtable!$A$4:$U$393,5,FALSE)="",IF(rawtable!$Y304=".","NA",VLOOKUP($A302,rawtable!$A$4:$AG$393,32,FALSE)),"")</f>
        <v/>
      </c>
      <c r="J302" s="25">
        <f>IF(VLOOKUP($A302,rawtable!$A$4:$U$393,5,FALSE)="","",VLOOKUP($A302,rawtable!$A$4:$U$393,9,FALSE))</f>
        <v>0</v>
      </c>
      <c r="K302" s="25" t="str">
        <f>IF(VLOOKUP($A302,rawtable!$A$4:$U$393,5,FALSE)="",VLOOKUP($A302,rawtable!$A$4:$U$393,21,FALSE),"")</f>
        <v/>
      </c>
      <c r="L302" s="26" t="str">
        <f>IF(VLOOKUP($A302,rawtable!$A$4:$U$393,5,FALSE)="",IF(rawtable!$AB304=".","NA",VLOOKUP($A302,rawtable!$A$4:$AG$393,33,FALSE)),"")</f>
        <v/>
      </c>
    </row>
    <row r="303" spans="1:12" x14ac:dyDescent="0.25">
      <c r="A303">
        <v>301</v>
      </c>
      <c r="B303" s="24" t="str">
        <f>IF(VLOOKUP(A303,rawtable!$A$4:$U$393,5,FALSE)="",VLOOKUP(A303,rawtable!$A$4:$U$393,2,FALSE),"")</f>
        <v>diet_soda_water_ad_total</v>
      </c>
      <c r="D303" s="25" t="str">
        <f>IF(VLOOKUP($A303,rawtable!$A$4:$U$393,5,FALSE)="","",VLOOKUP($A303,rawtable!$A$4:$U$393,7,FALSE))</f>
        <v/>
      </c>
      <c r="E303" s="25" t="str">
        <f>IF(VLOOKUP($A303,rawtable!$A$4:$U$393,5,FALSE)="",VLOOKUP($A303,rawtable!$A$4:$U$393,13,FALSE),"")</f>
        <v>.</v>
      </c>
      <c r="F303" s="26" t="str">
        <f>IF(VLOOKUP($A303,rawtable!$A$4:$U$393,5,FALSE)="",IF(rawtable!$V305=".","NA",VLOOKUP($A303,rawtable!$A$4:$AG$393,31,FALSE)),"")</f>
        <v>NA</v>
      </c>
      <c r="G303" s="25" t="str">
        <f>IF(VLOOKUP($A303,rawtable!$A$4:$U$393,5,FALSE)="","",VLOOKUP($A303,rawtable!$A$4:$U$393,8,FALSE))</f>
        <v/>
      </c>
      <c r="H303" s="25">
        <f>IF(VLOOKUP($A303,rawtable!$A$4:$U$393,5,FALSE)="",VLOOKUP($A303,rawtable!$A$4:$U$393,17,FALSE),"")</f>
        <v>1</v>
      </c>
      <c r="I303" s="26" t="str">
        <f>IF(VLOOKUP($A303,rawtable!$A$4:$U$393,5,FALSE)="",IF(rawtable!$Y305=".","NA",VLOOKUP($A303,rawtable!$A$4:$AG$393,32,FALSE)),"")</f>
        <v>0.00 (1.00, 1.00)</v>
      </c>
      <c r="J303" s="25" t="str">
        <f>IF(VLOOKUP($A303,rawtable!$A$4:$U$393,5,FALSE)="","",VLOOKUP($A303,rawtable!$A$4:$U$393,9,FALSE))</f>
        <v/>
      </c>
      <c r="K303" s="25" t="str">
        <f>IF(VLOOKUP($A303,rawtable!$A$4:$U$393,5,FALSE)="",VLOOKUP($A303,rawtable!$A$4:$U$393,21,FALSE),"")</f>
        <v>.</v>
      </c>
      <c r="L303" s="26" t="str">
        <f>IF(VLOOKUP($A303,rawtable!$A$4:$U$393,5,FALSE)="",IF(rawtable!$AB305=".","NA",VLOOKUP($A303,rawtable!$A$4:$AG$393,33,FALSE)),"")</f>
        <v>NA</v>
      </c>
    </row>
    <row r="304" spans="1:12" x14ac:dyDescent="0.25">
      <c r="A304">
        <v>302</v>
      </c>
      <c r="B304" s="24" t="str">
        <f>IF(VLOOKUP(A304,rawtable!$A$4:$U$393,5,FALSE)="",VLOOKUP(A304,rawtable!$A$4:$U$393,2,FALSE),"")</f>
        <v/>
      </c>
      <c r="C304" s="28">
        <f>IF(VLOOKUP(A304,rawtable!$A$4:$U$393,5,FALSE)="","",VLOOKUP(A304,rawtable!$A$4:$U$393,5,FALSE))</f>
        <v>0</v>
      </c>
      <c r="D304" s="25">
        <f>IF(VLOOKUP($A304,rawtable!$A$4:$U$393,5,FALSE)="","",VLOOKUP($A304,rawtable!$A$4:$U$393,7,FALSE))</f>
        <v>0</v>
      </c>
      <c r="E304" s="25" t="str">
        <f>IF(VLOOKUP($A304,rawtable!$A$4:$U$393,5,FALSE)="",VLOOKUP($A304,rawtable!$A$4:$U$393,13,FALSE),"")</f>
        <v/>
      </c>
      <c r="F304" s="26" t="str">
        <f>IF(VLOOKUP($A304,rawtable!$A$4:$U$393,5,FALSE)="",IF(rawtable!$V306=".","NA",VLOOKUP($A304,rawtable!$A$4:$AG$393,31,FALSE)),"")</f>
        <v/>
      </c>
      <c r="G304" s="25">
        <f>IF(VLOOKUP($A304,rawtable!$A$4:$U$393,5,FALSE)="","",VLOOKUP($A304,rawtable!$A$4:$U$393,8,FALSE))</f>
        <v>100</v>
      </c>
      <c r="H304" s="25" t="str">
        <f>IF(VLOOKUP($A304,rawtable!$A$4:$U$393,5,FALSE)="",VLOOKUP($A304,rawtable!$A$4:$U$393,17,FALSE),"")</f>
        <v/>
      </c>
      <c r="I304" s="26" t="str">
        <f>IF(VLOOKUP($A304,rawtable!$A$4:$U$393,5,FALSE)="",IF(rawtable!$Y306=".","NA",VLOOKUP($A304,rawtable!$A$4:$AG$393,32,FALSE)),"")</f>
        <v/>
      </c>
      <c r="J304" s="25">
        <f>IF(VLOOKUP($A304,rawtable!$A$4:$U$393,5,FALSE)="","",VLOOKUP($A304,rawtable!$A$4:$U$393,9,FALSE))</f>
        <v>0</v>
      </c>
      <c r="K304" s="25" t="str">
        <f>IF(VLOOKUP($A304,rawtable!$A$4:$U$393,5,FALSE)="",VLOOKUP($A304,rawtable!$A$4:$U$393,21,FALSE),"")</f>
        <v/>
      </c>
      <c r="L304" s="26" t="str">
        <f>IF(VLOOKUP($A304,rawtable!$A$4:$U$393,5,FALSE)="",IF(rawtable!$AB306=".","NA",VLOOKUP($A304,rawtable!$A$4:$AG$393,33,FALSE)),"")</f>
        <v/>
      </c>
    </row>
    <row r="305" spans="1:12" x14ac:dyDescent="0.25">
      <c r="A305">
        <v>303</v>
      </c>
      <c r="B305" s="24" t="str">
        <f>IF(VLOOKUP(A305,rawtable!$A$4:$U$393,5,FALSE)="",VLOOKUP(A305,rawtable!$A$4:$U$393,2,FALSE),"")</f>
        <v>beer_wine_alcohol_ad_total</v>
      </c>
      <c r="D305" s="25" t="str">
        <f>IF(VLOOKUP($A305,rawtable!$A$4:$U$393,5,FALSE)="","",VLOOKUP($A305,rawtable!$A$4:$U$393,7,FALSE))</f>
        <v/>
      </c>
      <c r="E305" s="25" t="str">
        <f>IF(VLOOKUP($A305,rawtable!$A$4:$U$393,5,FALSE)="",VLOOKUP($A305,rawtable!$A$4:$U$393,13,FALSE),"")</f>
        <v>.</v>
      </c>
      <c r="F305" s="26" t="str">
        <f>IF(VLOOKUP($A305,rawtable!$A$4:$U$393,5,FALSE)="",IF(rawtable!$V307=".","NA",VLOOKUP($A305,rawtable!$A$4:$AG$393,31,FALSE)),"")</f>
        <v>NA</v>
      </c>
      <c r="G305" s="25" t="str">
        <f>IF(VLOOKUP($A305,rawtable!$A$4:$U$393,5,FALSE)="","",VLOOKUP($A305,rawtable!$A$4:$U$393,8,FALSE))</f>
        <v/>
      </c>
      <c r="H305" s="25">
        <f>IF(VLOOKUP($A305,rawtable!$A$4:$U$393,5,FALSE)="",VLOOKUP($A305,rawtable!$A$4:$U$393,17,FALSE),"")</f>
        <v>1</v>
      </c>
      <c r="I305" s="26" t="str">
        <f>IF(VLOOKUP($A305,rawtable!$A$4:$U$393,5,FALSE)="",IF(rawtable!$Y307=".","NA",VLOOKUP($A305,rawtable!$A$4:$AG$393,32,FALSE)),"")</f>
        <v>0.00 (1.00, 1.00)</v>
      </c>
      <c r="J305" s="25" t="str">
        <f>IF(VLOOKUP($A305,rawtable!$A$4:$U$393,5,FALSE)="","",VLOOKUP($A305,rawtable!$A$4:$U$393,9,FALSE))</f>
        <v/>
      </c>
      <c r="K305" s="25" t="str">
        <f>IF(VLOOKUP($A305,rawtable!$A$4:$U$393,5,FALSE)="",VLOOKUP($A305,rawtable!$A$4:$U$393,21,FALSE),"")</f>
        <v>.</v>
      </c>
      <c r="L305" s="26" t="str">
        <f>IF(VLOOKUP($A305,rawtable!$A$4:$U$393,5,FALSE)="",IF(rawtable!$AB307=".","NA",VLOOKUP($A305,rawtable!$A$4:$AG$393,33,FALSE)),"")</f>
        <v>NA</v>
      </c>
    </row>
    <row r="306" spans="1:12" x14ac:dyDescent="0.25">
      <c r="A306">
        <v>304</v>
      </c>
      <c r="B306" s="24" t="str">
        <f>IF(VLOOKUP(A306,rawtable!$A$4:$U$393,5,FALSE)="",VLOOKUP(A306,rawtable!$A$4:$U$393,2,FALSE),"")</f>
        <v/>
      </c>
      <c r="C306" s="28">
        <f>IF(VLOOKUP(A306,rawtable!$A$4:$U$393,5,FALSE)="","",VLOOKUP(A306,rawtable!$A$4:$U$393,5,FALSE))</f>
        <v>0</v>
      </c>
      <c r="D306" s="25">
        <f>IF(VLOOKUP($A306,rawtable!$A$4:$U$393,5,FALSE)="","",VLOOKUP($A306,rawtable!$A$4:$U$393,7,FALSE))</f>
        <v>0</v>
      </c>
      <c r="E306" s="25" t="str">
        <f>IF(VLOOKUP($A306,rawtable!$A$4:$U$393,5,FALSE)="",VLOOKUP($A306,rawtable!$A$4:$U$393,13,FALSE),"")</f>
        <v/>
      </c>
      <c r="F306" s="26" t="str">
        <f>IF(VLOOKUP($A306,rawtable!$A$4:$U$393,5,FALSE)="",IF(rawtable!$V308=".","NA",VLOOKUP($A306,rawtable!$A$4:$AG$393,31,FALSE)),"")</f>
        <v/>
      </c>
      <c r="G306" s="25">
        <f>IF(VLOOKUP($A306,rawtable!$A$4:$U$393,5,FALSE)="","",VLOOKUP($A306,rawtable!$A$4:$U$393,8,FALSE))</f>
        <v>99.349000000000004</v>
      </c>
      <c r="H306" s="25" t="str">
        <f>IF(VLOOKUP($A306,rawtable!$A$4:$U$393,5,FALSE)="",VLOOKUP($A306,rawtable!$A$4:$U$393,17,FALSE),"")</f>
        <v/>
      </c>
      <c r="I306" s="26" t="str">
        <f>IF(VLOOKUP($A306,rawtable!$A$4:$U$393,5,FALSE)="",IF(rawtable!$Y308=".","NA",VLOOKUP($A306,rawtable!$A$4:$AG$393,32,FALSE)),"")</f>
        <v/>
      </c>
      <c r="J306" s="25">
        <f>IF(VLOOKUP($A306,rawtable!$A$4:$U$393,5,FALSE)="","",VLOOKUP($A306,rawtable!$A$4:$U$393,9,FALSE))</f>
        <v>0</v>
      </c>
      <c r="K306" s="25" t="str">
        <f>IF(VLOOKUP($A306,rawtable!$A$4:$U$393,5,FALSE)="",VLOOKUP($A306,rawtable!$A$4:$U$393,21,FALSE),"")</f>
        <v/>
      </c>
      <c r="L306" s="26" t="str">
        <f>IF(VLOOKUP($A306,rawtable!$A$4:$U$393,5,FALSE)="",IF(rawtable!$AB308=".","NA",VLOOKUP($A306,rawtable!$A$4:$AG$393,33,FALSE)),"")</f>
        <v/>
      </c>
    </row>
    <row r="307" spans="1:12" x14ac:dyDescent="0.25">
      <c r="A307">
        <v>305</v>
      </c>
      <c r="B307" s="24" t="str">
        <f>IF(VLOOKUP(A307,rawtable!$A$4:$U$393,5,FALSE)="",VLOOKUP(A307,rawtable!$A$4:$U$393,2,FALSE),"")</f>
        <v/>
      </c>
      <c r="C307" s="28">
        <f>IF(VLOOKUP(A307,rawtable!$A$4:$U$393,5,FALSE)="","",VLOOKUP(A307,rawtable!$A$4:$U$393,5,FALSE))</f>
        <v>1</v>
      </c>
      <c r="D307" s="25">
        <f>IF(VLOOKUP($A307,rawtable!$A$4:$U$393,5,FALSE)="","",VLOOKUP($A307,rawtable!$A$4:$U$393,7,FALSE))</f>
        <v>0</v>
      </c>
      <c r="E307" s="25" t="str">
        <f>IF(VLOOKUP($A307,rawtable!$A$4:$U$393,5,FALSE)="",VLOOKUP($A307,rawtable!$A$4:$U$393,13,FALSE),"")</f>
        <v/>
      </c>
      <c r="F307" s="26" t="str">
        <f>IF(VLOOKUP($A307,rawtable!$A$4:$U$393,5,FALSE)="",IF(rawtable!$V309=".","NA",VLOOKUP($A307,rawtable!$A$4:$AG$393,31,FALSE)),"")</f>
        <v/>
      </c>
      <c r="G307" s="25">
        <f>IF(VLOOKUP($A307,rawtable!$A$4:$U$393,5,FALSE)="","",VLOOKUP($A307,rawtable!$A$4:$U$393,8,FALSE))</f>
        <v>0.65100000000000002</v>
      </c>
      <c r="H307" s="25" t="str">
        <f>IF(VLOOKUP($A307,rawtable!$A$4:$U$393,5,FALSE)="",VLOOKUP($A307,rawtable!$A$4:$U$393,17,FALSE),"")</f>
        <v/>
      </c>
      <c r="I307" s="26" t="str">
        <f>IF(VLOOKUP($A307,rawtable!$A$4:$U$393,5,FALSE)="",IF(rawtable!$Y309=".","NA",VLOOKUP($A307,rawtable!$A$4:$AG$393,32,FALSE)),"")</f>
        <v/>
      </c>
      <c r="J307" s="25">
        <f>IF(VLOOKUP($A307,rawtable!$A$4:$U$393,5,FALSE)="","",VLOOKUP($A307,rawtable!$A$4:$U$393,9,FALSE))</f>
        <v>0</v>
      </c>
      <c r="K307" s="25" t="str">
        <f>IF(VLOOKUP($A307,rawtable!$A$4:$U$393,5,FALSE)="",VLOOKUP($A307,rawtable!$A$4:$U$393,21,FALSE),"")</f>
        <v/>
      </c>
      <c r="L307" s="26" t="str">
        <f>IF(VLOOKUP($A307,rawtable!$A$4:$U$393,5,FALSE)="",IF(rawtable!$AB309=".","NA",VLOOKUP($A307,rawtable!$A$4:$AG$393,33,FALSE)),"")</f>
        <v/>
      </c>
    </row>
    <row r="308" spans="1:12" x14ac:dyDescent="0.25">
      <c r="A308">
        <v>306</v>
      </c>
      <c r="B308" s="24" t="str">
        <f>IF(VLOOKUP(A308,rawtable!$A$4:$U$393,5,FALSE)="",VLOOKUP(A308,rawtable!$A$4:$U$393,2,FALSE),"")</f>
        <v>other_nonalcohol_drink_ad_total</v>
      </c>
      <c r="D308" s="25" t="str">
        <f>IF(VLOOKUP($A308,rawtable!$A$4:$U$393,5,FALSE)="","",VLOOKUP($A308,rawtable!$A$4:$U$393,7,FALSE))</f>
        <v/>
      </c>
      <c r="E308" s="25" t="str">
        <f>IF(VLOOKUP($A308,rawtable!$A$4:$U$393,5,FALSE)="",VLOOKUP($A308,rawtable!$A$4:$U$393,13,FALSE),"")</f>
        <v>.</v>
      </c>
      <c r="F308" s="26" t="str">
        <f>IF(VLOOKUP($A308,rawtable!$A$4:$U$393,5,FALSE)="",IF(rawtable!$V310=".","NA",VLOOKUP($A308,rawtable!$A$4:$AG$393,31,FALSE)),"")</f>
        <v>NA</v>
      </c>
      <c r="G308" s="25" t="str">
        <f>IF(VLOOKUP($A308,rawtable!$A$4:$U$393,5,FALSE)="","",VLOOKUP($A308,rawtable!$A$4:$U$393,8,FALSE))</f>
        <v/>
      </c>
      <c r="H308" s="25">
        <f>IF(VLOOKUP($A308,rawtable!$A$4:$U$393,5,FALSE)="",VLOOKUP($A308,rawtable!$A$4:$U$393,17,FALSE),"")</f>
        <v>1</v>
      </c>
      <c r="I308" s="26" t="str">
        <f>IF(VLOOKUP($A308,rawtable!$A$4:$U$393,5,FALSE)="",IF(rawtable!$Y310=".","NA",VLOOKUP($A308,rawtable!$A$4:$AG$393,32,FALSE)),"")</f>
        <v>0.00 (1.00, 1.00)</v>
      </c>
      <c r="J308" s="25" t="str">
        <f>IF(VLOOKUP($A308,rawtable!$A$4:$U$393,5,FALSE)="","",VLOOKUP($A308,rawtable!$A$4:$U$393,9,FALSE))</f>
        <v/>
      </c>
      <c r="K308" s="25" t="str">
        <f>IF(VLOOKUP($A308,rawtable!$A$4:$U$393,5,FALSE)="",VLOOKUP($A308,rawtable!$A$4:$U$393,21,FALSE),"")</f>
        <v>.</v>
      </c>
      <c r="L308" s="26" t="str">
        <f>IF(VLOOKUP($A308,rawtable!$A$4:$U$393,5,FALSE)="",IF(rawtable!$AB310=".","NA",VLOOKUP($A308,rawtable!$A$4:$AG$393,33,FALSE)),"")</f>
        <v>NA</v>
      </c>
    </row>
    <row r="309" spans="1:12" x14ac:dyDescent="0.25">
      <c r="A309">
        <v>307</v>
      </c>
      <c r="B309" s="24" t="str">
        <f>IF(VLOOKUP(A309,rawtable!$A$4:$U$393,5,FALSE)="",VLOOKUP(A309,rawtable!$A$4:$U$393,2,FALSE),"")</f>
        <v/>
      </c>
      <c r="C309" s="28">
        <f>IF(VLOOKUP(A309,rawtable!$A$4:$U$393,5,FALSE)="","",VLOOKUP(A309,rawtable!$A$4:$U$393,5,FALSE))</f>
        <v>0</v>
      </c>
      <c r="D309" s="25">
        <f>IF(VLOOKUP($A309,rawtable!$A$4:$U$393,5,FALSE)="","",VLOOKUP($A309,rawtable!$A$4:$U$393,7,FALSE))</f>
        <v>0</v>
      </c>
      <c r="E309" s="25" t="str">
        <f>IF(VLOOKUP($A309,rawtable!$A$4:$U$393,5,FALSE)="",VLOOKUP($A309,rawtable!$A$4:$U$393,13,FALSE),"")</f>
        <v/>
      </c>
      <c r="F309" s="26" t="str">
        <f>IF(VLOOKUP($A309,rawtable!$A$4:$U$393,5,FALSE)="",IF(rawtable!$V311=".","NA",VLOOKUP($A309,rawtable!$A$4:$AG$393,31,FALSE)),"")</f>
        <v/>
      </c>
      <c r="G309" s="25">
        <f>IF(VLOOKUP($A309,rawtable!$A$4:$U$393,5,FALSE)="","",VLOOKUP($A309,rawtable!$A$4:$U$393,8,FALSE))</f>
        <v>99.837000000000003</v>
      </c>
      <c r="H309" s="25" t="str">
        <f>IF(VLOOKUP($A309,rawtable!$A$4:$U$393,5,FALSE)="",VLOOKUP($A309,rawtable!$A$4:$U$393,17,FALSE),"")</f>
        <v/>
      </c>
      <c r="I309" s="26" t="str">
        <f>IF(VLOOKUP($A309,rawtable!$A$4:$U$393,5,FALSE)="",IF(rawtable!$Y311=".","NA",VLOOKUP($A309,rawtable!$A$4:$AG$393,32,FALSE)),"")</f>
        <v/>
      </c>
      <c r="J309" s="25">
        <f>IF(VLOOKUP($A309,rawtable!$A$4:$U$393,5,FALSE)="","",VLOOKUP($A309,rawtable!$A$4:$U$393,9,FALSE))</f>
        <v>0</v>
      </c>
      <c r="K309" s="25" t="str">
        <f>IF(VLOOKUP($A309,rawtable!$A$4:$U$393,5,FALSE)="",VLOOKUP($A309,rawtable!$A$4:$U$393,21,FALSE),"")</f>
        <v/>
      </c>
      <c r="L309" s="26" t="str">
        <f>IF(VLOOKUP($A309,rawtable!$A$4:$U$393,5,FALSE)="",IF(rawtable!$AB311=".","NA",VLOOKUP($A309,rawtable!$A$4:$AG$393,33,FALSE)),"")</f>
        <v/>
      </c>
    </row>
    <row r="310" spans="1:12" x14ac:dyDescent="0.25">
      <c r="A310">
        <v>308</v>
      </c>
      <c r="B310" s="24" t="str">
        <f>IF(VLOOKUP(A310,rawtable!$A$4:$U$393,5,FALSE)="",VLOOKUP(A310,rawtable!$A$4:$U$393,2,FALSE),"")</f>
        <v/>
      </c>
      <c r="C310" s="28">
        <f>IF(VLOOKUP(A310,rawtable!$A$4:$U$393,5,FALSE)="","",VLOOKUP(A310,rawtable!$A$4:$U$393,5,FALSE))</f>
        <v>5</v>
      </c>
      <c r="D310" s="25">
        <f>IF(VLOOKUP($A310,rawtable!$A$4:$U$393,5,FALSE)="","",VLOOKUP($A310,rawtable!$A$4:$U$393,7,FALSE))</f>
        <v>0</v>
      </c>
      <c r="E310" s="25" t="str">
        <f>IF(VLOOKUP($A310,rawtable!$A$4:$U$393,5,FALSE)="",VLOOKUP($A310,rawtable!$A$4:$U$393,13,FALSE),"")</f>
        <v/>
      </c>
      <c r="F310" s="26" t="str">
        <f>IF(VLOOKUP($A310,rawtable!$A$4:$U$393,5,FALSE)="",IF(rawtable!$V312=".","NA",VLOOKUP($A310,rawtable!$A$4:$AG$393,31,FALSE)),"")</f>
        <v/>
      </c>
      <c r="G310" s="25">
        <f>IF(VLOOKUP($A310,rawtable!$A$4:$U$393,5,FALSE)="","",VLOOKUP($A310,rawtable!$A$4:$U$393,8,FALSE))</f>
        <v>0.16300000000000001</v>
      </c>
      <c r="H310" s="25" t="str">
        <f>IF(VLOOKUP($A310,rawtable!$A$4:$U$393,5,FALSE)="",VLOOKUP($A310,rawtable!$A$4:$U$393,17,FALSE),"")</f>
        <v/>
      </c>
      <c r="I310" s="26" t="str">
        <f>IF(VLOOKUP($A310,rawtable!$A$4:$U$393,5,FALSE)="",IF(rawtable!$Y312=".","NA",VLOOKUP($A310,rawtable!$A$4:$AG$393,32,FALSE)),"")</f>
        <v/>
      </c>
      <c r="J310" s="25">
        <f>IF(VLOOKUP($A310,rawtable!$A$4:$U$393,5,FALSE)="","",VLOOKUP($A310,rawtable!$A$4:$U$393,9,FALSE))</f>
        <v>0</v>
      </c>
      <c r="K310" s="25" t="str">
        <f>IF(VLOOKUP($A310,rawtable!$A$4:$U$393,5,FALSE)="",VLOOKUP($A310,rawtable!$A$4:$U$393,21,FALSE),"")</f>
        <v/>
      </c>
      <c r="L310" s="26" t="str">
        <f>IF(VLOOKUP($A310,rawtable!$A$4:$U$393,5,FALSE)="",IF(rawtable!$AB312=".","NA",VLOOKUP($A310,rawtable!$A$4:$AG$393,33,FALSE)),"")</f>
        <v/>
      </c>
    </row>
    <row r="311" spans="1:12" x14ac:dyDescent="0.25">
      <c r="A311">
        <v>309</v>
      </c>
      <c r="B311" s="24" t="str">
        <f>IF(VLOOKUP(A311,rawtable!$A$4:$U$393,5,FALSE)="",VLOOKUP(A311,rawtable!$A$4:$U$393,2,FALSE),"")</f>
        <v>store_rest_with_food_ad_total</v>
      </c>
      <c r="D311" s="25" t="str">
        <f>IF(VLOOKUP($A311,rawtable!$A$4:$U$393,5,FALSE)="","",VLOOKUP($A311,rawtable!$A$4:$U$393,7,FALSE))</f>
        <v/>
      </c>
      <c r="E311" s="25" t="str">
        <f>IF(VLOOKUP($A311,rawtable!$A$4:$U$393,5,FALSE)="",VLOOKUP($A311,rawtable!$A$4:$U$393,13,FALSE),"")</f>
        <v>.</v>
      </c>
      <c r="F311" s="26" t="str">
        <f>IF(VLOOKUP($A311,rawtable!$A$4:$U$393,5,FALSE)="",IF(rawtable!$V313=".","NA",VLOOKUP($A311,rawtable!$A$4:$AG$393,31,FALSE)),"")</f>
        <v>NA</v>
      </c>
      <c r="G311" s="25" t="str">
        <f>IF(VLOOKUP($A311,rawtable!$A$4:$U$393,5,FALSE)="","",VLOOKUP($A311,rawtable!$A$4:$U$393,8,FALSE))</f>
        <v/>
      </c>
      <c r="H311" s="25">
        <f>IF(VLOOKUP($A311,rawtable!$A$4:$U$393,5,FALSE)="",VLOOKUP($A311,rawtable!$A$4:$U$393,17,FALSE),"")</f>
        <v>1</v>
      </c>
      <c r="I311" s="26" t="str">
        <f>IF(VLOOKUP($A311,rawtable!$A$4:$U$393,5,FALSE)="",IF(rawtable!$Y313=".","NA",VLOOKUP($A311,rawtable!$A$4:$AG$393,32,FALSE)),"")</f>
        <v>0.00 (1.00, 1.00)</v>
      </c>
      <c r="J311" s="25" t="str">
        <f>IF(VLOOKUP($A311,rawtable!$A$4:$U$393,5,FALSE)="","",VLOOKUP($A311,rawtable!$A$4:$U$393,9,FALSE))</f>
        <v/>
      </c>
      <c r="K311" s="25" t="str">
        <f>IF(VLOOKUP($A311,rawtable!$A$4:$U$393,5,FALSE)="",VLOOKUP($A311,rawtable!$A$4:$U$393,21,FALSE),"")</f>
        <v>.</v>
      </c>
      <c r="L311" s="26" t="str">
        <f>IF(VLOOKUP($A311,rawtable!$A$4:$U$393,5,FALSE)="",IF(rawtable!$AB313=".","NA",VLOOKUP($A311,rawtable!$A$4:$AG$393,33,FALSE)),"")</f>
        <v>NA</v>
      </c>
    </row>
    <row r="312" spans="1:12" x14ac:dyDescent="0.25">
      <c r="A312">
        <v>310</v>
      </c>
      <c r="B312" s="24" t="str">
        <f>IF(VLOOKUP(A312,rawtable!$A$4:$U$393,5,FALSE)="",VLOOKUP(A312,rawtable!$A$4:$U$393,2,FALSE),"")</f>
        <v/>
      </c>
      <c r="C312" s="28">
        <f>IF(VLOOKUP(A312,rawtable!$A$4:$U$393,5,FALSE)="","",VLOOKUP(A312,rawtable!$A$4:$U$393,5,FALSE))</f>
        <v>0</v>
      </c>
      <c r="D312" s="25">
        <f>IF(VLOOKUP($A312,rawtable!$A$4:$U$393,5,FALSE)="","",VLOOKUP($A312,rawtable!$A$4:$U$393,7,FALSE))</f>
        <v>0</v>
      </c>
      <c r="E312" s="25" t="str">
        <f>IF(VLOOKUP($A312,rawtable!$A$4:$U$393,5,FALSE)="",VLOOKUP($A312,rawtable!$A$4:$U$393,13,FALSE),"")</f>
        <v/>
      </c>
      <c r="F312" s="26" t="str">
        <f>IF(VLOOKUP($A312,rawtable!$A$4:$U$393,5,FALSE)="",IF(rawtable!$V314=".","NA",VLOOKUP($A312,rawtable!$A$4:$AG$393,31,FALSE)),"")</f>
        <v/>
      </c>
      <c r="G312" s="25">
        <f>IF(VLOOKUP($A312,rawtable!$A$4:$U$393,5,FALSE)="","",VLOOKUP($A312,rawtable!$A$4:$U$393,8,FALSE))</f>
        <v>99.349000000000004</v>
      </c>
      <c r="H312" s="25" t="str">
        <f>IF(VLOOKUP($A312,rawtable!$A$4:$U$393,5,FALSE)="",VLOOKUP($A312,rawtable!$A$4:$U$393,17,FALSE),"")</f>
        <v/>
      </c>
      <c r="I312" s="26" t="str">
        <f>IF(VLOOKUP($A312,rawtable!$A$4:$U$393,5,FALSE)="",IF(rawtable!$Y314=".","NA",VLOOKUP($A312,rawtable!$A$4:$AG$393,32,FALSE)),"")</f>
        <v/>
      </c>
      <c r="J312" s="25">
        <f>IF(VLOOKUP($A312,rawtable!$A$4:$U$393,5,FALSE)="","",VLOOKUP($A312,rawtable!$A$4:$U$393,9,FALSE))</f>
        <v>0</v>
      </c>
      <c r="K312" s="25" t="str">
        <f>IF(VLOOKUP($A312,rawtable!$A$4:$U$393,5,FALSE)="",VLOOKUP($A312,rawtable!$A$4:$U$393,21,FALSE),"")</f>
        <v/>
      </c>
      <c r="L312" s="26" t="str">
        <f>IF(VLOOKUP($A312,rawtable!$A$4:$U$393,5,FALSE)="",IF(rawtable!$AB314=".","NA",VLOOKUP($A312,rawtable!$A$4:$AG$393,33,FALSE)),"")</f>
        <v/>
      </c>
    </row>
    <row r="313" spans="1:12" x14ac:dyDescent="0.25">
      <c r="A313">
        <v>311</v>
      </c>
      <c r="B313" s="24" t="str">
        <f>IF(VLOOKUP(A313,rawtable!$A$4:$U$393,5,FALSE)="",VLOOKUP(A313,rawtable!$A$4:$U$393,2,FALSE),"")</f>
        <v/>
      </c>
      <c r="C313" s="28">
        <f>IF(VLOOKUP(A313,rawtable!$A$4:$U$393,5,FALSE)="","",VLOOKUP(A313,rawtable!$A$4:$U$393,5,FALSE))</f>
        <v>1</v>
      </c>
      <c r="D313" s="25">
        <f>IF(VLOOKUP($A313,rawtable!$A$4:$U$393,5,FALSE)="","",VLOOKUP($A313,rawtable!$A$4:$U$393,7,FALSE))</f>
        <v>0</v>
      </c>
      <c r="E313" s="25" t="str">
        <f>IF(VLOOKUP($A313,rawtable!$A$4:$U$393,5,FALSE)="",VLOOKUP($A313,rawtable!$A$4:$U$393,13,FALSE),"")</f>
        <v/>
      </c>
      <c r="F313" s="26" t="str">
        <f>IF(VLOOKUP($A313,rawtable!$A$4:$U$393,5,FALSE)="",IF(rawtable!$V315=".","NA",VLOOKUP($A313,rawtable!$A$4:$AG$393,31,FALSE)),"")</f>
        <v/>
      </c>
      <c r="G313" s="25">
        <f>IF(VLOOKUP($A313,rawtable!$A$4:$U$393,5,FALSE)="","",VLOOKUP($A313,rawtable!$A$4:$U$393,8,FALSE))</f>
        <v>0.65100000000000002</v>
      </c>
      <c r="H313" s="25" t="str">
        <f>IF(VLOOKUP($A313,rawtable!$A$4:$U$393,5,FALSE)="",VLOOKUP($A313,rawtable!$A$4:$U$393,17,FALSE),"")</f>
        <v/>
      </c>
      <c r="I313" s="26" t="str">
        <f>IF(VLOOKUP($A313,rawtable!$A$4:$U$393,5,FALSE)="",IF(rawtable!$Y315=".","NA",VLOOKUP($A313,rawtable!$A$4:$AG$393,32,FALSE)),"")</f>
        <v/>
      </c>
      <c r="J313" s="25">
        <f>IF(VLOOKUP($A313,rawtable!$A$4:$U$393,5,FALSE)="","",VLOOKUP($A313,rawtable!$A$4:$U$393,9,FALSE))</f>
        <v>0</v>
      </c>
      <c r="K313" s="25" t="str">
        <f>IF(VLOOKUP($A313,rawtable!$A$4:$U$393,5,FALSE)="",VLOOKUP($A313,rawtable!$A$4:$U$393,21,FALSE),"")</f>
        <v/>
      </c>
      <c r="L313" s="26" t="str">
        <f>IF(VLOOKUP($A313,rawtable!$A$4:$U$393,5,FALSE)="",IF(rawtable!$AB315=".","NA",VLOOKUP($A313,rawtable!$A$4:$AG$393,33,FALSE)),"")</f>
        <v/>
      </c>
    </row>
    <row r="314" spans="1:12" x14ac:dyDescent="0.25">
      <c r="A314">
        <v>312</v>
      </c>
      <c r="B314" s="24" t="str">
        <f>IF(VLOOKUP(A314,rawtable!$A$4:$U$393,5,FALSE)="",VLOOKUP(A314,rawtable!$A$4:$U$393,2,FALSE),"")</f>
        <v>nutrition_health_ad_total</v>
      </c>
      <c r="D314" s="25" t="str">
        <f>IF(VLOOKUP($A314,rawtable!$A$4:$U$393,5,FALSE)="","",VLOOKUP($A314,rawtable!$A$4:$U$393,7,FALSE))</f>
        <v/>
      </c>
      <c r="E314" s="25" t="str">
        <f>IF(VLOOKUP($A314,rawtable!$A$4:$U$393,5,FALSE)="",VLOOKUP($A314,rawtable!$A$4:$U$393,13,FALSE),"")</f>
        <v>.</v>
      </c>
      <c r="F314" s="26" t="str">
        <f>IF(VLOOKUP($A314,rawtable!$A$4:$U$393,5,FALSE)="",IF(rawtable!$V316=".","NA",VLOOKUP($A314,rawtable!$A$4:$AG$393,31,FALSE)),"")</f>
        <v>NA</v>
      </c>
      <c r="G314" s="25" t="str">
        <f>IF(VLOOKUP($A314,rawtable!$A$4:$U$393,5,FALSE)="","",VLOOKUP($A314,rawtable!$A$4:$U$393,8,FALSE))</f>
        <v/>
      </c>
      <c r="H314" s="25">
        <f>IF(VLOOKUP($A314,rawtable!$A$4:$U$393,5,FALSE)="",VLOOKUP($A314,rawtable!$A$4:$U$393,17,FALSE),"")</f>
        <v>1</v>
      </c>
      <c r="I314" s="26" t="str">
        <f>IF(VLOOKUP($A314,rawtable!$A$4:$U$393,5,FALSE)="",IF(rawtable!$Y316=".","NA",VLOOKUP($A314,rawtable!$A$4:$AG$393,32,FALSE)),"")</f>
        <v>0.00 (1.00, 1.00)</v>
      </c>
      <c r="J314" s="25" t="str">
        <f>IF(VLOOKUP($A314,rawtable!$A$4:$U$393,5,FALSE)="","",VLOOKUP($A314,rawtable!$A$4:$U$393,9,FALSE))</f>
        <v/>
      </c>
      <c r="K314" s="25" t="str">
        <f>IF(VLOOKUP($A314,rawtable!$A$4:$U$393,5,FALSE)="",VLOOKUP($A314,rawtable!$A$4:$U$393,21,FALSE),"")</f>
        <v>.</v>
      </c>
      <c r="L314" s="26" t="str">
        <f>IF(VLOOKUP($A314,rawtable!$A$4:$U$393,5,FALSE)="",IF(rawtable!$AB316=".","NA",VLOOKUP($A314,rawtable!$A$4:$AG$393,33,FALSE)),"")</f>
        <v>NA</v>
      </c>
    </row>
    <row r="315" spans="1:12" x14ac:dyDescent="0.25">
      <c r="A315">
        <v>313</v>
      </c>
      <c r="B315" s="24" t="str">
        <f>IF(VLOOKUP(A315,rawtable!$A$4:$U$393,5,FALSE)="",VLOOKUP(A315,rawtable!$A$4:$U$393,2,FALSE),"")</f>
        <v/>
      </c>
      <c r="C315" s="28">
        <f>IF(VLOOKUP(A315,rawtable!$A$4:$U$393,5,FALSE)="","",VLOOKUP(A315,rawtable!$A$4:$U$393,5,FALSE))</f>
        <v>0</v>
      </c>
      <c r="D315" s="25">
        <f>IF(VLOOKUP($A315,rawtable!$A$4:$U$393,5,FALSE)="","",VLOOKUP($A315,rawtable!$A$4:$U$393,7,FALSE))</f>
        <v>0</v>
      </c>
      <c r="E315" s="25" t="str">
        <f>IF(VLOOKUP($A315,rawtable!$A$4:$U$393,5,FALSE)="",VLOOKUP($A315,rawtable!$A$4:$U$393,13,FALSE),"")</f>
        <v/>
      </c>
      <c r="F315" s="26" t="str">
        <f>IF(VLOOKUP($A315,rawtable!$A$4:$U$393,5,FALSE)="",IF(rawtable!$V317=".","NA",VLOOKUP($A315,rawtable!$A$4:$AG$393,31,FALSE)),"")</f>
        <v/>
      </c>
      <c r="G315" s="25">
        <f>IF(VLOOKUP($A315,rawtable!$A$4:$U$393,5,FALSE)="","",VLOOKUP($A315,rawtable!$A$4:$U$393,8,FALSE))</f>
        <v>100</v>
      </c>
      <c r="H315" s="25" t="str">
        <f>IF(VLOOKUP($A315,rawtable!$A$4:$U$393,5,FALSE)="",VLOOKUP($A315,rawtable!$A$4:$U$393,17,FALSE),"")</f>
        <v/>
      </c>
      <c r="I315" s="26" t="str">
        <f>IF(VLOOKUP($A315,rawtable!$A$4:$U$393,5,FALSE)="",IF(rawtable!$Y317=".","NA",VLOOKUP($A315,rawtable!$A$4:$AG$393,32,FALSE)),"")</f>
        <v/>
      </c>
      <c r="J315" s="25">
        <f>IF(VLOOKUP($A315,rawtable!$A$4:$U$393,5,FALSE)="","",VLOOKUP($A315,rawtable!$A$4:$U$393,9,FALSE))</f>
        <v>0</v>
      </c>
      <c r="K315" s="25" t="str">
        <f>IF(VLOOKUP($A315,rawtable!$A$4:$U$393,5,FALSE)="",VLOOKUP($A315,rawtable!$A$4:$U$393,21,FALSE),"")</f>
        <v/>
      </c>
      <c r="L315" s="26" t="str">
        <f>IF(VLOOKUP($A315,rawtable!$A$4:$U$393,5,FALSE)="",IF(rawtable!$AB317=".","NA",VLOOKUP($A315,rawtable!$A$4:$AG$393,33,FALSE)),"")</f>
        <v/>
      </c>
    </row>
    <row r="316" spans="1:12" x14ac:dyDescent="0.25">
      <c r="A316">
        <v>314</v>
      </c>
      <c r="B316" s="24" t="str">
        <f>IF(VLOOKUP(A316,rawtable!$A$4:$U$393,5,FALSE)="",VLOOKUP(A316,rawtable!$A$4:$U$393,2,FALSE),"")</f>
        <v>xrcise_PA_srvcs_ad_total</v>
      </c>
      <c r="D316" s="25" t="str">
        <f>IF(VLOOKUP($A316,rawtable!$A$4:$U$393,5,FALSE)="","",VLOOKUP($A316,rawtable!$A$4:$U$393,7,FALSE))</f>
        <v/>
      </c>
      <c r="E316" s="25" t="str">
        <f>IF(VLOOKUP($A316,rawtable!$A$4:$U$393,5,FALSE)="",VLOOKUP($A316,rawtable!$A$4:$U$393,13,FALSE),"")</f>
        <v>.</v>
      </c>
      <c r="F316" s="26" t="str">
        <f>IF(VLOOKUP($A316,rawtable!$A$4:$U$393,5,FALSE)="",IF(rawtable!$V318=".","NA",VLOOKUP($A316,rawtable!$A$4:$AG$393,31,FALSE)),"")</f>
        <v>NA</v>
      </c>
      <c r="G316" s="25" t="str">
        <f>IF(VLOOKUP($A316,rawtable!$A$4:$U$393,5,FALSE)="","",VLOOKUP($A316,rawtable!$A$4:$U$393,8,FALSE))</f>
        <v/>
      </c>
      <c r="H316" s="25">
        <f>IF(VLOOKUP($A316,rawtable!$A$4:$U$393,5,FALSE)="",VLOOKUP($A316,rawtable!$A$4:$U$393,17,FALSE),"")</f>
        <v>1</v>
      </c>
      <c r="I316" s="26" t="str">
        <f>IF(VLOOKUP($A316,rawtable!$A$4:$U$393,5,FALSE)="",IF(rawtable!$Y318=".","NA",VLOOKUP($A316,rawtable!$A$4:$AG$393,32,FALSE)),"")</f>
        <v>0.00 (1.00, 1.00)</v>
      </c>
      <c r="J316" s="25" t="str">
        <f>IF(VLOOKUP($A316,rawtable!$A$4:$U$393,5,FALSE)="","",VLOOKUP($A316,rawtable!$A$4:$U$393,9,FALSE))</f>
        <v/>
      </c>
      <c r="K316" s="25" t="str">
        <f>IF(VLOOKUP($A316,rawtable!$A$4:$U$393,5,FALSE)="",VLOOKUP($A316,rawtable!$A$4:$U$393,21,FALSE),"")</f>
        <v>.</v>
      </c>
      <c r="L316" s="26" t="str">
        <f>IF(VLOOKUP($A316,rawtable!$A$4:$U$393,5,FALSE)="",IF(rawtable!$AB318=".","NA",VLOOKUP($A316,rawtable!$A$4:$AG$393,33,FALSE)),"")</f>
        <v>NA</v>
      </c>
    </row>
    <row r="317" spans="1:12" x14ac:dyDescent="0.25">
      <c r="A317">
        <v>315</v>
      </c>
      <c r="B317" s="24" t="str">
        <f>IF(VLOOKUP(A317,rawtable!$A$4:$U$393,5,FALSE)="",VLOOKUP(A317,rawtable!$A$4:$U$393,2,FALSE),"")</f>
        <v/>
      </c>
      <c r="C317" s="28">
        <f>IF(VLOOKUP(A317,rawtable!$A$4:$U$393,5,FALSE)="","",VLOOKUP(A317,rawtable!$A$4:$U$393,5,FALSE))</f>
        <v>0</v>
      </c>
      <c r="D317" s="25">
        <f>IF(VLOOKUP($A317,rawtable!$A$4:$U$393,5,FALSE)="","",VLOOKUP($A317,rawtable!$A$4:$U$393,7,FALSE))</f>
        <v>0</v>
      </c>
      <c r="E317" s="25" t="str">
        <f>IF(VLOOKUP($A317,rawtable!$A$4:$U$393,5,FALSE)="",VLOOKUP($A317,rawtable!$A$4:$U$393,13,FALSE),"")</f>
        <v/>
      </c>
      <c r="F317" s="26" t="str">
        <f>IF(VLOOKUP($A317,rawtable!$A$4:$U$393,5,FALSE)="",IF(rawtable!$V319=".","NA",VLOOKUP($A317,rawtable!$A$4:$AG$393,31,FALSE)),"")</f>
        <v/>
      </c>
      <c r="G317" s="25">
        <f>IF(VLOOKUP($A317,rawtable!$A$4:$U$393,5,FALSE)="","",VLOOKUP($A317,rawtable!$A$4:$U$393,8,FALSE))</f>
        <v>100</v>
      </c>
      <c r="H317" s="25" t="str">
        <f>IF(VLOOKUP($A317,rawtable!$A$4:$U$393,5,FALSE)="",VLOOKUP($A317,rawtable!$A$4:$U$393,17,FALSE),"")</f>
        <v/>
      </c>
      <c r="I317" s="26" t="str">
        <f>IF(VLOOKUP($A317,rawtable!$A$4:$U$393,5,FALSE)="",IF(rawtable!$Y319=".","NA",VLOOKUP($A317,rawtable!$A$4:$AG$393,32,FALSE)),"")</f>
        <v/>
      </c>
      <c r="J317" s="25">
        <f>IF(VLOOKUP($A317,rawtable!$A$4:$U$393,5,FALSE)="","",VLOOKUP($A317,rawtable!$A$4:$U$393,9,FALSE))</f>
        <v>0</v>
      </c>
      <c r="K317" s="25" t="str">
        <f>IF(VLOOKUP($A317,rawtable!$A$4:$U$393,5,FALSE)="",VLOOKUP($A317,rawtable!$A$4:$U$393,21,FALSE),"")</f>
        <v/>
      </c>
      <c r="L317" s="26" t="str">
        <f>IF(VLOOKUP($A317,rawtable!$A$4:$U$393,5,FALSE)="",IF(rawtable!$AB319=".","NA",VLOOKUP($A317,rawtable!$A$4:$AG$393,33,FALSE)),"")</f>
        <v/>
      </c>
    </row>
    <row r="318" spans="1:12" x14ac:dyDescent="0.25">
      <c r="A318">
        <v>316</v>
      </c>
      <c r="B318" s="24" t="str">
        <f>IF(VLOOKUP(A318,rawtable!$A$4:$U$393,5,FALSE)="",VLOOKUP(A318,rawtable!$A$4:$U$393,2,FALSE),"")</f>
        <v>visible_beer_liquor_bottles</v>
      </c>
      <c r="D318" s="25" t="str">
        <f>IF(VLOOKUP($A318,rawtable!$A$4:$U$393,5,FALSE)="","",VLOOKUP($A318,rawtable!$A$4:$U$393,7,FALSE))</f>
        <v/>
      </c>
      <c r="E318" s="25" t="str">
        <f>IF(VLOOKUP($A318,rawtable!$A$4:$U$393,5,FALSE)="",VLOOKUP($A318,rawtable!$A$4:$U$393,13,FALSE),"")</f>
        <v>.</v>
      </c>
      <c r="F318" s="26" t="str">
        <f>IF(VLOOKUP($A318,rawtable!$A$4:$U$393,5,FALSE)="",IF(rawtable!$V320=".","NA",VLOOKUP($A318,rawtable!$A$4:$AG$393,31,FALSE)),"")</f>
        <v>NA</v>
      </c>
      <c r="G318" s="25" t="str">
        <f>IF(VLOOKUP($A318,rawtable!$A$4:$U$393,5,FALSE)="","",VLOOKUP($A318,rawtable!$A$4:$U$393,8,FALSE))</f>
        <v/>
      </c>
      <c r="H318" s="25" t="str">
        <f>IF(VLOOKUP($A318,rawtable!$A$4:$U$393,5,FALSE)="",VLOOKUP($A318,rawtable!$A$4:$U$393,17,FALSE),"")</f>
        <v>.</v>
      </c>
      <c r="I318" s="26" t="str">
        <f>IF(VLOOKUP($A318,rawtable!$A$4:$U$393,5,FALSE)="",IF(rawtable!$Y320=".","NA",VLOOKUP($A318,rawtable!$A$4:$AG$393,32,FALSE)),"")</f>
        <v>NA</v>
      </c>
      <c r="J318" s="25" t="str">
        <f>IF(VLOOKUP($A318,rawtable!$A$4:$U$393,5,FALSE)="","",VLOOKUP($A318,rawtable!$A$4:$U$393,9,FALSE))</f>
        <v/>
      </c>
      <c r="K318" s="25">
        <f>IF(VLOOKUP($A318,rawtable!$A$4:$U$393,5,FALSE)="",VLOOKUP($A318,rawtable!$A$4:$U$393,21,FALSE),"")</f>
        <v>0.56999999999999995</v>
      </c>
      <c r="L318" s="26" t="str">
        <f>IF(VLOOKUP($A318,rawtable!$A$4:$U$393,5,FALSE)="",IF(rawtable!$AB320=".","NA",VLOOKUP($A318,rawtable!$A$4:$AG$393,33,FALSE)),"")</f>
        <v>0.46 (0.30, 0.61)</v>
      </c>
    </row>
    <row r="319" spans="1:12" x14ac:dyDescent="0.25">
      <c r="A319">
        <v>317</v>
      </c>
      <c r="B319" s="24" t="str">
        <f>IF(VLOOKUP(A319,rawtable!$A$4:$U$393,5,FALSE)="",VLOOKUP(A319,rawtable!$A$4:$U$393,2,FALSE),"")</f>
        <v/>
      </c>
      <c r="C319" s="28" t="str">
        <f>IF(VLOOKUP(A319,rawtable!$A$4:$U$393,5,FALSE)="","",VLOOKUP(A319,rawtable!$A$4:$U$393,5,FALSE))</f>
        <v>0. 0 - None</v>
      </c>
      <c r="D319" s="25">
        <f>IF(VLOOKUP($A319,rawtable!$A$4:$U$393,5,FALSE)="","",VLOOKUP($A319,rawtable!$A$4:$U$393,7,FALSE))</f>
        <v>0</v>
      </c>
      <c r="E319" s="25" t="str">
        <f>IF(VLOOKUP($A319,rawtable!$A$4:$U$393,5,FALSE)="",VLOOKUP($A319,rawtable!$A$4:$U$393,13,FALSE),"")</f>
        <v/>
      </c>
      <c r="F319" s="26" t="str">
        <f>IF(VLOOKUP($A319,rawtable!$A$4:$U$393,5,FALSE)="",IF(rawtable!$V321=".","NA",VLOOKUP($A319,rawtable!$A$4:$AG$393,31,FALSE)),"")</f>
        <v/>
      </c>
      <c r="G319" s="25">
        <f>IF(VLOOKUP($A319,rawtable!$A$4:$U$393,5,FALSE)="","",VLOOKUP($A319,rawtable!$A$4:$U$393,8,FALSE))</f>
        <v>0</v>
      </c>
      <c r="H319" s="25" t="str">
        <f>IF(VLOOKUP($A319,rawtable!$A$4:$U$393,5,FALSE)="",VLOOKUP($A319,rawtable!$A$4:$U$393,17,FALSE),"")</f>
        <v/>
      </c>
      <c r="I319" s="26" t="str">
        <f>IF(VLOOKUP($A319,rawtable!$A$4:$U$393,5,FALSE)="",IF(rawtable!$Y321=".","NA",VLOOKUP($A319,rawtable!$A$4:$AG$393,32,FALSE)),"")</f>
        <v/>
      </c>
      <c r="J319" s="25">
        <f>IF(VLOOKUP($A319,rawtable!$A$4:$U$393,5,FALSE)="","",VLOOKUP($A319,rawtable!$A$4:$U$393,9,FALSE))</f>
        <v>62.481000000000002</v>
      </c>
      <c r="K319" s="25" t="str">
        <f>IF(VLOOKUP($A319,rawtable!$A$4:$U$393,5,FALSE)="",VLOOKUP($A319,rawtable!$A$4:$U$393,21,FALSE),"")</f>
        <v/>
      </c>
      <c r="L319" s="26" t="str">
        <f>IF(VLOOKUP($A319,rawtable!$A$4:$U$393,5,FALSE)="",IF(rawtable!$AB321=".","NA",VLOOKUP($A319,rawtable!$A$4:$AG$393,33,FALSE)),"")</f>
        <v/>
      </c>
    </row>
    <row r="320" spans="1:12" x14ac:dyDescent="0.25">
      <c r="A320">
        <v>318</v>
      </c>
      <c r="B320" s="24" t="str">
        <f>IF(VLOOKUP(A320,rawtable!$A$4:$U$393,5,FALSE)="",VLOOKUP(A320,rawtable!$A$4:$U$393,2,FALSE),"")</f>
        <v/>
      </c>
      <c r="C320" s="28" t="str">
        <f>IF(VLOOKUP(A320,rawtable!$A$4:$U$393,5,FALSE)="","",VLOOKUP(A320,rawtable!$A$4:$U$393,5,FALSE))</f>
        <v>1. 1-3 A Few</v>
      </c>
      <c r="D320" s="25">
        <f>IF(VLOOKUP($A320,rawtable!$A$4:$U$393,5,FALSE)="","",VLOOKUP($A320,rawtable!$A$4:$U$393,7,FALSE))</f>
        <v>0</v>
      </c>
      <c r="E320" s="25" t="str">
        <f>IF(VLOOKUP($A320,rawtable!$A$4:$U$393,5,FALSE)="",VLOOKUP($A320,rawtable!$A$4:$U$393,13,FALSE),"")</f>
        <v/>
      </c>
      <c r="F320" s="26" t="str">
        <f>IF(VLOOKUP($A320,rawtable!$A$4:$U$393,5,FALSE)="",IF(rawtable!$V322=".","NA",VLOOKUP($A320,rawtable!$A$4:$AG$393,31,FALSE)),"")</f>
        <v/>
      </c>
      <c r="G320" s="25">
        <f>IF(VLOOKUP($A320,rawtable!$A$4:$U$393,5,FALSE)="","",VLOOKUP($A320,rawtable!$A$4:$U$393,8,FALSE))</f>
        <v>0</v>
      </c>
      <c r="H320" s="25" t="str">
        <f>IF(VLOOKUP($A320,rawtable!$A$4:$U$393,5,FALSE)="",VLOOKUP($A320,rawtable!$A$4:$U$393,17,FALSE),"")</f>
        <v/>
      </c>
      <c r="I320" s="26" t="str">
        <f>IF(VLOOKUP($A320,rawtable!$A$4:$U$393,5,FALSE)="",IF(rawtable!$Y322=".","NA",VLOOKUP($A320,rawtable!$A$4:$AG$393,32,FALSE)),"")</f>
        <v/>
      </c>
      <c r="J320" s="25">
        <f>IF(VLOOKUP($A320,rawtable!$A$4:$U$393,5,FALSE)="","",VLOOKUP($A320,rawtable!$A$4:$U$393,9,FALSE))</f>
        <v>25.113</v>
      </c>
      <c r="K320" s="25" t="str">
        <f>IF(VLOOKUP($A320,rawtable!$A$4:$U$393,5,FALSE)="",VLOOKUP($A320,rawtable!$A$4:$U$393,21,FALSE),"")</f>
        <v/>
      </c>
      <c r="L320" s="26" t="str">
        <f>IF(VLOOKUP($A320,rawtable!$A$4:$U$393,5,FALSE)="",IF(rawtable!$AB322=".","NA",VLOOKUP($A320,rawtable!$A$4:$AG$393,33,FALSE)),"")</f>
        <v/>
      </c>
    </row>
    <row r="321" spans="1:12" x14ac:dyDescent="0.25">
      <c r="A321">
        <v>319</v>
      </c>
      <c r="B321" s="24" t="str">
        <f>IF(VLOOKUP(A321,rawtable!$A$4:$U$393,5,FALSE)="",VLOOKUP(A321,rawtable!$A$4:$U$393,2,FALSE),"")</f>
        <v/>
      </c>
      <c r="C321" s="28" t="str">
        <f>IF(VLOOKUP(A321,rawtable!$A$4:$U$393,5,FALSE)="","",VLOOKUP(A321,rawtable!$A$4:$U$393,5,FALSE))</f>
        <v>2. 4-6 Some</v>
      </c>
      <c r="D321" s="25">
        <f>IF(VLOOKUP($A321,rawtable!$A$4:$U$393,5,FALSE)="","",VLOOKUP($A321,rawtable!$A$4:$U$393,7,FALSE))</f>
        <v>0</v>
      </c>
      <c r="E321" s="25" t="str">
        <f>IF(VLOOKUP($A321,rawtable!$A$4:$U$393,5,FALSE)="",VLOOKUP($A321,rawtable!$A$4:$U$393,13,FALSE),"")</f>
        <v/>
      </c>
      <c r="F321" s="26" t="str">
        <f>IF(VLOOKUP($A321,rawtable!$A$4:$U$393,5,FALSE)="",IF(rawtable!$V323=".","NA",VLOOKUP($A321,rawtable!$A$4:$AG$393,31,FALSE)),"")</f>
        <v/>
      </c>
      <c r="G321" s="25">
        <f>IF(VLOOKUP($A321,rawtable!$A$4:$U$393,5,FALSE)="","",VLOOKUP($A321,rawtable!$A$4:$U$393,8,FALSE))</f>
        <v>0</v>
      </c>
      <c r="H321" s="25" t="str">
        <f>IF(VLOOKUP($A321,rawtable!$A$4:$U$393,5,FALSE)="",VLOOKUP($A321,rawtable!$A$4:$U$393,17,FALSE),"")</f>
        <v/>
      </c>
      <c r="I321" s="26" t="str">
        <f>IF(VLOOKUP($A321,rawtable!$A$4:$U$393,5,FALSE)="",IF(rawtable!$Y323=".","NA",VLOOKUP($A321,rawtable!$A$4:$AG$393,32,FALSE)),"")</f>
        <v/>
      </c>
      <c r="J321" s="25">
        <f>IF(VLOOKUP($A321,rawtable!$A$4:$U$393,5,FALSE)="","",VLOOKUP($A321,rawtable!$A$4:$U$393,9,FALSE))</f>
        <v>8.3209999999999997</v>
      </c>
      <c r="K321" s="25" t="str">
        <f>IF(VLOOKUP($A321,rawtable!$A$4:$U$393,5,FALSE)="",VLOOKUP($A321,rawtable!$A$4:$U$393,21,FALSE),"")</f>
        <v/>
      </c>
      <c r="L321" s="26" t="str">
        <f>IF(VLOOKUP($A321,rawtable!$A$4:$U$393,5,FALSE)="",IF(rawtable!$AB323=".","NA",VLOOKUP($A321,rawtable!$A$4:$AG$393,33,FALSE)),"")</f>
        <v/>
      </c>
    </row>
    <row r="322" spans="1:12" x14ac:dyDescent="0.25">
      <c r="A322">
        <v>320</v>
      </c>
      <c r="B322" s="24" t="str">
        <f>IF(VLOOKUP(A322,rawtable!$A$4:$U$393,5,FALSE)="",VLOOKUP(A322,rawtable!$A$4:$U$393,2,FALSE),"")</f>
        <v/>
      </c>
      <c r="C322" s="28" t="str">
        <f>IF(VLOOKUP(A322,rawtable!$A$4:$U$393,5,FALSE)="","",VLOOKUP(A322,rawtable!$A$4:$U$393,5,FALSE))</f>
        <v>3. 7+ Many</v>
      </c>
      <c r="D322" s="25">
        <f>IF(VLOOKUP($A322,rawtable!$A$4:$U$393,5,FALSE)="","",VLOOKUP($A322,rawtable!$A$4:$U$393,7,FALSE))</f>
        <v>0</v>
      </c>
      <c r="E322" s="25" t="str">
        <f>IF(VLOOKUP($A322,rawtable!$A$4:$U$393,5,FALSE)="",VLOOKUP($A322,rawtable!$A$4:$U$393,13,FALSE),"")</f>
        <v/>
      </c>
      <c r="F322" s="26" t="str">
        <f>IF(VLOOKUP($A322,rawtable!$A$4:$U$393,5,FALSE)="",IF(rawtable!$V324=".","NA",VLOOKUP($A322,rawtable!$A$4:$AG$393,31,FALSE)),"")</f>
        <v/>
      </c>
      <c r="G322" s="25">
        <f>IF(VLOOKUP($A322,rawtable!$A$4:$U$393,5,FALSE)="","",VLOOKUP($A322,rawtable!$A$4:$U$393,8,FALSE))</f>
        <v>0</v>
      </c>
      <c r="H322" s="25" t="str">
        <f>IF(VLOOKUP($A322,rawtable!$A$4:$U$393,5,FALSE)="",VLOOKUP($A322,rawtable!$A$4:$U$393,17,FALSE),"")</f>
        <v/>
      </c>
      <c r="I322" s="26" t="str">
        <f>IF(VLOOKUP($A322,rawtable!$A$4:$U$393,5,FALSE)="",IF(rawtable!$Y324=".","NA",VLOOKUP($A322,rawtable!$A$4:$AG$393,32,FALSE)),"")</f>
        <v/>
      </c>
      <c r="J322" s="25">
        <f>IF(VLOOKUP($A322,rawtable!$A$4:$U$393,5,FALSE)="","",VLOOKUP($A322,rawtable!$A$4:$U$393,9,FALSE))</f>
        <v>4.085</v>
      </c>
      <c r="K322" s="25" t="str">
        <f>IF(VLOOKUP($A322,rawtable!$A$4:$U$393,5,FALSE)="",VLOOKUP($A322,rawtable!$A$4:$U$393,21,FALSE),"")</f>
        <v/>
      </c>
      <c r="L322" s="26" t="str">
        <f>IF(VLOOKUP($A322,rawtable!$A$4:$U$393,5,FALSE)="",IF(rawtable!$AB324=".","NA",VLOOKUP($A322,rawtable!$A$4:$AG$393,33,FALSE)),"")</f>
        <v/>
      </c>
    </row>
    <row r="323" spans="1:12" x14ac:dyDescent="0.25">
      <c r="A323">
        <v>321</v>
      </c>
      <c r="B323" s="24" t="str">
        <f>IF(VLOOKUP(A323,rawtable!$A$4:$U$393,5,FALSE)="",VLOOKUP(A323,rawtable!$A$4:$U$393,2,FALSE),"")</f>
        <v>discarded_butts_or_pkgs</v>
      </c>
      <c r="D323" s="25" t="str">
        <f>IF(VLOOKUP($A323,rawtable!$A$4:$U$393,5,FALSE)="","",VLOOKUP($A323,rawtable!$A$4:$U$393,7,FALSE))</f>
        <v/>
      </c>
      <c r="E323" s="25" t="str">
        <f>IF(VLOOKUP($A323,rawtable!$A$4:$U$393,5,FALSE)="",VLOOKUP($A323,rawtable!$A$4:$U$393,13,FALSE),"")</f>
        <v>.</v>
      </c>
      <c r="F323" s="26" t="str">
        <f>IF(VLOOKUP($A323,rawtable!$A$4:$U$393,5,FALSE)="",IF(rawtable!$V325=".","NA",VLOOKUP($A323,rawtable!$A$4:$AG$393,31,FALSE)),"")</f>
        <v>NA</v>
      </c>
      <c r="G323" s="25" t="str">
        <f>IF(VLOOKUP($A323,rawtable!$A$4:$U$393,5,FALSE)="","",VLOOKUP($A323,rawtable!$A$4:$U$393,8,FALSE))</f>
        <v/>
      </c>
      <c r="H323" s="25" t="str">
        <f>IF(VLOOKUP($A323,rawtable!$A$4:$U$393,5,FALSE)="",VLOOKUP($A323,rawtable!$A$4:$U$393,17,FALSE),"")</f>
        <v>.</v>
      </c>
      <c r="I323" s="26" t="str">
        <f>IF(VLOOKUP($A323,rawtable!$A$4:$U$393,5,FALSE)="",IF(rawtable!$Y325=".","NA",VLOOKUP($A323,rawtable!$A$4:$AG$393,32,FALSE)),"")</f>
        <v>NA</v>
      </c>
      <c r="J323" s="25" t="str">
        <f>IF(VLOOKUP($A323,rawtable!$A$4:$U$393,5,FALSE)="","",VLOOKUP($A323,rawtable!$A$4:$U$393,9,FALSE))</f>
        <v/>
      </c>
      <c r="K323" s="25">
        <f>IF(VLOOKUP($A323,rawtable!$A$4:$U$393,5,FALSE)="",VLOOKUP($A323,rawtable!$A$4:$U$393,21,FALSE),"")</f>
        <v>0.39</v>
      </c>
      <c r="L323" s="26" t="str">
        <f>IF(VLOOKUP($A323,rawtable!$A$4:$U$393,5,FALSE)="",IF(rawtable!$AB325=".","NA",VLOOKUP($A323,rawtable!$A$4:$AG$393,33,FALSE)),"")</f>
        <v>0.33 (0.15, 0.49)</v>
      </c>
    </row>
    <row r="324" spans="1:12" x14ac:dyDescent="0.25">
      <c r="A324">
        <v>322</v>
      </c>
      <c r="B324" s="24" t="str">
        <f>IF(VLOOKUP(A324,rawtable!$A$4:$U$393,5,FALSE)="",VLOOKUP(A324,rawtable!$A$4:$U$393,2,FALSE),"")</f>
        <v/>
      </c>
      <c r="C324" s="28" t="str">
        <f>IF(VLOOKUP(A324,rawtable!$A$4:$U$393,5,FALSE)="","",VLOOKUP(A324,rawtable!$A$4:$U$393,5,FALSE))</f>
        <v>0. 0 - None</v>
      </c>
      <c r="D324" s="25">
        <f>IF(VLOOKUP($A324,rawtable!$A$4:$U$393,5,FALSE)="","",VLOOKUP($A324,rawtable!$A$4:$U$393,7,FALSE))</f>
        <v>0</v>
      </c>
      <c r="E324" s="25" t="str">
        <f>IF(VLOOKUP($A324,rawtable!$A$4:$U$393,5,FALSE)="",VLOOKUP($A324,rawtable!$A$4:$U$393,13,FALSE),"")</f>
        <v/>
      </c>
      <c r="F324" s="26" t="str">
        <f>IF(VLOOKUP($A324,rawtable!$A$4:$U$393,5,FALSE)="",IF(rawtable!$V326=".","NA",VLOOKUP($A324,rawtable!$A$4:$AG$393,31,FALSE)),"")</f>
        <v/>
      </c>
      <c r="G324" s="25">
        <f>IF(VLOOKUP($A324,rawtable!$A$4:$U$393,5,FALSE)="","",VLOOKUP($A324,rawtable!$A$4:$U$393,8,FALSE))</f>
        <v>0</v>
      </c>
      <c r="H324" s="25" t="str">
        <f>IF(VLOOKUP($A324,rawtable!$A$4:$U$393,5,FALSE)="",VLOOKUP($A324,rawtable!$A$4:$U$393,17,FALSE),"")</f>
        <v/>
      </c>
      <c r="I324" s="26" t="str">
        <f>IF(VLOOKUP($A324,rawtable!$A$4:$U$393,5,FALSE)="",IF(rawtable!$Y326=".","NA",VLOOKUP($A324,rawtable!$A$4:$AG$393,32,FALSE)),"")</f>
        <v/>
      </c>
      <c r="J324" s="25">
        <f>IF(VLOOKUP($A324,rawtable!$A$4:$U$393,5,FALSE)="","",VLOOKUP($A324,rawtable!$A$4:$U$393,9,FALSE))</f>
        <v>26.777999999999999</v>
      </c>
      <c r="K324" s="25" t="str">
        <f>IF(VLOOKUP($A324,rawtable!$A$4:$U$393,5,FALSE)="",VLOOKUP($A324,rawtable!$A$4:$U$393,21,FALSE),"")</f>
        <v/>
      </c>
      <c r="L324" s="26" t="str">
        <f>IF(VLOOKUP($A324,rawtable!$A$4:$U$393,5,FALSE)="",IF(rawtable!$AB326=".","NA",VLOOKUP($A324,rawtable!$A$4:$AG$393,33,FALSE)),"")</f>
        <v/>
      </c>
    </row>
    <row r="325" spans="1:12" x14ac:dyDescent="0.25">
      <c r="A325">
        <v>323</v>
      </c>
      <c r="B325" s="24" t="str">
        <f>IF(VLOOKUP(A325,rawtable!$A$4:$U$393,5,FALSE)="",VLOOKUP(A325,rawtable!$A$4:$U$393,2,FALSE),"")</f>
        <v/>
      </c>
      <c r="C325" s="28" t="str">
        <f>IF(VLOOKUP(A325,rawtable!$A$4:$U$393,5,FALSE)="","",VLOOKUP(A325,rawtable!$A$4:$U$393,5,FALSE))</f>
        <v>1. 1-3 A Few</v>
      </c>
      <c r="D325" s="25">
        <f>IF(VLOOKUP($A325,rawtable!$A$4:$U$393,5,FALSE)="","",VLOOKUP($A325,rawtable!$A$4:$U$393,7,FALSE))</f>
        <v>0</v>
      </c>
      <c r="E325" s="25" t="str">
        <f>IF(VLOOKUP($A325,rawtable!$A$4:$U$393,5,FALSE)="",VLOOKUP($A325,rawtable!$A$4:$U$393,13,FALSE),"")</f>
        <v/>
      </c>
      <c r="F325" s="26" t="str">
        <f>IF(VLOOKUP($A325,rawtable!$A$4:$U$393,5,FALSE)="",IF(rawtable!$V327=".","NA",VLOOKUP($A325,rawtable!$A$4:$AG$393,31,FALSE)),"")</f>
        <v/>
      </c>
      <c r="G325" s="25">
        <f>IF(VLOOKUP($A325,rawtable!$A$4:$U$393,5,FALSE)="","",VLOOKUP($A325,rawtable!$A$4:$U$393,8,FALSE))</f>
        <v>0</v>
      </c>
      <c r="H325" s="25" t="str">
        <f>IF(VLOOKUP($A325,rawtable!$A$4:$U$393,5,FALSE)="",VLOOKUP($A325,rawtable!$A$4:$U$393,17,FALSE),"")</f>
        <v/>
      </c>
      <c r="I325" s="26" t="str">
        <f>IF(VLOOKUP($A325,rawtable!$A$4:$U$393,5,FALSE)="",IF(rawtable!$Y327=".","NA",VLOOKUP($A325,rawtable!$A$4:$AG$393,32,FALSE)),"")</f>
        <v/>
      </c>
      <c r="J325" s="25">
        <f>IF(VLOOKUP($A325,rawtable!$A$4:$U$393,5,FALSE)="","",VLOOKUP($A325,rawtable!$A$4:$U$393,9,FALSE))</f>
        <v>40.393000000000001</v>
      </c>
      <c r="K325" s="25" t="str">
        <f>IF(VLOOKUP($A325,rawtable!$A$4:$U$393,5,FALSE)="",VLOOKUP($A325,rawtable!$A$4:$U$393,21,FALSE),"")</f>
        <v/>
      </c>
      <c r="L325" s="26" t="str">
        <f>IF(VLOOKUP($A325,rawtable!$A$4:$U$393,5,FALSE)="",IF(rawtable!$AB327=".","NA",VLOOKUP($A325,rawtable!$A$4:$AG$393,33,FALSE)),"")</f>
        <v/>
      </c>
    </row>
    <row r="326" spans="1:12" x14ac:dyDescent="0.25">
      <c r="A326">
        <v>324</v>
      </c>
      <c r="B326" s="24" t="str">
        <f>IF(VLOOKUP(A326,rawtable!$A$4:$U$393,5,FALSE)="",VLOOKUP(A326,rawtable!$A$4:$U$393,2,FALSE),"")</f>
        <v/>
      </c>
      <c r="C326" s="28" t="str">
        <f>IF(VLOOKUP(A326,rawtable!$A$4:$U$393,5,FALSE)="","",VLOOKUP(A326,rawtable!$A$4:$U$393,5,FALSE))</f>
        <v>2. 4-6 Some</v>
      </c>
      <c r="D326" s="25">
        <f>IF(VLOOKUP($A326,rawtable!$A$4:$U$393,5,FALSE)="","",VLOOKUP($A326,rawtable!$A$4:$U$393,7,FALSE))</f>
        <v>0</v>
      </c>
      <c r="E326" s="25" t="str">
        <f>IF(VLOOKUP($A326,rawtable!$A$4:$U$393,5,FALSE)="",VLOOKUP($A326,rawtable!$A$4:$U$393,13,FALSE),"")</f>
        <v/>
      </c>
      <c r="F326" s="26" t="str">
        <f>IF(VLOOKUP($A326,rawtable!$A$4:$U$393,5,FALSE)="",IF(rawtable!$V328=".","NA",VLOOKUP($A326,rawtable!$A$4:$AG$393,31,FALSE)),"")</f>
        <v/>
      </c>
      <c r="G326" s="25">
        <f>IF(VLOOKUP($A326,rawtable!$A$4:$U$393,5,FALSE)="","",VLOOKUP($A326,rawtable!$A$4:$U$393,8,FALSE))</f>
        <v>0</v>
      </c>
      <c r="H326" s="25" t="str">
        <f>IF(VLOOKUP($A326,rawtable!$A$4:$U$393,5,FALSE)="",VLOOKUP($A326,rawtable!$A$4:$U$393,17,FALSE),"")</f>
        <v/>
      </c>
      <c r="I326" s="26" t="str">
        <f>IF(VLOOKUP($A326,rawtable!$A$4:$U$393,5,FALSE)="",IF(rawtable!$Y328=".","NA",VLOOKUP($A326,rawtable!$A$4:$AG$393,32,FALSE)),"")</f>
        <v/>
      </c>
      <c r="J326" s="25">
        <f>IF(VLOOKUP($A326,rawtable!$A$4:$U$393,5,FALSE)="","",VLOOKUP($A326,rawtable!$A$4:$U$393,9,FALSE))</f>
        <v>23.751999999999999</v>
      </c>
      <c r="K326" s="25" t="str">
        <f>IF(VLOOKUP($A326,rawtable!$A$4:$U$393,5,FALSE)="",VLOOKUP($A326,rawtable!$A$4:$U$393,21,FALSE),"")</f>
        <v/>
      </c>
      <c r="L326" s="26" t="str">
        <f>IF(VLOOKUP($A326,rawtable!$A$4:$U$393,5,FALSE)="",IF(rawtable!$AB328=".","NA",VLOOKUP($A326,rawtable!$A$4:$AG$393,33,FALSE)),"")</f>
        <v/>
      </c>
    </row>
    <row r="327" spans="1:12" x14ac:dyDescent="0.25">
      <c r="A327">
        <v>325</v>
      </c>
      <c r="B327" s="24" t="str">
        <f>IF(VLOOKUP(A327,rawtable!$A$4:$U$393,5,FALSE)="",VLOOKUP(A327,rawtable!$A$4:$U$393,2,FALSE),"")</f>
        <v/>
      </c>
      <c r="C327" s="28" t="str">
        <f>IF(VLOOKUP(A327,rawtable!$A$4:$U$393,5,FALSE)="","",VLOOKUP(A327,rawtable!$A$4:$U$393,5,FALSE))</f>
        <v>3. 7+ Many</v>
      </c>
      <c r="D327" s="25">
        <f>IF(VLOOKUP($A327,rawtable!$A$4:$U$393,5,FALSE)="","",VLOOKUP($A327,rawtable!$A$4:$U$393,7,FALSE))</f>
        <v>0</v>
      </c>
      <c r="E327" s="25" t="str">
        <f>IF(VLOOKUP($A327,rawtable!$A$4:$U$393,5,FALSE)="",VLOOKUP($A327,rawtable!$A$4:$U$393,13,FALSE),"")</f>
        <v/>
      </c>
      <c r="F327" s="26" t="str">
        <f>IF(VLOOKUP($A327,rawtable!$A$4:$U$393,5,FALSE)="",IF(rawtable!$V329=".","NA",VLOOKUP($A327,rawtable!$A$4:$AG$393,31,FALSE)),"")</f>
        <v/>
      </c>
      <c r="G327" s="25">
        <f>IF(VLOOKUP($A327,rawtable!$A$4:$U$393,5,FALSE)="","",VLOOKUP($A327,rawtable!$A$4:$U$393,8,FALSE))</f>
        <v>0</v>
      </c>
      <c r="H327" s="25" t="str">
        <f>IF(VLOOKUP($A327,rawtable!$A$4:$U$393,5,FALSE)="",VLOOKUP($A327,rawtable!$A$4:$U$393,17,FALSE),"")</f>
        <v/>
      </c>
      <c r="I327" s="26" t="str">
        <f>IF(VLOOKUP($A327,rawtable!$A$4:$U$393,5,FALSE)="",IF(rawtable!$Y329=".","NA",VLOOKUP($A327,rawtable!$A$4:$AG$393,32,FALSE)),"")</f>
        <v/>
      </c>
      <c r="J327" s="25">
        <f>IF(VLOOKUP($A327,rawtable!$A$4:$U$393,5,FALSE)="","",VLOOKUP($A327,rawtable!$A$4:$U$393,9,FALSE))</f>
        <v>9.077</v>
      </c>
      <c r="K327" s="25" t="str">
        <f>IF(VLOOKUP($A327,rawtable!$A$4:$U$393,5,FALSE)="",VLOOKUP($A327,rawtable!$A$4:$U$393,21,FALSE),"")</f>
        <v/>
      </c>
      <c r="L327" s="26" t="str">
        <f>IF(VLOOKUP($A327,rawtable!$A$4:$U$393,5,FALSE)="",IF(rawtable!$AB329=".","NA",VLOOKUP($A327,rawtable!$A$4:$AG$393,33,FALSE)),"")</f>
        <v/>
      </c>
    </row>
    <row r="328" spans="1:12" x14ac:dyDescent="0.25">
      <c r="A328">
        <v>326</v>
      </c>
      <c r="B328" s="24" t="str">
        <f>IF(VLOOKUP(A328,rawtable!$A$4:$U$393,5,FALSE)="",VLOOKUP(A328,rawtable!$A$4:$U$393,2,FALSE),"")</f>
        <v>condoms</v>
      </c>
      <c r="D328" s="25" t="str">
        <f>IF(VLOOKUP($A328,rawtable!$A$4:$U$393,5,FALSE)="","",VLOOKUP($A328,rawtable!$A$4:$U$393,7,FALSE))</f>
        <v/>
      </c>
      <c r="E328" s="25" t="str">
        <f>IF(VLOOKUP($A328,rawtable!$A$4:$U$393,5,FALSE)="",VLOOKUP($A328,rawtable!$A$4:$U$393,13,FALSE),"")</f>
        <v>.</v>
      </c>
      <c r="F328" s="26" t="str">
        <f>IF(VLOOKUP($A328,rawtable!$A$4:$U$393,5,FALSE)="",IF(rawtable!$V330=".","NA",VLOOKUP($A328,rawtable!$A$4:$AG$393,31,FALSE)),"")</f>
        <v>NA</v>
      </c>
      <c r="G328" s="25" t="str">
        <f>IF(VLOOKUP($A328,rawtable!$A$4:$U$393,5,FALSE)="","",VLOOKUP($A328,rawtable!$A$4:$U$393,8,FALSE))</f>
        <v/>
      </c>
      <c r="H328" s="25" t="str">
        <f>IF(VLOOKUP($A328,rawtable!$A$4:$U$393,5,FALSE)="",VLOOKUP($A328,rawtable!$A$4:$U$393,17,FALSE),"")</f>
        <v>.</v>
      </c>
      <c r="I328" s="26" t="str">
        <f>IF(VLOOKUP($A328,rawtable!$A$4:$U$393,5,FALSE)="",IF(rawtable!$Y330=".","NA",VLOOKUP($A328,rawtable!$A$4:$AG$393,32,FALSE)),"")</f>
        <v>NA</v>
      </c>
      <c r="J328" s="25" t="str">
        <f>IF(VLOOKUP($A328,rawtable!$A$4:$U$393,5,FALSE)="","",VLOOKUP($A328,rawtable!$A$4:$U$393,9,FALSE))</f>
        <v/>
      </c>
      <c r="K328" s="25">
        <f>IF(VLOOKUP($A328,rawtable!$A$4:$U$393,5,FALSE)="",VLOOKUP($A328,rawtable!$A$4:$U$393,21,FALSE),"")</f>
        <v>1</v>
      </c>
      <c r="L328" s="26" t="str">
        <f>IF(VLOOKUP($A328,rawtable!$A$4:$U$393,5,FALSE)="",IF(rawtable!$AB330=".","NA",VLOOKUP($A328,rawtable!$A$4:$AG$393,33,FALSE)),"")</f>
        <v>0.00 (1.00, 1.00)</v>
      </c>
    </row>
    <row r="329" spans="1:12" x14ac:dyDescent="0.25">
      <c r="A329">
        <v>327</v>
      </c>
      <c r="B329" s="24" t="str">
        <f>IF(VLOOKUP(A329,rawtable!$A$4:$U$393,5,FALSE)="",VLOOKUP(A329,rawtable!$A$4:$U$393,2,FALSE),"")</f>
        <v/>
      </c>
      <c r="C329" s="28" t="str">
        <f>IF(VLOOKUP(A329,rawtable!$A$4:$U$393,5,FALSE)="","",VLOOKUP(A329,rawtable!$A$4:$U$393,5,FALSE))</f>
        <v>0. 0 - None</v>
      </c>
      <c r="D329" s="25">
        <f>IF(VLOOKUP($A329,rawtable!$A$4:$U$393,5,FALSE)="","",VLOOKUP($A329,rawtable!$A$4:$U$393,7,FALSE))</f>
        <v>0</v>
      </c>
      <c r="E329" s="25" t="str">
        <f>IF(VLOOKUP($A329,rawtable!$A$4:$U$393,5,FALSE)="",VLOOKUP($A329,rawtable!$A$4:$U$393,13,FALSE),"")</f>
        <v/>
      </c>
      <c r="F329" s="26" t="str">
        <f>IF(VLOOKUP($A329,rawtable!$A$4:$U$393,5,FALSE)="",IF(rawtable!$V331=".","NA",VLOOKUP($A329,rawtable!$A$4:$AG$393,31,FALSE)),"")</f>
        <v/>
      </c>
      <c r="G329" s="25">
        <f>IF(VLOOKUP($A329,rawtable!$A$4:$U$393,5,FALSE)="","",VLOOKUP($A329,rawtable!$A$4:$U$393,8,FALSE))</f>
        <v>0</v>
      </c>
      <c r="H329" s="25" t="str">
        <f>IF(VLOOKUP($A329,rawtable!$A$4:$U$393,5,FALSE)="",VLOOKUP($A329,rawtable!$A$4:$U$393,17,FALSE),"")</f>
        <v/>
      </c>
      <c r="I329" s="26" t="str">
        <f>IF(VLOOKUP($A329,rawtable!$A$4:$U$393,5,FALSE)="",IF(rawtable!$Y331=".","NA",VLOOKUP($A329,rawtable!$A$4:$AG$393,32,FALSE)),"")</f>
        <v/>
      </c>
      <c r="J329" s="25">
        <f>IF(VLOOKUP($A329,rawtable!$A$4:$U$393,5,FALSE)="","",VLOOKUP($A329,rawtable!$A$4:$U$393,9,FALSE))</f>
        <v>99.546000000000006</v>
      </c>
      <c r="K329" s="25" t="str">
        <f>IF(VLOOKUP($A329,rawtable!$A$4:$U$393,5,FALSE)="",VLOOKUP($A329,rawtable!$A$4:$U$393,21,FALSE),"")</f>
        <v/>
      </c>
      <c r="L329" s="26" t="str">
        <f>IF(VLOOKUP($A329,rawtable!$A$4:$U$393,5,FALSE)="",IF(rawtable!$AB331=".","NA",VLOOKUP($A329,rawtable!$A$4:$AG$393,33,FALSE)),"")</f>
        <v/>
      </c>
    </row>
    <row r="330" spans="1:12" x14ac:dyDescent="0.25">
      <c r="A330">
        <v>328</v>
      </c>
      <c r="B330" s="24" t="str">
        <f>IF(VLOOKUP(A330,rawtable!$A$4:$U$393,5,FALSE)="",VLOOKUP(A330,rawtable!$A$4:$U$393,2,FALSE),"")</f>
        <v/>
      </c>
      <c r="C330" s="28" t="str">
        <f>IF(VLOOKUP(A330,rawtable!$A$4:$U$393,5,FALSE)="","",VLOOKUP(A330,rawtable!$A$4:$U$393,5,FALSE))</f>
        <v>1. 1-3 A Few</v>
      </c>
      <c r="D330" s="25">
        <f>IF(VLOOKUP($A330,rawtable!$A$4:$U$393,5,FALSE)="","",VLOOKUP($A330,rawtable!$A$4:$U$393,7,FALSE))</f>
        <v>0</v>
      </c>
      <c r="E330" s="25" t="str">
        <f>IF(VLOOKUP($A330,rawtable!$A$4:$U$393,5,FALSE)="",VLOOKUP($A330,rawtable!$A$4:$U$393,13,FALSE),"")</f>
        <v/>
      </c>
      <c r="F330" s="26" t="str">
        <f>IF(VLOOKUP($A330,rawtable!$A$4:$U$393,5,FALSE)="",IF(rawtable!$V332=".","NA",VLOOKUP($A330,rawtable!$A$4:$AG$393,31,FALSE)),"")</f>
        <v/>
      </c>
      <c r="G330" s="25">
        <f>IF(VLOOKUP($A330,rawtable!$A$4:$U$393,5,FALSE)="","",VLOOKUP($A330,rawtable!$A$4:$U$393,8,FALSE))</f>
        <v>0</v>
      </c>
      <c r="H330" s="25" t="str">
        <f>IF(VLOOKUP($A330,rawtable!$A$4:$U$393,5,FALSE)="",VLOOKUP($A330,rawtable!$A$4:$U$393,17,FALSE),"")</f>
        <v/>
      </c>
      <c r="I330" s="26" t="str">
        <f>IF(VLOOKUP($A330,rawtable!$A$4:$U$393,5,FALSE)="",IF(rawtable!$Y332=".","NA",VLOOKUP($A330,rawtable!$A$4:$AG$393,32,FALSE)),"")</f>
        <v/>
      </c>
      <c r="J330" s="25">
        <f>IF(VLOOKUP($A330,rawtable!$A$4:$U$393,5,FALSE)="","",VLOOKUP($A330,rawtable!$A$4:$U$393,9,FALSE))</f>
        <v>0.45400000000000001</v>
      </c>
      <c r="K330" s="25" t="str">
        <f>IF(VLOOKUP($A330,rawtable!$A$4:$U$393,5,FALSE)="",VLOOKUP($A330,rawtable!$A$4:$U$393,21,FALSE),"")</f>
        <v/>
      </c>
      <c r="L330" s="26" t="str">
        <f>IF(VLOOKUP($A330,rawtable!$A$4:$U$393,5,FALSE)="",IF(rawtable!$AB332=".","NA",VLOOKUP($A330,rawtable!$A$4:$AG$393,33,FALSE)),"")</f>
        <v/>
      </c>
    </row>
    <row r="331" spans="1:12" x14ac:dyDescent="0.25">
      <c r="A331">
        <v>329</v>
      </c>
      <c r="B331" s="24" t="str">
        <f>IF(VLOOKUP(A331,rawtable!$A$4:$U$393,5,FALSE)="",VLOOKUP(A331,rawtable!$A$4:$U$393,2,FALSE),"")</f>
        <v>needles_drug_paraphernalia</v>
      </c>
      <c r="D331" s="25" t="str">
        <f>IF(VLOOKUP($A331,rawtable!$A$4:$U$393,5,FALSE)="","",VLOOKUP($A331,rawtable!$A$4:$U$393,7,FALSE))</f>
        <v/>
      </c>
      <c r="E331" s="25" t="str">
        <f>IF(VLOOKUP($A331,rawtable!$A$4:$U$393,5,FALSE)="",VLOOKUP($A331,rawtable!$A$4:$U$393,13,FALSE),"")</f>
        <v>.</v>
      </c>
      <c r="F331" s="26" t="str">
        <f>IF(VLOOKUP($A331,rawtable!$A$4:$U$393,5,FALSE)="",IF(rawtable!$V333=".","NA",VLOOKUP($A331,rawtable!$A$4:$AG$393,31,FALSE)),"")</f>
        <v>NA</v>
      </c>
      <c r="G331" s="25" t="str">
        <f>IF(VLOOKUP($A331,rawtable!$A$4:$U$393,5,FALSE)="","",VLOOKUP($A331,rawtable!$A$4:$U$393,8,FALSE))</f>
        <v/>
      </c>
      <c r="H331" s="25" t="str">
        <f>IF(VLOOKUP($A331,rawtable!$A$4:$U$393,5,FALSE)="",VLOOKUP($A331,rawtable!$A$4:$U$393,17,FALSE),"")</f>
        <v>.</v>
      </c>
      <c r="I331" s="26" t="str">
        <f>IF(VLOOKUP($A331,rawtable!$A$4:$U$393,5,FALSE)="",IF(rawtable!$Y333=".","NA",VLOOKUP($A331,rawtable!$A$4:$AG$393,32,FALSE)),"")</f>
        <v>NA</v>
      </c>
      <c r="J331" s="25" t="str">
        <f>IF(VLOOKUP($A331,rawtable!$A$4:$U$393,5,FALSE)="","",VLOOKUP($A331,rawtable!$A$4:$U$393,9,FALSE))</f>
        <v/>
      </c>
      <c r="K331" s="25">
        <f>IF(VLOOKUP($A331,rawtable!$A$4:$U$393,5,FALSE)="",VLOOKUP($A331,rawtable!$A$4:$U$393,21,FALSE),"")</f>
        <v>1</v>
      </c>
      <c r="L331" s="26" t="str">
        <f>IF(VLOOKUP($A331,rawtable!$A$4:$U$393,5,FALSE)="",IF(rawtable!$AB333=".","NA",VLOOKUP($A331,rawtable!$A$4:$AG$393,33,FALSE)),"")</f>
        <v>0.00 (1.00, 1.00)</v>
      </c>
    </row>
    <row r="332" spans="1:12" x14ac:dyDescent="0.25">
      <c r="A332">
        <v>330</v>
      </c>
      <c r="B332" s="24" t="str">
        <f>IF(VLOOKUP(A332,rawtable!$A$4:$U$393,5,FALSE)="",VLOOKUP(A332,rawtable!$A$4:$U$393,2,FALSE),"")</f>
        <v/>
      </c>
      <c r="C332" s="28" t="str">
        <f>IF(VLOOKUP(A332,rawtable!$A$4:$U$393,5,FALSE)="","",VLOOKUP(A332,rawtable!$A$4:$U$393,5,FALSE))</f>
        <v>0. 0 - None</v>
      </c>
      <c r="D332" s="25">
        <f>IF(VLOOKUP($A332,rawtable!$A$4:$U$393,5,FALSE)="","",VLOOKUP($A332,rawtable!$A$4:$U$393,7,FALSE))</f>
        <v>0</v>
      </c>
      <c r="E332" s="25" t="str">
        <f>IF(VLOOKUP($A332,rawtable!$A$4:$U$393,5,FALSE)="",VLOOKUP($A332,rawtable!$A$4:$U$393,13,FALSE),"")</f>
        <v/>
      </c>
      <c r="F332" s="26" t="str">
        <f>IF(VLOOKUP($A332,rawtable!$A$4:$U$393,5,FALSE)="",IF(rawtable!$V334=".","NA",VLOOKUP($A332,rawtable!$A$4:$AG$393,31,FALSE)),"")</f>
        <v/>
      </c>
      <c r="G332" s="25">
        <f>IF(VLOOKUP($A332,rawtable!$A$4:$U$393,5,FALSE)="","",VLOOKUP($A332,rawtable!$A$4:$U$393,8,FALSE))</f>
        <v>0</v>
      </c>
      <c r="H332" s="25" t="str">
        <f>IF(VLOOKUP($A332,rawtable!$A$4:$U$393,5,FALSE)="",VLOOKUP($A332,rawtable!$A$4:$U$393,17,FALSE),"")</f>
        <v/>
      </c>
      <c r="I332" s="26" t="str">
        <f>IF(VLOOKUP($A332,rawtable!$A$4:$U$393,5,FALSE)="",IF(rawtable!$Y334=".","NA",VLOOKUP($A332,rawtable!$A$4:$AG$393,32,FALSE)),"")</f>
        <v/>
      </c>
      <c r="J332" s="25">
        <f>IF(VLOOKUP($A332,rawtable!$A$4:$U$393,5,FALSE)="","",VLOOKUP($A332,rawtable!$A$4:$U$393,9,FALSE))</f>
        <v>99.394999999999996</v>
      </c>
      <c r="K332" s="25" t="str">
        <f>IF(VLOOKUP($A332,rawtable!$A$4:$U$393,5,FALSE)="",VLOOKUP($A332,rawtable!$A$4:$U$393,21,FALSE),"")</f>
        <v/>
      </c>
      <c r="L332" s="26" t="str">
        <f>IF(VLOOKUP($A332,rawtable!$A$4:$U$393,5,FALSE)="",IF(rawtable!$AB334=".","NA",VLOOKUP($A332,rawtable!$A$4:$AG$393,33,FALSE)),"")</f>
        <v/>
      </c>
    </row>
    <row r="333" spans="1:12" x14ac:dyDescent="0.25">
      <c r="A333">
        <v>331</v>
      </c>
      <c r="B333" s="24" t="str">
        <f>IF(VLOOKUP(A333,rawtable!$A$4:$U$393,5,FALSE)="",VLOOKUP(A333,rawtable!$A$4:$U$393,2,FALSE),"")</f>
        <v/>
      </c>
      <c r="C333" s="28" t="str">
        <f>IF(VLOOKUP(A333,rawtable!$A$4:$U$393,5,FALSE)="","",VLOOKUP(A333,rawtable!$A$4:$U$393,5,FALSE))</f>
        <v>1. 1-3 A Few</v>
      </c>
      <c r="D333" s="25">
        <f>IF(VLOOKUP($A333,rawtable!$A$4:$U$393,5,FALSE)="","",VLOOKUP($A333,rawtable!$A$4:$U$393,7,FALSE))</f>
        <v>0</v>
      </c>
      <c r="E333" s="25" t="str">
        <f>IF(VLOOKUP($A333,rawtable!$A$4:$U$393,5,FALSE)="",VLOOKUP($A333,rawtable!$A$4:$U$393,13,FALSE),"")</f>
        <v/>
      </c>
      <c r="F333" s="26" t="str">
        <f>IF(VLOOKUP($A333,rawtable!$A$4:$U$393,5,FALSE)="",IF(rawtable!$V335=".","NA",VLOOKUP($A333,rawtable!$A$4:$AG$393,31,FALSE)),"")</f>
        <v/>
      </c>
      <c r="G333" s="25">
        <f>IF(VLOOKUP($A333,rawtable!$A$4:$U$393,5,FALSE)="","",VLOOKUP($A333,rawtable!$A$4:$U$393,8,FALSE))</f>
        <v>0</v>
      </c>
      <c r="H333" s="25" t="str">
        <f>IF(VLOOKUP($A333,rawtable!$A$4:$U$393,5,FALSE)="",VLOOKUP($A333,rawtable!$A$4:$U$393,17,FALSE),"")</f>
        <v/>
      </c>
      <c r="I333" s="26" t="str">
        <f>IF(VLOOKUP($A333,rawtable!$A$4:$U$393,5,FALSE)="",IF(rawtable!$Y335=".","NA",VLOOKUP($A333,rawtable!$A$4:$AG$393,32,FALSE)),"")</f>
        <v/>
      </c>
      <c r="J333" s="25">
        <f>IF(VLOOKUP($A333,rawtable!$A$4:$U$393,5,FALSE)="","",VLOOKUP($A333,rawtable!$A$4:$U$393,9,FALSE))</f>
        <v>0.60499999999999998</v>
      </c>
      <c r="K333" s="25" t="str">
        <f>IF(VLOOKUP($A333,rawtable!$A$4:$U$393,5,FALSE)="",VLOOKUP($A333,rawtable!$A$4:$U$393,21,FALSE),"")</f>
        <v/>
      </c>
      <c r="L333" s="26" t="str">
        <f>IF(VLOOKUP($A333,rawtable!$A$4:$U$393,5,FALSE)="",IF(rawtable!$AB335=".","NA",VLOOKUP($A333,rawtable!$A$4:$AG$393,33,FALSE)),"")</f>
        <v/>
      </c>
    </row>
    <row r="334" spans="1:12" x14ac:dyDescent="0.25">
      <c r="A334">
        <v>332</v>
      </c>
      <c r="B334" s="24" t="str">
        <f>IF(VLOOKUP(A334,rawtable!$A$4:$U$393,5,FALSE)="",VLOOKUP(A334,rawtable!$A$4:$U$393,2,FALSE),"")</f>
        <v>garbage_litter_broken_glass</v>
      </c>
      <c r="D334" s="25" t="str">
        <f>IF(VLOOKUP($A334,rawtable!$A$4:$U$393,5,FALSE)="","",VLOOKUP($A334,rawtable!$A$4:$U$393,7,FALSE))</f>
        <v/>
      </c>
      <c r="E334" s="25" t="str">
        <f>IF(VLOOKUP($A334,rawtable!$A$4:$U$393,5,FALSE)="",VLOOKUP($A334,rawtable!$A$4:$U$393,13,FALSE),"")</f>
        <v>.</v>
      </c>
      <c r="F334" s="26" t="str">
        <f>IF(VLOOKUP($A334,rawtable!$A$4:$U$393,5,FALSE)="",IF(rawtable!$V336=".","NA",VLOOKUP($A334,rawtable!$A$4:$AG$393,31,FALSE)),"")</f>
        <v>NA</v>
      </c>
      <c r="G334" s="25" t="str">
        <f>IF(VLOOKUP($A334,rawtable!$A$4:$U$393,5,FALSE)="","",VLOOKUP($A334,rawtable!$A$4:$U$393,8,FALSE))</f>
        <v/>
      </c>
      <c r="H334" s="25" t="str">
        <f>IF(VLOOKUP($A334,rawtable!$A$4:$U$393,5,FALSE)="",VLOOKUP($A334,rawtable!$A$4:$U$393,17,FALSE),"")</f>
        <v>.</v>
      </c>
      <c r="I334" s="26" t="str">
        <f>IF(VLOOKUP($A334,rawtable!$A$4:$U$393,5,FALSE)="",IF(rawtable!$Y336=".","NA",VLOOKUP($A334,rawtable!$A$4:$AG$393,32,FALSE)),"")</f>
        <v>NA</v>
      </c>
      <c r="J334" s="25" t="str">
        <f>IF(VLOOKUP($A334,rawtable!$A$4:$U$393,5,FALSE)="","",VLOOKUP($A334,rawtable!$A$4:$U$393,9,FALSE))</f>
        <v/>
      </c>
      <c r="K334" s="25">
        <f>IF(VLOOKUP($A334,rawtable!$A$4:$U$393,5,FALSE)="",VLOOKUP($A334,rawtable!$A$4:$U$393,21,FALSE),"")</f>
        <v>0.35</v>
      </c>
      <c r="L334" s="26" t="str">
        <f>IF(VLOOKUP($A334,rawtable!$A$4:$U$393,5,FALSE)="",IF(rawtable!$AB336=".","NA",VLOOKUP($A334,rawtable!$A$4:$AG$393,33,FALSE)),"")</f>
        <v>0.36 (0.19, 0.53)</v>
      </c>
    </row>
    <row r="335" spans="1:12" x14ac:dyDescent="0.25">
      <c r="A335">
        <v>333</v>
      </c>
      <c r="B335" s="24" t="str">
        <f>IF(VLOOKUP(A335,rawtable!$A$4:$U$393,5,FALSE)="",VLOOKUP(A335,rawtable!$A$4:$U$393,2,FALSE),"")</f>
        <v/>
      </c>
      <c r="C335" s="28" t="str">
        <f>IF(VLOOKUP(A335,rawtable!$A$4:$U$393,5,FALSE)="","",VLOOKUP(A335,rawtable!$A$4:$U$393,5,FALSE))</f>
        <v>0. 0 - None</v>
      </c>
      <c r="D335" s="25">
        <f>IF(VLOOKUP($A335,rawtable!$A$4:$U$393,5,FALSE)="","",VLOOKUP($A335,rawtable!$A$4:$U$393,7,FALSE))</f>
        <v>0</v>
      </c>
      <c r="E335" s="25" t="str">
        <f>IF(VLOOKUP($A335,rawtable!$A$4:$U$393,5,FALSE)="",VLOOKUP($A335,rawtable!$A$4:$U$393,13,FALSE),"")</f>
        <v/>
      </c>
      <c r="F335" s="26" t="str">
        <f>IF(VLOOKUP($A335,rawtable!$A$4:$U$393,5,FALSE)="",IF(rawtable!$V337=".","NA",VLOOKUP($A335,rawtable!$A$4:$AG$393,31,FALSE)),"")</f>
        <v/>
      </c>
      <c r="G335" s="25">
        <f>IF(VLOOKUP($A335,rawtable!$A$4:$U$393,5,FALSE)="","",VLOOKUP($A335,rawtable!$A$4:$U$393,8,FALSE))</f>
        <v>0</v>
      </c>
      <c r="H335" s="25" t="str">
        <f>IF(VLOOKUP($A335,rawtable!$A$4:$U$393,5,FALSE)="",VLOOKUP($A335,rawtable!$A$4:$U$393,17,FALSE),"")</f>
        <v/>
      </c>
      <c r="I335" s="26" t="str">
        <f>IF(VLOOKUP($A335,rawtable!$A$4:$U$393,5,FALSE)="",IF(rawtable!$Y337=".","NA",VLOOKUP($A335,rawtable!$A$4:$AG$393,32,FALSE)),"")</f>
        <v/>
      </c>
      <c r="J335" s="25">
        <f>IF(VLOOKUP($A335,rawtable!$A$4:$U$393,5,FALSE)="","",VLOOKUP($A335,rawtable!$A$4:$U$393,9,FALSE))</f>
        <v>19.364999999999998</v>
      </c>
      <c r="K335" s="25" t="str">
        <f>IF(VLOOKUP($A335,rawtable!$A$4:$U$393,5,FALSE)="",VLOOKUP($A335,rawtable!$A$4:$U$393,21,FALSE),"")</f>
        <v/>
      </c>
      <c r="L335" s="26" t="str">
        <f>IF(VLOOKUP($A335,rawtable!$A$4:$U$393,5,FALSE)="",IF(rawtable!$AB337=".","NA",VLOOKUP($A335,rawtable!$A$4:$AG$393,33,FALSE)),"")</f>
        <v/>
      </c>
    </row>
    <row r="336" spans="1:12" x14ac:dyDescent="0.25">
      <c r="A336">
        <v>334</v>
      </c>
      <c r="B336" s="24" t="str">
        <f>IF(VLOOKUP(A336,rawtable!$A$4:$U$393,5,FALSE)="",VLOOKUP(A336,rawtable!$A$4:$U$393,2,FALSE),"")</f>
        <v/>
      </c>
      <c r="C336" s="28" t="str">
        <f>IF(VLOOKUP(A336,rawtable!$A$4:$U$393,5,FALSE)="","",VLOOKUP(A336,rawtable!$A$4:$U$393,5,FALSE))</f>
        <v>1. 1-3 A Few</v>
      </c>
      <c r="D336" s="25">
        <f>IF(VLOOKUP($A336,rawtable!$A$4:$U$393,5,FALSE)="","",VLOOKUP($A336,rawtable!$A$4:$U$393,7,FALSE))</f>
        <v>0</v>
      </c>
      <c r="E336" s="25" t="str">
        <f>IF(VLOOKUP($A336,rawtable!$A$4:$U$393,5,FALSE)="",VLOOKUP($A336,rawtable!$A$4:$U$393,13,FALSE),"")</f>
        <v/>
      </c>
      <c r="F336" s="26" t="str">
        <f>IF(VLOOKUP($A336,rawtable!$A$4:$U$393,5,FALSE)="",IF(rawtable!$V338=".","NA",VLOOKUP($A336,rawtable!$A$4:$AG$393,31,FALSE)),"")</f>
        <v/>
      </c>
      <c r="G336" s="25">
        <f>IF(VLOOKUP($A336,rawtable!$A$4:$U$393,5,FALSE)="","",VLOOKUP($A336,rawtable!$A$4:$U$393,8,FALSE))</f>
        <v>0</v>
      </c>
      <c r="H336" s="25" t="str">
        <f>IF(VLOOKUP($A336,rawtable!$A$4:$U$393,5,FALSE)="",VLOOKUP($A336,rawtable!$A$4:$U$393,17,FALSE),"")</f>
        <v/>
      </c>
      <c r="I336" s="26" t="str">
        <f>IF(VLOOKUP($A336,rawtable!$A$4:$U$393,5,FALSE)="",IF(rawtable!$Y338=".","NA",VLOOKUP($A336,rawtable!$A$4:$AG$393,32,FALSE)),"")</f>
        <v/>
      </c>
      <c r="J336" s="25">
        <f>IF(VLOOKUP($A336,rawtable!$A$4:$U$393,5,FALSE)="","",VLOOKUP($A336,rawtable!$A$4:$U$393,9,FALSE))</f>
        <v>26.172000000000001</v>
      </c>
      <c r="K336" s="25" t="str">
        <f>IF(VLOOKUP($A336,rawtable!$A$4:$U$393,5,FALSE)="",VLOOKUP($A336,rawtable!$A$4:$U$393,21,FALSE),"")</f>
        <v/>
      </c>
      <c r="L336" s="26" t="str">
        <f>IF(VLOOKUP($A336,rawtable!$A$4:$U$393,5,FALSE)="",IF(rawtable!$AB338=".","NA",VLOOKUP($A336,rawtable!$A$4:$AG$393,33,FALSE)),"")</f>
        <v/>
      </c>
    </row>
    <row r="337" spans="1:12" x14ac:dyDescent="0.25">
      <c r="A337">
        <v>335</v>
      </c>
      <c r="B337" s="24" t="str">
        <f>IF(VLOOKUP(A337,rawtable!$A$4:$U$393,5,FALSE)="",VLOOKUP(A337,rawtable!$A$4:$U$393,2,FALSE),"")</f>
        <v/>
      </c>
      <c r="C337" s="28" t="str">
        <f>IF(VLOOKUP(A337,rawtable!$A$4:$U$393,5,FALSE)="","",VLOOKUP(A337,rawtable!$A$4:$U$393,5,FALSE))</f>
        <v>2. 4-6 Some</v>
      </c>
      <c r="D337" s="25">
        <f>IF(VLOOKUP($A337,rawtable!$A$4:$U$393,5,FALSE)="","",VLOOKUP($A337,rawtable!$A$4:$U$393,7,FALSE))</f>
        <v>0</v>
      </c>
      <c r="E337" s="25" t="str">
        <f>IF(VLOOKUP($A337,rawtable!$A$4:$U$393,5,FALSE)="",VLOOKUP($A337,rawtable!$A$4:$U$393,13,FALSE),"")</f>
        <v/>
      </c>
      <c r="F337" s="26" t="str">
        <f>IF(VLOOKUP($A337,rawtable!$A$4:$U$393,5,FALSE)="",IF(rawtable!$V339=".","NA",VLOOKUP($A337,rawtable!$A$4:$AG$393,31,FALSE)),"")</f>
        <v/>
      </c>
      <c r="G337" s="25">
        <f>IF(VLOOKUP($A337,rawtable!$A$4:$U$393,5,FALSE)="","",VLOOKUP($A337,rawtable!$A$4:$U$393,8,FALSE))</f>
        <v>0</v>
      </c>
      <c r="H337" s="25" t="str">
        <f>IF(VLOOKUP($A337,rawtable!$A$4:$U$393,5,FALSE)="",VLOOKUP($A337,rawtable!$A$4:$U$393,17,FALSE),"")</f>
        <v/>
      </c>
      <c r="I337" s="26" t="str">
        <f>IF(VLOOKUP($A337,rawtable!$A$4:$U$393,5,FALSE)="",IF(rawtable!$Y339=".","NA",VLOOKUP($A337,rawtable!$A$4:$AG$393,32,FALSE)),"")</f>
        <v/>
      </c>
      <c r="J337" s="25">
        <f>IF(VLOOKUP($A337,rawtable!$A$4:$U$393,5,FALSE)="","",VLOOKUP($A337,rawtable!$A$4:$U$393,9,FALSE))</f>
        <v>28.442</v>
      </c>
      <c r="K337" s="25" t="str">
        <f>IF(VLOOKUP($A337,rawtable!$A$4:$U$393,5,FALSE)="",VLOOKUP($A337,rawtable!$A$4:$U$393,21,FALSE),"")</f>
        <v/>
      </c>
      <c r="L337" s="26" t="str">
        <f>IF(VLOOKUP($A337,rawtable!$A$4:$U$393,5,FALSE)="",IF(rawtable!$AB339=".","NA",VLOOKUP($A337,rawtable!$A$4:$AG$393,33,FALSE)),"")</f>
        <v/>
      </c>
    </row>
    <row r="338" spans="1:12" x14ac:dyDescent="0.25">
      <c r="A338">
        <v>336</v>
      </c>
      <c r="B338" s="24" t="str">
        <f>IF(VLOOKUP(A338,rawtable!$A$4:$U$393,5,FALSE)="",VLOOKUP(A338,rawtable!$A$4:$U$393,2,FALSE),"")</f>
        <v/>
      </c>
      <c r="C338" s="28" t="str">
        <f>IF(VLOOKUP(A338,rawtable!$A$4:$U$393,5,FALSE)="","",VLOOKUP(A338,rawtable!$A$4:$U$393,5,FALSE))</f>
        <v>3. 7+ Many</v>
      </c>
      <c r="D338" s="25">
        <f>IF(VLOOKUP($A338,rawtable!$A$4:$U$393,5,FALSE)="","",VLOOKUP($A338,rawtable!$A$4:$U$393,7,FALSE))</f>
        <v>0</v>
      </c>
      <c r="E338" s="25" t="str">
        <f>IF(VLOOKUP($A338,rawtable!$A$4:$U$393,5,FALSE)="",VLOOKUP($A338,rawtable!$A$4:$U$393,13,FALSE),"")</f>
        <v/>
      </c>
      <c r="F338" s="26" t="str">
        <f>IF(VLOOKUP($A338,rawtable!$A$4:$U$393,5,FALSE)="",IF(rawtable!$V340=".","NA",VLOOKUP($A338,rawtable!$A$4:$AG$393,31,FALSE)),"")</f>
        <v/>
      </c>
      <c r="G338" s="25">
        <f>IF(VLOOKUP($A338,rawtable!$A$4:$U$393,5,FALSE)="","",VLOOKUP($A338,rawtable!$A$4:$U$393,8,FALSE))</f>
        <v>0</v>
      </c>
      <c r="H338" s="25" t="str">
        <f>IF(VLOOKUP($A338,rawtable!$A$4:$U$393,5,FALSE)="",VLOOKUP($A338,rawtable!$A$4:$U$393,17,FALSE),"")</f>
        <v/>
      </c>
      <c r="I338" s="26" t="str">
        <f>IF(VLOOKUP($A338,rawtable!$A$4:$U$393,5,FALSE)="",IF(rawtable!$Y340=".","NA",VLOOKUP($A338,rawtable!$A$4:$AG$393,32,FALSE)),"")</f>
        <v/>
      </c>
      <c r="J338" s="25">
        <f>IF(VLOOKUP($A338,rawtable!$A$4:$U$393,5,FALSE)="","",VLOOKUP($A338,rawtable!$A$4:$U$393,9,FALSE))</f>
        <v>26.021000000000001</v>
      </c>
      <c r="K338" s="25" t="str">
        <f>IF(VLOOKUP($A338,rawtable!$A$4:$U$393,5,FALSE)="",VLOOKUP($A338,rawtable!$A$4:$U$393,21,FALSE),"")</f>
        <v/>
      </c>
      <c r="L338" s="26" t="str">
        <f>IF(VLOOKUP($A338,rawtable!$A$4:$U$393,5,FALSE)="",IF(rawtable!$AB340=".","NA",VLOOKUP($A338,rawtable!$A$4:$AG$393,33,FALSE)),"")</f>
        <v/>
      </c>
    </row>
    <row r="339" spans="1:12" x14ac:dyDescent="0.25">
      <c r="A339">
        <v>337</v>
      </c>
      <c r="B339" s="24" t="str">
        <f>IF(VLOOKUP(A339,rawtable!$A$4:$U$393,5,FALSE)="",VLOOKUP(A339,rawtable!$A$4:$U$393,2,FALSE),"")</f>
        <v>abandoned_cars</v>
      </c>
      <c r="D339" s="25" t="str">
        <f>IF(VLOOKUP($A339,rawtable!$A$4:$U$393,5,FALSE)="","",VLOOKUP($A339,rawtable!$A$4:$U$393,7,FALSE))</f>
        <v/>
      </c>
      <c r="E339" s="25" t="str">
        <f>IF(VLOOKUP($A339,rawtable!$A$4:$U$393,5,FALSE)="",VLOOKUP($A339,rawtable!$A$4:$U$393,13,FALSE),"")</f>
        <v>.</v>
      </c>
      <c r="F339" s="26" t="str">
        <f>IF(VLOOKUP($A339,rawtable!$A$4:$U$393,5,FALSE)="",IF(rawtable!$V341=".","NA",VLOOKUP($A339,rawtable!$A$4:$AG$393,31,FALSE)),"")</f>
        <v>NA</v>
      </c>
      <c r="G339" s="25" t="str">
        <f>IF(VLOOKUP($A339,rawtable!$A$4:$U$393,5,FALSE)="","",VLOOKUP($A339,rawtable!$A$4:$U$393,8,FALSE))</f>
        <v/>
      </c>
      <c r="H339" s="25" t="str">
        <f>IF(VLOOKUP($A339,rawtable!$A$4:$U$393,5,FALSE)="",VLOOKUP($A339,rawtable!$A$4:$U$393,17,FALSE),"")</f>
        <v>.</v>
      </c>
      <c r="I339" s="26" t="str">
        <f>IF(VLOOKUP($A339,rawtable!$A$4:$U$393,5,FALSE)="",IF(rawtable!$Y341=".","NA",VLOOKUP($A339,rawtable!$A$4:$AG$393,32,FALSE)),"")</f>
        <v>NA</v>
      </c>
      <c r="J339" s="25" t="str">
        <f>IF(VLOOKUP($A339,rawtable!$A$4:$U$393,5,FALSE)="","",VLOOKUP($A339,rawtable!$A$4:$U$393,9,FALSE))</f>
        <v/>
      </c>
      <c r="K339" s="25">
        <f>IF(VLOOKUP($A339,rawtable!$A$4:$U$393,5,FALSE)="",VLOOKUP($A339,rawtable!$A$4:$U$393,21,FALSE),"")</f>
        <v>0.85</v>
      </c>
      <c r="L339" s="26" t="str">
        <f>IF(VLOOKUP($A339,rawtable!$A$4:$U$393,5,FALSE)="",IF(rawtable!$AB341=".","NA",VLOOKUP($A339,rawtable!$A$4:$AG$393,33,FALSE)),"")</f>
        <v>0.61 (0.38, 0.81)</v>
      </c>
    </row>
    <row r="340" spans="1:12" x14ac:dyDescent="0.25">
      <c r="A340">
        <v>338</v>
      </c>
      <c r="B340" s="24" t="str">
        <f>IF(VLOOKUP(A340,rawtable!$A$4:$U$393,5,FALSE)="",VLOOKUP(A340,rawtable!$A$4:$U$393,2,FALSE),"")</f>
        <v/>
      </c>
      <c r="C340" s="28" t="str">
        <f>IF(VLOOKUP(A340,rawtable!$A$4:$U$393,5,FALSE)="","",VLOOKUP(A340,rawtable!$A$4:$U$393,5,FALSE))</f>
        <v>0. 0 - None</v>
      </c>
      <c r="D340" s="25">
        <f>IF(VLOOKUP($A340,rawtable!$A$4:$U$393,5,FALSE)="","",VLOOKUP($A340,rawtable!$A$4:$U$393,7,FALSE))</f>
        <v>0</v>
      </c>
      <c r="E340" s="25" t="str">
        <f>IF(VLOOKUP($A340,rawtable!$A$4:$U$393,5,FALSE)="",VLOOKUP($A340,rawtable!$A$4:$U$393,13,FALSE),"")</f>
        <v/>
      </c>
      <c r="F340" s="26" t="str">
        <f>IF(VLOOKUP($A340,rawtable!$A$4:$U$393,5,FALSE)="",IF(rawtable!$V342=".","NA",VLOOKUP($A340,rawtable!$A$4:$AG$393,31,FALSE)),"")</f>
        <v/>
      </c>
      <c r="G340" s="25">
        <f>IF(VLOOKUP($A340,rawtable!$A$4:$U$393,5,FALSE)="","",VLOOKUP($A340,rawtable!$A$4:$U$393,8,FALSE))</f>
        <v>0</v>
      </c>
      <c r="H340" s="25" t="str">
        <f>IF(VLOOKUP($A340,rawtable!$A$4:$U$393,5,FALSE)="",VLOOKUP($A340,rawtable!$A$4:$U$393,17,FALSE),"")</f>
        <v/>
      </c>
      <c r="I340" s="26" t="str">
        <f>IF(VLOOKUP($A340,rawtable!$A$4:$U$393,5,FALSE)="",IF(rawtable!$Y342=".","NA",VLOOKUP($A340,rawtable!$A$4:$AG$393,32,FALSE)),"")</f>
        <v/>
      </c>
      <c r="J340" s="25">
        <f>IF(VLOOKUP($A340,rawtable!$A$4:$U$393,5,FALSE)="","",VLOOKUP($A340,rawtable!$A$4:$U$393,9,FALSE))</f>
        <v>81.543000000000006</v>
      </c>
      <c r="K340" s="25" t="str">
        <f>IF(VLOOKUP($A340,rawtable!$A$4:$U$393,5,FALSE)="",VLOOKUP($A340,rawtable!$A$4:$U$393,21,FALSE),"")</f>
        <v/>
      </c>
      <c r="L340" s="26" t="str">
        <f>IF(VLOOKUP($A340,rawtable!$A$4:$U$393,5,FALSE)="",IF(rawtable!$AB342=".","NA",VLOOKUP($A340,rawtable!$A$4:$AG$393,33,FALSE)),"")</f>
        <v/>
      </c>
    </row>
    <row r="341" spans="1:12" x14ac:dyDescent="0.25">
      <c r="A341">
        <v>339</v>
      </c>
      <c r="B341" s="24" t="str">
        <f>IF(VLOOKUP(A341,rawtable!$A$4:$U$393,5,FALSE)="",VLOOKUP(A341,rawtable!$A$4:$U$393,2,FALSE),"")</f>
        <v/>
      </c>
      <c r="C341" s="28" t="str">
        <f>IF(VLOOKUP(A341,rawtable!$A$4:$U$393,5,FALSE)="","",VLOOKUP(A341,rawtable!$A$4:$U$393,5,FALSE))</f>
        <v>1. 1-3 A Few</v>
      </c>
      <c r="D341" s="25">
        <f>IF(VLOOKUP($A341,rawtable!$A$4:$U$393,5,FALSE)="","",VLOOKUP($A341,rawtable!$A$4:$U$393,7,FALSE))</f>
        <v>0</v>
      </c>
      <c r="E341" s="25" t="str">
        <f>IF(VLOOKUP($A341,rawtable!$A$4:$U$393,5,FALSE)="",VLOOKUP($A341,rawtable!$A$4:$U$393,13,FALSE),"")</f>
        <v/>
      </c>
      <c r="F341" s="26" t="str">
        <f>IF(VLOOKUP($A341,rawtable!$A$4:$U$393,5,FALSE)="",IF(rawtable!$V343=".","NA",VLOOKUP($A341,rawtable!$A$4:$AG$393,31,FALSE)),"")</f>
        <v/>
      </c>
      <c r="G341" s="25">
        <f>IF(VLOOKUP($A341,rawtable!$A$4:$U$393,5,FALSE)="","",VLOOKUP($A341,rawtable!$A$4:$U$393,8,FALSE))</f>
        <v>0</v>
      </c>
      <c r="H341" s="25" t="str">
        <f>IF(VLOOKUP($A341,rawtable!$A$4:$U$393,5,FALSE)="",VLOOKUP($A341,rawtable!$A$4:$U$393,17,FALSE),"")</f>
        <v/>
      </c>
      <c r="I341" s="26" t="str">
        <f>IF(VLOOKUP($A341,rawtable!$A$4:$U$393,5,FALSE)="",IF(rawtable!$Y343=".","NA",VLOOKUP($A341,rawtable!$A$4:$AG$393,32,FALSE)),"")</f>
        <v/>
      </c>
      <c r="J341" s="25">
        <f>IF(VLOOKUP($A341,rawtable!$A$4:$U$393,5,FALSE)="","",VLOOKUP($A341,rawtable!$A$4:$U$393,9,FALSE))</f>
        <v>15.28</v>
      </c>
      <c r="K341" s="25" t="str">
        <f>IF(VLOOKUP($A341,rawtable!$A$4:$U$393,5,FALSE)="",VLOOKUP($A341,rawtable!$A$4:$U$393,21,FALSE),"")</f>
        <v/>
      </c>
      <c r="L341" s="26" t="str">
        <f>IF(VLOOKUP($A341,rawtable!$A$4:$U$393,5,FALSE)="",IF(rawtable!$AB343=".","NA",VLOOKUP($A341,rawtable!$A$4:$AG$393,33,FALSE)),"")</f>
        <v/>
      </c>
    </row>
    <row r="342" spans="1:12" x14ac:dyDescent="0.25">
      <c r="A342">
        <v>340</v>
      </c>
      <c r="B342" s="24" t="str">
        <f>IF(VLOOKUP(A342,rawtable!$A$4:$U$393,5,FALSE)="",VLOOKUP(A342,rawtable!$A$4:$U$393,2,FALSE),"")</f>
        <v/>
      </c>
      <c r="C342" s="28" t="str">
        <f>IF(VLOOKUP(A342,rawtable!$A$4:$U$393,5,FALSE)="","",VLOOKUP(A342,rawtable!$A$4:$U$393,5,FALSE))</f>
        <v>2. 4-6 Some</v>
      </c>
      <c r="D342" s="25">
        <f>IF(VLOOKUP($A342,rawtable!$A$4:$U$393,5,FALSE)="","",VLOOKUP($A342,rawtable!$A$4:$U$393,7,FALSE))</f>
        <v>0</v>
      </c>
      <c r="E342" s="25" t="str">
        <f>IF(VLOOKUP($A342,rawtable!$A$4:$U$393,5,FALSE)="",VLOOKUP($A342,rawtable!$A$4:$U$393,13,FALSE),"")</f>
        <v/>
      </c>
      <c r="F342" s="26" t="str">
        <f>IF(VLOOKUP($A342,rawtable!$A$4:$U$393,5,FALSE)="",IF(rawtable!$V344=".","NA",VLOOKUP($A342,rawtable!$A$4:$AG$393,31,FALSE)),"")</f>
        <v/>
      </c>
      <c r="G342" s="25">
        <f>IF(VLOOKUP($A342,rawtable!$A$4:$U$393,5,FALSE)="","",VLOOKUP($A342,rawtable!$A$4:$U$393,8,FALSE))</f>
        <v>0</v>
      </c>
      <c r="H342" s="25" t="str">
        <f>IF(VLOOKUP($A342,rawtable!$A$4:$U$393,5,FALSE)="",VLOOKUP($A342,rawtable!$A$4:$U$393,17,FALSE),"")</f>
        <v/>
      </c>
      <c r="I342" s="26" t="str">
        <f>IF(VLOOKUP($A342,rawtable!$A$4:$U$393,5,FALSE)="",IF(rawtable!$Y344=".","NA",VLOOKUP($A342,rawtable!$A$4:$AG$393,32,FALSE)),"")</f>
        <v/>
      </c>
      <c r="J342" s="25">
        <f>IF(VLOOKUP($A342,rawtable!$A$4:$U$393,5,FALSE)="","",VLOOKUP($A342,rawtable!$A$4:$U$393,9,FALSE))</f>
        <v>2.7229999999999999</v>
      </c>
      <c r="K342" s="25" t="str">
        <f>IF(VLOOKUP($A342,rawtable!$A$4:$U$393,5,FALSE)="",VLOOKUP($A342,rawtable!$A$4:$U$393,21,FALSE),"")</f>
        <v/>
      </c>
      <c r="L342" s="26" t="str">
        <f>IF(VLOOKUP($A342,rawtable!$A$4:$U$393,5,FALSE)="",IF(rawtable!$AB344=".","NA",VLOOKUP($A342,rawtable!$A$4:$AG$393,33,FALSE)),"")</f>
        <v/>
      </c>
    </row>
    <row r="343" spans="1:12" x14ac:dyDescent="0.25">
      <c r="A343">
        <v>341</v>
      </c>
      <c r="B343" s="24" t="str">
        <f>IF(VLOOKUP(A343,rawtable!$A$4:$U$393,5,FALSE)="",VLOOKUP(A343,rawtable!$A$4:$U$393,2,FALSE),"")</f>
        <v/>
      </c>
      <c r="C343" s="28" t="str">
        <f>IF(VLOOKUP(A343,rawtable!$A$4:$U$393,5,FALSE)="","",VLOOKUP(A343,rawtable!$A$4:$U$393,5,FALSE))</f>
        <v>3. 7+ Many</v>
      </c>
      <c r="D343" s="25">
        <f>IF(VLOOKUP($A343,rawtable!$A$4:$U$393,5,FALSE)="","",VLOOKUP($A343,rawtable!$A$4:$U$393,7,FALSE))</f>
        <v>0</v>
      </c>
      <c r="E343" s="25" t="str">
        <f>IF(VLOOKUP($A343,rawtable!$A$4:$U$393,5,FALSE)="",VLOOKUP($A343,rawtable!$A$4:$U$393,13,FALSE),"")</f>
        <v/>
      </c>
      <c r="F343" s="26" t="str">
        <f>IF(VLOOKUP($A343,rawtable!$A$4:$U$393,5,FALSE)="",IF(rawtable!$V345=".","NA",VLOOKUP($A343,rawtable!$A$4:$AG$393,31,FALSE)),"")</f>
        <v/>
      </c>
      <c r="G343" s="25">
        <f>IF(VLOOKUP($A343,rawtable!$A$4:$U$393,5,FALSE)="","",VLOOKUP($A343,rawtable!$A$4:$U$393,8,FALSE))</f>
        <v>0</v>
      </c>
      <c r="H343" s="25" t="str">
        <f>IF(VLOOKUP($A343,rawtable!$A$4:$U$393,5,FALSE)="",VLOOKUP($A343,rawtable!$A$4:$U$393,17,FALSE),"")</f>
        <v/>
      </c>
      <c r="I343" s="26" t="str">
        <f>IF(VLOOKUP($A343,rawtable!$A$4:$U$393,5,FALSE)="",IF(rawtable!$Y345=".","NA",VLOOKUP($A343,rawtable!$A$4:$AG$393,32,FALSE)),"")</f>
        <v/>
      </c>
      <c r="J343" s="25">
        <f>IF(VLOOKUP($A343,rawtable!$A$4:$U$393,5,FALSE)="","",VLOOKUP($A343,rawtable!$A$4:$U$393,9,FALSE))</f>
        <v>0.45400000000000001</v>
      </c>
      <c r="K343" s="25" t="str">
        <f>IF(VLOOKUP($A343,rawtable!$A$4:$U$393,5,FALSE)="",VLOOKUP($A343,rawtable!$A$4:$U$393,21,FALSE),"")</f>
        <v/>
      </c>
      <c r="L343" s="26" t="str">
        <f>IF(VLOOKUP($A343,rawtable!$A$4:$U$393,5,FALSE)="",IF(rawtable!$AB345=".","NA",VLOOKUP($A343,rawtable!$A$4:$AG$393,33,FALSE)),"")</f>
        <v/>
      </c>
    </row>
    <row r="344" spans="1:12" x14ac:dyDescent="0.25">
      <c r="A344">
        <v>342</v>
      </c>
      <c r="B344" s="24" t="str">
        <f>IF(VLOOKUP(A344,rawtable!$A$4:$U$393,5,FALSE)="",VLOOKUP(A344,rawtable!$A$4:$U$393,2,FALSE),"")</f>
        <v>graffiti</v>
      </c>
      <c r="D344" s="25" t="str">
        <f>IF(VLOOKUP($A344,rawtable!$A$4:$U$393,5,FALSE)="","",VLOOKUP($A344,rawtable!$A$4:$U$393,7,FALSE))</f>
        <v/>
      </c>
      <c r="E344" s="25" t="str">
        <f>IF(VLOOKUP($A344,rawtable!$A$4:$U$393,5,FALSE)="",VLOOKUP($A344,rawtable!$A$4:$U$393,13,FALSE),"")</f>
        <v>.</v>
      </c>
      <c r="F344" s="26" t="str">
        <f>IF(VLOOKUP($A344,rawtable!$A$4:$U$393,5,FALSE)="",IF(rawtable!$V346=".","NA",VLOOKUP($A344,rawtable!$A$4:$AG$393,31,FALSE)),"")</f>
        <v>NA</v>
      </c>
      <c r="G344" s="25" t="str">
        <f>IF(VLOOKUP($A344,rawtable!$A$4:$U$393,5,FALSE)="","",VLOOKUP($A344,rawtable!$A$4:$U$393,8,FALSE))</f>
        <v/>
      </c>
      <c r="H344" s="25" t="str">
        <f>IF(VLOOKUP($A344,rawtable!$A$4:$U$393,5,FALSE)="",VLOOKUP($A344,rawtable!$A$4:$U$393,17,FALSE),"")</f>
        <v>.</v>
      </c>
      <c r="I344" s="26" t="str">
        <f>IF(VLOOKUP($A344,rawtable!$A$4:$U$393,5,FALSE)="",IF(rawtable!$Y346=".","NA",VLOOKUP($A344,rawtable!$A$4:$AG$393,32,FALSE)),"")</f>
        <v>NA</v>
      </c>
      <c r="J344" s="25" t="str">
        <f>IF(VLOOKUP($A344,rawtable!$A$4:$U$393,5,FALSE)="","",VLOOKUP($A344,rawtable!$A$4:$U$393,9,FALSE))</f>
        <v/>
      </c>
      <c r="K344" s="25">
        <f>IF(VLOOKUP($A344,rawtable!$A$4:$U$393,5,FALSE)="",VLOOKUP($A344,rawtable!$A$4:$U$393,21,FALSE),"")</f>
        <v>0.71</v>
      </c>
      <c r="L344" s="26" t="str">
        <f>IF(VLOOKUP($A344,rawtable!$A$4:$U$393,5,FALSE)="",IF(rawtable!$AB346=".","NA",VLOOKUP($A344,rawtable!$A$4:$AG$393,33,FALSE)),"")</f>
        <v>0.59 (0.41, 0.75)</v>
      </c>
    </row>
    <row r="345" spans="1:12" x14ac:dyDescent="0.25">
      <c r="A345">
        <v>343</v>
      </c>
      <c r="B345" s="24" t="str">
        <f>IF(VLOOKUP(A345,rawtable!$A$4:$U$393,5,FALSE)="",VLOOKUP(A345,rawtable!$A$4:$U$393,2,FALSE),"")</f>
        <v/>
      </c>
      <c r="C345" s="28" t="str">
        <f>IF(VLOOKUP(A345,rawtable!$A$4:$U$393,5,FALSE)="","",VLOOKUP(A345,rawtable!$A$4:$U$393,5,FALSE))</f>
        <v>0. 0 - None</v>
      </c>
      <c r="D345" s="25">
        <f>IF(VLOOKUP($A345,rawtable!$A$4:$U$393,5,FALSE)="","",VLOOKUP($A345,rawtable!$A$4:$U$393,7,FALSE))</f>
        <v>0</v>
      </c>
      <c r="E345" s="25" t="str">
        <f>IF(VLOOKUP($A345,rawtable!$A$4:$U$393,5,FALSE)="",VLOOKUP($A345,rawtable!$A$4:$U$393,13,FALSE),"")</f>
        <v/>
      </c>
      <c r="F345" s="26" t="str">
        <f>IF(VLOOKUP($A345,rawtable!$A$4:$U$393,5,FALSE)="",IF(rawtable!$V347=".","NA",VLOOKUP($A345,rawtable!$A$4:$AG$393,31,FALSE)),"")</f>
        <v/>
      </c>
      <c r="G345" s="25">
        <f>IF(VLOOKUP($A345,rawtable!$A$4:$U$393,5,FALSE)="","",VLOOKUP($A345,rawtable!$A$4:$U$393,8,FALSE))</f>
        <v>0</v>
      </c>
      <c r="H345" s="25" t="str">
        <f>IF(VLOOKUP($A345,rawtable!$A$4:$U$393,5,FALSE)="",VLOOKUP($A345,rawtable!$A$4:$U$393,17,FALSE),"")</f>
        <v/>
      </c>
      <c r="I345" s="26" t="str">
        <f>IF(VLOOKUP($A345,rawtable!$A$4:$U$393,5,FALSE)="",IF(rawtable!$Y347=".","NA",VLOOKUP($A345,rawtable!$A$4:$AG$393,32,FALSE)),"")</f>
        <v/>
      </c>
      <c r="J345" s="25">
        <f>IF(VLOOKUP($A345,rawtable!$A$4:$U$393,5,FALSE)="","",VLOOKUP($A345,rawtable!$A$4:$U$393,9,FALSE))</f>
        <v>73.978999999999999</v>
      </c>
      <c r="K345" s="25" t="str">
        <f>IF(VLOOKUP($A345,rawtable!$A$4:$U$393,5,FALSE)="",VLOOKUP($A345,rawtable!$A$4:$U$393,21,FALSE),"")</f>
        <v/>
      </c>
      <c r="L345" s="26" t="str">
        <f>IF(VLOOKUP($A345,rawtable!$A$4:$U$393,5,FALSE)="",IF(rawtable!$AB347=".","NA",VLOOKUP($A345,rawtable!$A$4:$AG$393,33,FALSE)),"")</f>
        <v/>
      </c>
    </row>
    <row r="346" spans="1:12" x14ac:dyDescent="0.25">
      <c r="A346">
        <v>344</v>
      </c>
      <c r="B346" s="24" t="str">
        <f>IF(VLOOKUP(A346,rawtable!$A$4:$U$393,5,FALSE)="",VLOOKUP(A346,rawtable!$A$4:$U$393,2,FALSE),"")</f>
        <v/>
      </c>
      <c r="C346" s="28" t="str">
        <f>IF(VLOOKUP(A346,rawtable!$A$4:$U$393,5,FALSE)="","",VLOOKUP(A346,rawtable!$A$4:$U$393,5,FALSE))</f>
        <v>1. 1-3 A Few</v>
      </c>
      <c r="D346" s="25">
        <f>IF(VLOOKUP($A346,rawtable!$A$4:$U$393,5,FALSE)="","",VLOOKUP($A346,rawtable!$A$4:$U$393,7,FALSE))</f>
        <v>0</v>
      </c>
      <c r="E346" s="25" t="str">
        <f>IF(VLOOKUP($A346,rawtable!$A$4:$U$393,5,FALSE)="",VLOOKUP($A346,rawtable!$A$4:$U$393,13,FALSE),"")</f>
        <v/>
      </c>
      <c r="F346" s="26" t="str">
        <f>IF(VLOOKUP($A346,rawtable!$A$4:$U$393,5,FALSE)="",IF(rawtable!$V348=".","NA",VLOOKUP($A346,rawtable!$A$4:$AG$393,31,FALSE)),"")</f>
        <v/>
      </c>
      <c r="G346" s="25">
        <f>IF(VLOOKUP($A346,rawtable!$A$4:$U$393,5,FALSE)="","",VLOOKUP($A346,rawtable!$A$4:$U$393,8,FALSE))</f>
        <v>0</v>
      </c>
      <c r="H346" s="25" t="str">
        <f>IF(VLOOKUP($A346,rawtable!$A$4:$U$393,5,FALSE)="",VLOOKUP($A346,rawtable!$A$4:$U$393,17,FALSE),"")</f>
        <v/>
      </c>
      <c r="I346" s="26" t="str">
        <f>IF(VLOOKUP($A346,rawtable!$A$4:$U$393,5,FALSE)="",IF(rawtable!$Y348=".","NA",VLOOKUP($A346,rawtable!$A$4:$AG$393,32,FALSE)),"")</f>
        <v/>
      </c>
      <c r="J346" s="25">
        <f>IF(VLOOKUP($A346,rawtable!$A$4:$U$393,5,FALSE)="","",VLOOKUP($A346,rawtable!$A$4:$U$393,9,FALSE))</f>
        <v>16.489999999999998</v>
      </c>
      <c r="K346" s="25" t="str">
        <f>IF(VLOOKUP($A346,rawtable!$A$4:$U$393,5,FALSE)="",VLOOKUP($A346,rawtable!$A$4:$U$393,21,FALSE),"")</f>
        <v/>
      </c>
      <c r="L346" s="26" t="str">
        <f>IF(VLOOKUP($A346,rawtable!$A$4:$U$393,5,FALSE)="",IF(rawtable!$AB348=".","NA",VLOOKUP($A346,rawtable!$A$4:$AG$393,33,FALSE)),"")</f>
        <v/>
      </c>
    </row>
    <row r="347" spans="1:12" x14ac:dyDescent="0.25">
      <c r="A347">
        <v>345</v>
      </c>
      <c r="B347" s="24" t="str">
        <f>IF(VLOOKUP(A347,rawtable!$A$4:$U$393,5,FALSE)="",VLOOKUP(A347,rawtable!$A$4:$U$393,2,FALSE),"")</f>
        <v/>
      </c>
      <c r="C347" s="28" t="str">
        <f>IF(VLOOKUP(A347,rawtable!$A$4:$U$393,5,FALSE)="","",VLOOKUP(A347,rawtable!$A$4:$U$393,5,FALSE))</f>
        <v>2. 4-6 Some</v>
      </c>
      <c r="D347" s="25">
        <f>IF(VLOOKUP($A347,rawtable!$A$4:$U$393,5,FALSE)="","",VLOOKUP($A347,rawtable!$A$4:$U$393,7,FALSE))</f>
        <v>0</v>
      </c>
      <c r="E347" s="25" t="str">
        <f>IF(VLOOKUP($A347,rawtable!$A$4:$U$393,5,FALSE)="",VLOOKUP($A347,rawtable!$A$4:$U$393,13,FALSE),"")</f>
        <v/>
      </c>
      <c r="F347" s="26" t="str">
        <f>IF(VLOOKUP($A347,rawtable!$A$4:$U$393,5,FALSE)="",IF(rawtable!$V349=".","NA",VLOOKUP($A347,rawtable!$A$4:$AG$393,31,FALSE)),"")</f>
        <v/>
      </c>
      <c r="G347" s="25">
        <f>IF(VLOOKUP($A347,rawtable!$A$4:$U$393,5,FALSE)="","",VLOOKUP($A347,rawtable!$A$4:$U$393,8,FALSE))</f>
        <v>0</v>
      </c>
      <c r="H347" s="25" t="str">
        <f>IF(VLOOKUP($A347,rawtable!$A$4:$U$393,5,FALSE)="",VLOOKUP($A347,rawtable!$A$4:$U$393,17,FALSE),"")</f>
        <v/>
      </c>
      <c r="I347" s="26" t="str">
        <f>IF(VLOOKUP($A347,rawtable!$A$4:$U$393,5,FALSE)="",IF(rawtable!$Y349=".","NA",VLOOKUP($A347,rawtable!$A$4:$AG$393,32,FALSE)),"")</f>
        <v/>
      </c>
      <c r="J347" s="25">
        <f>IF(VLOOKUP($A347,rawtable!$A$4:$U$393,5,FALSE)="","",VLOOKUP($A347,rawtable!$A$4:$U$393,9,FALSE))</f>
        <v>6.0510000000000002</v>
      </c>
      <c r="K347" s="25" t="str">
        <f>IF(VLOOKUP($A347,rawtable!$A$4:$U$393,5,FALSE)="",VLOOKUP($A347,rawtable!$A$4:$U$393,21,FALSE),"")</f>
        <v/>
      </c>
      <c r="L347" s="26" t="str">
        <f>IF(VLOOKUP($A347,rawtable!$A$4:$U$393,5,FALSE)="",IF(rawtable!$AB349=".","NA",VLOOKUP($A347,rawtable!$A$4:$AG$393,33,FALSE)),"")</f>
        <v/>
      </c>
    </row>
    <row r="348" spans="1:12" x14ac:dyDescent="0.25">
      <c r="A348">
        <v>346</v>
      </c>
      <c r="B348" s="24" t="str">
        <f>IF(VLOOKUP(A348,rawtable!$A$4:$U$393,5,FALSE)="",VLOOKUP(A348,rawtable!$A$4:$U$393,2,FALSE),"")</f>
        <v/>
      </c>
      <c r="C348" s="28" t="str">
        <f>IF(VLOOKUP(A348,rawtable!$A$4:$U$393,5,FALSE)="","",VLOOKUP(A348,rawtable!$A$4:$U$393,5,FALSE))</f>
        <v>3. 7+ Many</v>
      </c>
      <c r="D348" s="25">
        <f>IF(VLOOKUP($A348,rawtable!$A$4:$U$393,5,FALSE)="","",VLOOKUP($A348,rawtable!$A$4:$U$393,7,FALSE))</f>
        <v>0</v>
      </c>
      <c r="E348" s="25" t="str">
        <f>IF(VLOOKUP($A348,rawtable!$A$4:$U$393,5,FALSE)="",VLOOKUP($A348,rawtable!$A$4:$U$393,13,FALSE),"")</f>
        <v/>
      </c>
      <c r="F348" s="26" t="str">
        <f>IF(VLOOKUP($A348,rawtable!$A$4:$U$393,5,FALSE)="",IF(rawtable!$V350=".","NA",VLOOKUP($A348,rawtable!$A$4:$AG$393,31,FALSE)),"")</f>
        <v/>
      </c>
      <c r="G348" s="25">
        <f>IF(VLOOKUP($A348,rawtable!$A$4:$U$393,5,FALSE)="","",VLOOKUP($A348,rawtable!$A$4:$U$393,8,FALSE))</f>
        <v>0</v>
      </c>
      <c r="H348" s="25" t="str">
        <f>IF(VLOOKUP($A348,rawtable!$A$4:$U$393,5,FALSE)="",VLOOKUP($A348,rawtable!$A$4:$U$393,17,FALSE),"")</f>
        <v/>
      </c>
      <c r="I348" s="26" t="str">
        <f>IF(VLOOKUP($A348,rawtable!$A$4:$U$393,5,FALSE)="",IF(rawtable!$Y350=".","NA",VLOOKUP($A348,rawtable!$A$4:$AG$393,32,FALSE)),"")</f>
        <v/>
      </c>
      <c r="J348" s="25">
        <f>IF(VLOOKUP($A348,rawtable!$A$4:$U$393,5,FALSE)="","",VLOOKUP($A348,rawtable!$A$4:$U$393,9,FALSE))</f>
        <v>3.48</v>
      </c>
      <c r="K348" s="25" t="str">
        <f>IF(VLOOKUP($A348,rawtable!$A$4:$U$393,5,FALSE)="",VLOOKUP($A348,rawtable!$A$4:$U$393,21,FALSE),"")</f>
        <v/>
      </c>
      <c r="L348" s="26" t="str">
        <f>IF(VLOOKUP($A348,rawtable!$A$4:$U$393,5,FALSE)="",IF(rawtable!$AB350=".","NA",VLOOKUP($A348,rawtable!$A$4:$AG$393,33,FALSE)),"")</f>
        <v/>
      </c>
    </row>
    <row r="349" spans="1:12" x14ac:dyDescent="0.25">
      <c r="A349">
        <v>347</v>
      </c>
      <c r="B349" s="24" t="str">
        <f>IF(VLOOKUP(A349,rawtable!$A$4:$U$393,5,FALSE)="",VLOOKUP(A349,rawtable!$A$4:$U$393,2,FALSE),"")</f>
        <v>bldgs_w_broken_windows</v>
      </c>
      <c r="D349" s="25" t="str">
        <f>IF(VLOOKUP($A349,rawtable!$A$4:$U$393,5,FALSE)="","",VLOOKUP($A349,rawtable!$A$4:$U$393,7,FALSE))</f>
        <v/>
      </c>
      <c r="E349" s="25" t="str">
        <f>IF(VLOOKUP($A349,rawtable!$A$4:$U$393,5,FALSE)="",VLOOKUP($A349,rawtable!$A$4:$U$393,13,FALSE),"")</f>
        <v>.</v>
      </c>
      <c r="F349" s="26" t="str">
        <f>IF(VLOOKUP($A349,rawtable!$A$4:$U$393,5,FALSE)="",IF(rawtable!$V351=".","NA",VLOOKUP($A349,rawtable!$A$4:$AG$393,31,FALSE)),"")</f>
        <v>NA</v>
      </c>
      <c r="G349" s="25" t="str">
        <f>IF(VLOOKUP($A349,rawtable!$A$4:$U$393,5,FALSE)="","",VLOOKUP($A349,rawtable!$A$4:$U$393,8,FALSE))</f>
        <v/>
      </c>
      <c r="H349" s="25" t="str">
        <f>IF(VLOOKUP($A349,rawtable!$A$4:$U$393,5,FALSE)="",VLOOKUP($A349,rawtable!$A$4:$U$393,17,FALSE),"")</f>
        <v>.</v>
      </c>
      <c r="I349" s="26" t="str">
        <f>IF(VLOOKUP($A349,rawtable!$A$4:$U$393,5,FALSE)="",IF(rawtable!$Y351=".","NA",VLOOKUP($A349,rawtable!$A$4:$AG$393,32,FALSE)),"")</f>
        <v>NA</v>
      </c>
      <c r="J349" s="25" t="str">
        <f>IF(VLOOKUP($A349,rawtable!$A$4:$U$393,5,FALSE)="","",VLOOKUP($A349,rawtable!$A$4:$U$393,9,FALSE))</f>
        <v/>
      </c>
      <c r="K349" s="25">
        <f>IF(VLOOKUP($A349,rawtable!$A$4:$U$393,5,FALSE)="",VLOOKUP($A349,rawtable!$A$4:$U$393,21,FALSE),"")</f>
        <v>0.79</v>
      </c>
      <c r="L349" s="26" t="str">
        <f>IF(VLOOKUP($A349,rawtable!$A$4:$U$393,5,FALSE)="",IF(rawtable!$AB351=".","NA",VLOOKUP($A349,rawtable!$A$4:$AG$393,33,FALSE)),"")</f>
        <v>0.37 (0.09, 0.65)</v>
      </c>
    </row>
    <row r="350" spans="1:12" x14ac:dyDescent="0.25">
      <c r="A350">
        <v>348</v>
      </c>
      <c r="B350" s="24" t="str">
        <f>IF(VLOOKUP(A350,rawtable!$A$4:$U$393,5,FALSE)="",VLOOKUP(A350,rawtable!$A$4:$U$393,2,FALSE),"")</f>
        <v/>
      </c>
      <c r="C350" s="28" t="str">
        <f>IF(VLOOKUP(A350,rawtable!$A$4:$U$393,5,FALSE)="","",VLOOKUP(A350,rawtable!$A$4:$U$393,5,FALSE))</f>
        <v>0. 0 - None</v>
      </c>
      <c r="D350" s="25">
        <f>IF(VLOOKUP($A350,rawtable!$A$4:$U$393,5,FALSE)="","",VLOOKUP($A350,rawtable!$A$4:$U$393,7,FALSE))</f>
        <v>0</v>
      </c>
      <c r="E350" s="25" t="str">
        <f>IF(VLOOKUP($A350,rawtable!$A$4:$U$393,5,FALSE)="",VLOOKUP($A350,rawtable!$A$4:$U$393,13,FALSE),"")</f>
        <v/>
      </c>
      <c r="F350" s="26" t="str">
        <f>IF(VLOOKUP($A350,rawtable!$A$4:$U$393,5,FALSE)="",IF(rawtable!$V352=".","NA",VLOOKUP($A350,rawtable!$A$4:$AG$393,31,FALSE)),"")</f>
        <v/>
      </c>
      <c r="G350" s="25">
        <f>IF(VLOOKUP($A350,rawtable!$A$4:$U$393,5,FALSE)="","",VLOOKUP($A350,rawtable!$A$4:$U$393,8,FALSE))</f>
        <v>0</v>
      </c>
      <c r="H350" s="25" t="str">
        <f>IF(VLOOKUP($A350,rawtable!$A$4:$U$393,5,FALSE)="",VLOOKUP($A350,rawtable!$A$4:$U$393,17,FALSE),"")</f>
        <v/>
      </c>
      <c r="I350" s="26" t="str">
        <f>IF(VLOOKUP($A350,rawtable!$A$4:$U$393,5,FALSE)="",IF(rawtable!$Y352=".","NA",VLOOKUP($A350,rawtable!$A$4:$AG$393,32,FALSE)),"")</f>
        <v/>
      </c>
      <c r="J350" s="25">
        <f>IF(VLOOKUP($A350,rawtable!$A$4:$U$393,5,FALSE)="","",VLOOKUP($A350,rawtable!$A$4:$U$393,9,FALSE))</f>
        <v>81.846000000000004</v>
      </c>
      <c r="K350" s="25" t="str">
        <f>IF(VLOOKUP($A350,rawtable!$A$4:$U$393,5,FALSE)="",VLOOKUP($A350,rawtable!$A$4:$U$393,21,FALSE),"")</f>
        <v/>
      </c>
      <c r="L350" s="26" t="str">
        <f>IF(VLOOKUP($A350,rawtable!$A$4:$U$393,5,FALSE)="",IF(rawtable!$AB352=".","NA",VLOOKUP($A350,rawtable!$A$4:$AG$393,33,FALSE)),"")</f>
        <v/>
      </c>
    </row>
    <row r="351" spans="1:12" x14ac:dyDescent="0.25">
      <c r="A351">
        <v>349</v>
      </c>
      <c r="B351" s="24" t="str">
        <f>IF(VLOOKUP(A351,rawtable!$A$4:$U$393,5,FALSE)="",VLOOKUP(A351,rawtable!$A$4:$U$393,2,FALSE),"")</f>
        <v/>
      </c>
      <c r="C351" s="28" t="str">
        <f>IF(VLOOKUP(A351,rawtable!$A$4:$U$393,5,FALSE)="","",VLOOKUP(A351,rawtable!$A$4:$U$393,5,FALSE))</f>
        <v>1. 1-3 A Few</v>
      </c>
      <c r="D351" s="25">
        <f>IF(VLOOKUP($A351,rawtable!$A$4:$U$393,5,FALSE)="","",VLOOKUP($A351,rawtable!$A$4:$U$393,7,FALSE))</f>
        <v>0</v>
      </c>
      <c r="E351" s="25" t="str">
        <f>IF(VLOOKUP($A351,rawtable!$A$4:$U$393,5,FALSE)="",VLOOKUP($A351,rawtable!$A$4:$U$393,13,FALSE),"")</f>
        <v/>
      </c>
      <c r="F351" s="26" t="str">
        <f>IF(VLOOKUP($A351,rawtable!$A$4:$U$393,5,FALSE)="",IF(rawtable!$V353=".","NA",VLOOKUP($A351,rawtable!$A$4:$AG$393,31,FALSE)),"")</f>
        <v/>
      </c>
      <c r="G351" s="25">
        <f>IF(VLOOKUP($A351,rawtable!$A$4:$U$393,5,FALSE)="","",VLOOKUP($A351,rawtable!$A$4:$U$393,8,FALSE))</f>
        <v>0</v>
      </c>
      <c r="H351" s="25" t="str">
        <f>IF(VLOOKUP($A351,rawtable!$A$4:$U$393,5,FALSE)="",VLOOKUP($A351,rawtable!$A$4:$U$393,17,FALSE),"")</f>
        <v/>
      </c>
      <c r="I351" s="26" t="str">
        <f>IF(VLOOKUP($A351,rawtable!$A$4:$U$393,5,FALSE)="",IF(rawtable!$Y353=".","NA",VLOOKUP($A351,rawtable!$A$4:$AG$393,32,FALSE)),"")</f>
        <v/>
      </c>
      <c r="J351" s="25">
        <f>IF(VLOOKUP($A351,rawtable!$A$4:$U$393,5,FALSE)="","",VLOOKUP($A351,rawtable!$A$4:$U$393,9,FALSE))</f>
        <v>15.28</v>
      </c>
      <c r="K351" s="25" t="str">
        <f>IF(VLOOKUP($A351,rawtable!$A$4:$U$393,5,FALSE)="",VLOOKUP($A351,rawtable!$A$4:$U$393,21,FALSE),"")</f>
        <v/>
      </c>
      <c r="L351" s="26" t="str">
        <f>IF(VLOOKUP($A351,rawtable!$A$4:$U$393,5,FALSE)="",IF(rawtable!$AB353=".","NA",VLOOKUP($A351,rawtable!$A$4:$AG$393,33,FALSE)),"")</f>
        <v/>
      </c>
    </row>
    <row r="352" spans="1:12" x14ac:dyDescent="0.25">
      <c r="A352">
        <v>350</v>
      </c>
      <c r="B352" s="24" t="str">
        <f>IF(VLOOKUP(A352,rawtable!$A$4:$U$393,5,FALSE)="",VLOOKUP(A352,rawtable!$A$4:$U$393,2,FALSE),"")</f>
        <v/>
      </c>
      <c r="C352" s="28" t="str">
        <f>IF(VLOOKUP(A352,rawtable!$A$4:$U$393,5,FALSE)="","",VLOOKUP(A352,rawtable!$A$4:$U$393,5,FALSE))</f>
        <v>2. 4-6 Some</v>
      </c>
      <c r="D352" s="25">
        <f>IF(VLOOKUP($A352,rawtable!$A$4:$U$393,5,FALSE)="","",VLOOKUP($A352,rawtable!$A$4:$U$393,7,FALSE))</f>
        <v>0</v>
      </c>
      <c r="E352" s="25" t="str">
        <f>IF(VLOOKUP($A352,rawtable!$A$4:$U$393,5,FALSE)="",VLOOKUP($A352,rawtable!$A$4:$U$393,13,FALSE),"")</f>
        <v/>
      </c>
      <c r="F352" s="26" t="str">
        <f>IF(VLOOKUP($A352,rawtable!$A$4:$U$393,5,FALSE)="",IF(rawtable!$V354=".","NA",VLOOKUP($A352,rawtable!$A$4:$AG$393,31,FALSE)),"")</f>
        <v/>
      </c>
      <c r="G352" s="25">
        <f>IF(VLOOKUP($A352,rawtable!$A$4:$U$393,5,FALSE)="","",VLOOKUP($A352,rawtable!$A$4:$U$393,8,FALSE))</f>
        <v>0</v>
      </c>
      <c r="H352" s="25" t="str">
        <f>IF(VLOOKUP($A352,rawtable!$A$4:$U$393,5,FALSE)="",VLOOKUP($A352,rawtable!$A$4:$U$393,17,FALSE),"")</f>
        <v/>
      </c>
      <c r="I352" s="26" t="str">
        <f>IF(VLOOKUP($A352,rawtable!$A$4:$U$393,5,FALSE)="",IF(rawtable!$Y354=".","NA",VLOOKUP($A352,rawtable!$A$4:$AG$393,32,FALSE)),"")</f>
        <v/>
      </c>
      <c r="J352" s="25">
        <f>IF(VLOOKUP($A352,rawtable!$A$4:$U$393,5,FALSE)="","",VLOOKUP($A352,rawtable!$A$4:$U$393,9,FALSE))</f>
        <v>2.4209999999999998</v>
      </c>
      <c r="K352" s="25" t="str">
        <f>IF(VLOOKUP($A352,rawtable!$A$4:$U$393,5,FALSE)="",VLOOKUP($A352,rawtable!$A$4:$U$393,21,FALSE),"")</f>
        <v/>
      </c>
      <c r="L352" s="26" t="str">
        <f>IF(VLOOKUP($A352,rawtable!$A$4:$U$393,5,FALSE)="",IF(rawtable!$AB354=".","NA",VLOOKUP($A352,rawtable!$A$4:$AG$393,33,FALSE)),"")</f>
        <v/>
      </c>
    </row>
    <row r="353" spans="1:12" x14ac:dyDescent="0.25">
      <c r="A353">
        <v>351</v>
      </c>
      <c r="B353" s="24" t="str">
        <f>IF(VLOOKUP(A353,rawtable!$A$4:$U$393,5,FALSE)="",VLOOKUP(A353,rawtable!$A$4:$U$393,2,FALSE),"")</f>
        <v/>
      </c>
      <c r="C353" s="28" t="str">
        <f>IF(VLOOKUP(A353,rawtable!$A$4:$U$393,5,FALSE)="","",VLOOKUP(A353,rawtable!$A$4:$U$393,5,FALSE))</f>
        <v>3. 7+ Many</v>
      </c>
      <c r="D353" s="25">
        <f>IF(VLOOKUP($A353,rawtable!$A$4:$U$393,5,FALSE)="","",VLOOKUP($A353,rawtable!$A$4:$U$393,7,FALSE))</f>
        <v>0</v>
      </c>
      <c r="E353" s="25" t="str">
        <f>IF(VLOOKUP($A353,rawtable!$A$4:$U$393,5,FALSE)="",VLOOKUP($A353,rawtable!$A$4:$U$393,13,FALSE),"")</f>
        <v/>
      </c>
      <c r="F353" s="26" t="str">
        <f>IF(VLOOKUP($A353,rawtable!$A$4:$U$393,5,FALSE)="",IF(rawtable!$V355=".","NA",VLOOKUP($A353,rawtable!$A$4:$AG$393,31,FALSE)),"")</f>
        <v/>
      </c>
      <c r="G353" s="25">
        <f>IF(VLOOKUP($A353,rawtable!$A$4:$U$393,5,FALSE)="","",VLOOKUP($A353,rawtable!$A$4:$U$393,8,FALSE))</f>
        <v>0</v>
      </c>
      <c r="H353" s="25" t="str">
        <f>IF(VLOOKUP($A353,rawtable!$A$4:$U$393,5,FALSE)="",VLOOKUP($A353,rawtable!$A$4:$U$393,17,FALSE),"")</f>
        <v/>
      </c>
      <c r="I353" s="26" t="str">
        <f>IF(VLOOKUP($A353,rawtable!$A$4:$U$393,5,FALSE)="",IF(rawtable!$Y355=".","NA",VLOOKUP($A353,rawtable!$A$4:$AG$393,32,FALSE)),"")</f>
        <v/>
      </c>
      <c r="J353" s="25">
        <f>IF(VLOOKUP($A353,rawtable!$A$4:$U$393,5,FALSE)="","",VLOOKUP($A353,rawtable!$A$4:$U$393,9,FALSE))</f>
        <v>0.45400000000000001</v>
      </c>
      <c r="K353" s="25" t="str">
        <f>IF(VLOOKUP($A353,rawtable!$A$4:$U$393,5,FALSE)="",VLOOKUP($A353,rawtable!$A$4:$U$393,21,FALSE),"")</f>
        <v/>
      </c>
      <c r="L353" s="26" t="str">
        <f>IF(VLOOKUP($A353,rawtable!$A$4:$U$393,5,FALSE)="",IF(rawtable!$AB355=".","NA",VLOOKUP($A353,rawtable!$A$4:$AG$393,33,FALSE)),"")</f>
        <v/>
      </c>
    </row>
    <row r="354" spans="1:12" x14ac:dyDescent="0.25">
      <c r="A354">
        <v>352</v>
      </c>
      <c r="B354" s="24" t="str">
        <f>IF(VLOOKUP(A354,rawtable!$A$4:$U$393,5,FALSE)="",VLOOKUP(A354,rawtable!$A$4:$U$393,2,FALSE),"")</f>
        <v>police_security_guards</v>
      </c>
      <c r="D354" s="25" t="str">
        <f>IF(VLOOKUP($A354,rawtable!$A$4:$U$393,5,FALSE)="","",VLOOKUP($A354,rawtable!$A$4:$U$393,7,FALSE))</f>
        <v/>
      </c>
      <c r="E354" s="25" t="str">
        <f>IF(VLOOKUP($A354,rawtable!$A$4:$U$393,5,FALSE)="",VLOOKUP($A354,rawtable!$A$4:$U$393,13,FALSE),"")</f>
        <v>.</v>
      </c>
      <c r="F354" s="26" t="str">
        <f>IF(VLOOKUP($A354,rawtable!$A$4:$U$393,5,FALSE)="",IF(rawtable!$V356=".","NA",VLOOKUP($A354,rawtable!$A$4:$AG$393,31,FALSE)),"")</f>
        <v>NA</v>
      </c>
      <c r="G354" s="25" t="str">
        <f>IF(VLOOKUP($A354,rawtable!$A$4:$U$393,5,FALSE)="","",VLOOKUP($A354,rawtable!$A$4:$U$393,8,FALSE))</f>
        <v/>
      </c>
      <c r="H354" s="25" t="str">
        <f>IF(VLOOKUP($A354,rawtable!$A$4:$U$393,5,FALSE)="",VLOOKUP($A354,rawtable!$A$4:$U$393,17,FALSE),"")</f>
        <v>.</v>
      </c>
      <c r="I354" s="26" t="str">
        <f>IF(VLOOKUP($A354,rawtable!$A$4:$U$393,5,FALSE)="",IF(rawtable!$Y356=".","NA",VLOOKUP($A354,rawtable!$A$4:$AG$393,32,FALSE)),"")</f>
        <v>NA</v>
      </c>
      <c r="J354" s="25" t="str">
        <f>IF(VLOOKUP($A354,rawtable!$A$4:$U$393,5,FALSE)="","",VLOOKUP($A354,rawtable!$A$4:$U$393,9,FALSE))</f>
        <v/>
      </c>
      <c r="K354" s="25">
        <f>IF(VLOOKUP($A354,rawtable!$A$4:$U$393,5,FALSE)="",VLOOKUP($A354,rawtable!$A$4:$U$393,21,FALSE),"")</f>
        <v>0.93</v>
      </c>
      <c r="L354" s="26" t="str">
        <f>IF(VLOOKUP($A354,rawtable!$A$4:$U$393,5,FALSE)="",IF(rawtable!$AB356=".","NA",VLOOKUP($A354,rawtable!$A$4:$AG$393,33,FALSE)),"")</f>
        <v>-0.03 (-0.77, 0.71)</v>
      </c>
    </row>
    <row r="355" spans="1:12" x14ac:dyDescent="0.25">
      <c r="A355">
        <v>353</v>
      </c>
      <c r="B355" s="24" t="str">
        <f>IF(VLOOKUP(A355,rawtable!$A$4:$U$393,5,FALSE)="",VLOOKUP(A355,rawtable!$A$4:$U$393,2,FALSE),"")</f>
        <v/>
      </c>
      <c r="C355" s="28" t="str">
        <f>IF(VLOOKUP(A355,rawtable!$A$4:$U$393,5,FALSE)="","",VLOOKUP(A355,rawtable!$A$4:$U$393,5,FALSE))</f>
        <v>No</v>
      </c>
      <c r="D355" s="25">
        <f>IF(VLOOKUP($A355,rawtable!$A$4:$U$393,5,FALSE)="","",VLOOKUP($A355,rawtable!$A$4:$U$393,7,FALSE))</f>
        <v>0</v>
      </c>
      <c r="E355" s="25" t="str">
        <f>IF(VLOOKUP($A355,rawtable!$A$4:$U$393,5,FALSE)="",VLOOKUP($A355,rawtable!$A$4:$U$393,13,FALSE),"")</f>
        <v/>
      </c>
      <c r="F355" s="26" t="str">
        <f>IF(VLOOKUP($A355,rawtable!$A$4:$U$393,5,FALSE)="",IF(rawtable!$V357=".","NA",VLOOKUP($A355,rawtable!$A$4:$AG$393,31,FALSE)),"")</f>
        <v/>
      </c>
      <c r="G355" s="25">
        <f>IF(VLOOKUP($A355,rawtable!$A$4:$U$393,5,FALSE)="","",VLOOKUP($A355,rawtable!$A$4:$U$393,8,FALSE))</f>
        <v>0</v>
      </c>
      <c r="H355" s="25" t="str">
        <f>IF(VLOOKUP($A355,rawtable!$A$4:$U$393,5,FALSE)="",VLOOKUP($A355,rawtable!$A$4:$U$393,17,FALSE),"")</f>
        <v/>
      </c>
      <c r="I355" s="26" t="str">
        <f>IF(VLOOKUP($A355,rawtable!$A$4:$U$393,5,FALSE)="",IF(rawtable!$Y357=".","NA",VLOOKUP($A355,rawtable!$A$4:$AG$393,32,FALSE)),"")</f>
        <v/>
      </c>
      <c r="J355" s="25">
        <f>IF(VLOOKUP($A355,rawtable!$A$4:$U$393,5,FALSE)="","",VLOOKUP($A355,rawtable!$A$4:$U$393,9,FALSE))</f>
        <v>97.277000000000001</v>
      </c>
      <c r="K355" s="25" t="str">
        <f>IF(VLOOKUP($A355,rawtable!$A$4:$U$393,5,FALSE)="",VLOOKUP($A355,rawtable!$A$4:$U$393,21,FALSE),"")</f>
        <v/>
      </c>
      <c r="L355" s="26" t="str">
        <f>IF(VLOOKUP($A355,rawtable!$A$4:$U$393,5,FALSE)="",IF(rawtable!$AB357=".","NA",VLOOKUP($A355,rawtable!$A$4:$AG$393,33,FALSE)),"")</f>
        <v/>
      </c>
    </row>
    <row r="356" spans="1:12" x14ac:dyDescent="0.25">
      <c r="A356">
        <v>354</v>
      </c>
      <c r="B356" s="24" t="str">
        <f>IF(VLOOKUP(A356,rawtable!$A$4:$U$393,5,FALSE)="",VLOOKUP(A356,rawtable!$A$4:$U$393,2,FALSE),"")</f>
        <v/>
      </c>
      <c r="C356" s="28" t="str">
        <f>IF(VLOOKUP(A356,rawtable!$A$4:$U$393,5,FALSE)="","",VLOOKUP(A356,rawtable!$A$4:$U$393,5,FALSE))</f>
        <v>Yes</v>
      </c>
      <c r="D356" s="25">
        <f>IF(VLOOKUP($A356,rawtable!$A$4:$U$393,5,FALSE)="","",VLOOKUP($A356,rawtable!$A$4:$U$393,7,FALSE))</f>
        <v>0</v>
      </c>
      <c r="E356" s="25" t="str">
        <f>IF(VLOOKUP($A356,rawtable!$A$4:$U$393,5,FALSE)="",VLOOKUP($A356,rawtable!$A$4:$U$393,13,FALSE),"")</f>
        <v/>
      </c>
      <c r="F356" s="26" t="str">
        <f>IF(VLOOKUP($A356,rawtable!$A$4:$U$393,5,FALSE)="",IF(rawtable!$V358=".","NA",VLOOKUP($A356,rawtable!$A$4:$AG$393,31,FALSE)),"")</f>
        <v/>
      </c>
      <c r="G356" s="25">
        <f>IF(VLOOKUP($A356,rawtable!$A$4:$U$393,5,FALSE)="","",VLOOKUP($A356,rawtable!$A$4:$U$393,8,FALSE))</f>
        <v>0</v>
      </c>
      <c r="H356" s="25" t="str">
        <f>IF(VLOOKUP($A356,rawtable!$A$4:$U$393,5,FALSE)="",VLOOKUP($A356,rawtable!$A$4:$U$393,17,FALSE),"")</f>
        <v/>
      </c>
      <c r="I356" s="26" t="str">
        <f>IF(VLOOKUP($A356,rawtable!$A$4:$U$393,5,FALSE)="",IF(rawtable!$Y358=".","NA",VLOOKUP($A356,rawtable!$A$4:$AG$393,32,FALSE)),"")</f>
        <v/>
      </c>
      <c r="J356" s="25">
        <f>IF(VLOOKUP($A356,rawtable!$A$4:$U$393,5,FALSE)="","",VLOOKUP($A356,rawtable!$A$4:$U$393,9,FALSE))</f>
        <v>2.7229999999999999</v>
      </c>
      <c r="K356" s="25" t="str">
        <f>IF(VLOOKUP($A356,rawtable!$A$4:$U$393,5,FALSE)="",VLOOKUP($A356,rawtable!$A$4:$U$393,21,FALSE),"")</f>
        <v/>
      </c>
      <c r="L356" s="26" t="str">
        <f>IF(VLOOKUP($A356,rawtable!$A$4:$U$393,5,FALSE)="",IF(rawtable!$AB358=".","NA",VLOOKUP($A356,rawtable!$A$4:$AG$393,33,FALSE)),"")</f>
        <v/>
      </c>
    </row>
    <row r="357" spans="1:12" x14ac:dyDescent="0.25">
      <c r="A357">
        <v>355</v>
      </c>
      <c r="B357" s="24" t="str">
        <f>IF(VLOOKUP(A357,rawtable!$A$4:$U$393,5,FALSE)="",VLOOKUP(A357,rawtable!$A$4:$U$393,2,FALSE),"")</f>
        <v>3_or_more_teens</v>
      </c>
      <c r="D357" s="25" t="str">
        <f>IF(VLOOKUP($A357,rawtable!$A$4:$U$393,5,FALSE)="","",VLOOKUP($A357,rawtable!$A$4:$U$393,7,FALSE))</f>
        <v/>
      </c>
      <c r="E357" s="25" t="str">
        <f>IF(VLOOKUP($A357,rawtable!$A$4:$U$393,5,FALSE)="",VLOOKUP($A357,rawtable!$A$4:$U$393,13,FALSE),"")</f>
        <v>.</v>
      </c>
      <c r="F357" s="26" t="str">
        <f>IF(VLOOKUP($A357,rawtable!$A$4:$U$393,5,FALSE)="",IF(rawtable!$V359=".","NA",VLOOKUP($A357,rawtable!$A$4:$AG$393,31,FALSE)),"")</f>
        <v>NA</v>
      </c>
      <c r="G357" s="25" t="str">
        <f>IF(VLOOKUP($A357,rawtable!$A$4:$U$393,5,FALSE)="","",VLOOKUP($A357,rawtable!$A$4:$U$393,8,FALSE))</f>
        <v/>
      </c>
      <c r="H357" s="25" t="str">
        <f>IF(VLOOKUP($A357,rawtable!$A$4:$U$393,5,FALSE)="",VLOOKUP($A357,rawtable!$A$4:$U$393,17,FALSE),"")</f>
        <v>.</v>
      </c>
      <c r="I357" s="26" t="str">
        <f>IF(VLOOKUP($A357,rawtable!$A$4:$U$393,5,FALSE)="",IF(rawtable!$Y359=".","NA",VLOOKUP($A357,rawtable!$A$4:$AG$393,32,FALSE)),"")</f>
        <v>NA</v>
      </c>
      <c r="J357" s="25" t="str">
        <f>IF(VLOOKUP($A357,rawtable!$A$4:$U$393,5,FALSE)="","",VLOOKUP($A357,rawtable!$A$4:$U$393,9,FALSE))</f>
        <v/>
      </c>
      <c r="K357" s="25">
        <f>IF(VLOOKUP($A357,rawtable!$A$4:$U$393,5,FALSE)="",VLOOKUP($A357,rawtable!$A$4:$U$393,21,FALSE),"")</f>
        <v>0.97</v>
      </c>
      <c r="L357" s="26" t="str">
        <f>IF(VLOOKUP($A357,rawtable!$A$4:$U$393,5,FALSE)="",IF(rawtable!$AB359=".","NA",VLOOKUP($A357,rawtable!$A$4:$AG$393,33,FALSE)),"")</f>
        <v>-0.01 (-1.00, 1.00)</v>
      </c>
    </row>
    <row r="358" spans="1:12" x14ac:dyDescent="0.25">
      <c r="A358">
        <v>356</v>
      </c>
      <c r="B358" s="24" t="str">
        <f>IF(VLOOKUP(A358,rawtable!$A$4:$U$393,5,FALSE)="",VLOOKUP(A358,rawtable!$A$4:$U$393,2,FALSE),"")</f>
        <v/>
      </c>
      <c r="C358" s="28" t="str">
        <f>IF(VLOOKUP(A358,rawtable!$A$4:$U$393,5,FALSE)="","",VLOOKUP(A358,rawtable!$A$4:$U$393,5,FALSE))</f>
        <v>No</v>
      </c>
      <c r="D358" s="25">
        <f>IF(VLOOKUP($A358,rawtable!$A$4:$U$393,5,FALSE)="","",VLOOKUP($A358,rawtable!$A$4:$U$393,7,FALSE))</f>
        <v>0</v>
      </c>
      <c r="E358" s="25" t="str">
        <f>IF(VLOOKUP($A358,rawtable!$A$4:$U$393,5,FALSE)="",VLOOKUP($A358,rawtable!$A$4:$U$393,13,FALSE),"")</f>
        <v/>
      </c>
      <c r="F358" s="26" t="str">
        <f>IF(VLOOKUP($A358,rawtable!$A$4:$U$393,5,FALSE)="",IF(rawtable!$V360=".","NA",VLOOKUP($A358,rawtable!$A$4:$AG$393,31,FALSE)),"")</f>
        <v/>
      </c>
      <c r="G358" s="25">
        <f>IF(VLOOKUP($A358,rawtable!$A$4:$U$393,5,FALSE)="","",VLOOKUP($A358,rawtable!$A$4:$U$393,8,FALSE))</f>
        <v>0</v>
      </c>
      <c r="H358" s="25" t="str">
        <f>IF(VLOOKUP($A358,rawtable!$A$4:$U$393,5,FALSE)="",VLOOKUP($A358,rawtable!$A$4:$U$393,17,FALSE),"")</f>
        <v/>
      </c>
      <c r="I358" s="26" t="str">
        <f>IF(VLOOKUP($A358,rawtable!$A$4:$U$393,5,FALSE)="",IF(rawtable!$Y360=".","NA",VLOOKUP($A358,rawtable!$A$4:$AG$393,32,FALSE)),"")</f>
        <v/>
      </c>
      <c r="J358" s="25">
        <f>IF(VLOOKUP($A358,rawtable!$A$4:$U$393,5,FALSE)="","",VLOOKUP($A358,rawtable!$A$4:$U$393,9,FALSE))</f>
        <v>99.244</v>
      </c>
      <c r="K358" s="25" t="str">
        <f>IF(VLOOKUP($A358,rawtable!$A$4:$U$393,5,FALSE)="",VLOOKUP($A358,rawtable!$A$4:$U$393,21,FALSE),"")</f>
        <v/>
      </c>
      <c r="L358" s="26" t="str">
        <f>IF(VLOOKUP($A358,rawtable!$A$4:$U$393,5,FALSE)="",IF(rawtable!$AB360=".","NA",VLOOKUP($A358,rawtable!$A$4:$AG$393,33,FALSE)),"")</f>
        <v/>
      </c>
    </row>
    <row r="359" spans="1:12" x14ac:dyDescent="0.25">
      <c r="A359">
        <v>357</v>
      </c>
      <c r="B359" s="24" t="str">
        <f>IF(VLOOKUP(A359,rawtable!$A$4:$U$393,5,FALSE)="",VLOOKUP(A359,rawtable!$A$4:$U$393,2,FALSE),"")</f>
        <v/>
      </c>
      <c r="C359" s="28" t="str">
        <f>IF(VLOOKUP(A359,rawtable!$A$4:$U$393,5,FALSE)="","",VLOOKUP(A359,rawtable!$A$4:$U$393,5,FALSE))</f>
        <v>Yes</v>
      </c>
      <c r="D359" s="25">
        <f>IF(VLOOKUP($A359,rawtable!$A$4:$U$393,5,FALSE)="","",VLOOKUP($A359,rawtable!$A$4:$U$393,7,FALSE))</f>
        <v>0</v>
      </c>
      <c r="E359" s="25" t="str">
        <f>IF(VLOOKUP($A359,rawtable!$A$4:$U$393,5,FALSE)="",VLOOKUP($A359,rawtable!$A$4:$U$393,13,FALSE),"")</f>
        <v/>
      </c>
      <c r="F359" s="26" t="str">
        <f>IF(VLOOKUP($A359,rawtable!$A$4:$U$393,5,FALSE)="",IF(rawtable!$V361=".","NA",VLOOKUP($A359,rawtable!$A$4:$AG$393,31,FALSE)),"")</f>
        <v/>
      </c>
      <c r="G359" s="25">
        <f>IF(VLOOKUP($A359,rawtable!$A$4:$U$393,5,FALSE)="","",VLOOKUP($A359,rawtable!$A$4:$U$393,8,FALSE))</f>
        <v>0</v>
      </c>
      <c r="H359" s="25" t="str">
        <f>IF(VLOOKUP($A359,rawtable!$A$4:$U$393,5,FALSE)="",VLOOKUP($A359,rawtable!$A$4:$U$393,17,FALSE),"")</f>
        <v/>
      </c>
      <c r="I359" s="26" t="str">
        <f>IF(VLOOKUP($A359,rawtable!$A$4:$U$393,5,FALSE)="",IF(rawtable!$Y361=".","NA",VLOOKUP($A359,rawtable!$A$4:$AG$393,32,FALSE)),"")</f>
        <v/>
      </c>
      <c r="J359" s="25">
        <f>IF(VLOOKUP($A359,rawtable!$A$4:$U$393,5,FALSE)="","",VLOOKUP($A359,rawtable!$A$4:$U$393,9,FALSE))</f>
        <v>0.75600000000000001</v>
      </c>
      <c r="K359" s="25" t="str">
        <f>IF(VLOOKUP($A359,rawtable!$A$4:$U$393,5,FALSE)="",VLOOKUP($A359,rawtable!$A$4:$U$393,21,FALSE),"")</f>
        <v/>
      </c>
      <c r="L359" s="26" t="str">
        <f>IF(VLOOKUP($A359,rawtable!$A$4:$U$393,5,FALSE)="",IF(rawtable!$AB361=".","NA",VLOOKUP($A359,rawtable!$A$4:$AG$393,33,FALSE)),"")</f>
        <v/>
      </c>
    </row>
    <row r="360" spans="1:12" x14ac:dyDescent="0.25">
      <c r="A360">
        <v>358</v>
      </c>
      <c r="B360" s="24" t="str">
        <f>IF(VLOOKUP(A360,rawtable!$A$4:$U$393,5,FALSE)="",VLOOKUP(A360,rawtable!$A$4:$U$393,2,FALSE),"")</f>
        <v>loitering_adults</v>
      </c>
      <c r="D360" s="25" t="str">
        <f>IF(VLOOKUP($A360,rawtable!$A$4:$U$393,5,FALSE)="","",VLOOKUP($A360,rawtable!$A$4:$U$393,7,FALSE))</f>
        <v/>
      </c>
      <c r="E360" s="25" t="str">
        <f>IF(VLOOKUP($A360,rawtable!$A$4:$U$393,5,FALSE)="",VLOOKUP($A360,rawtable!$A$4:$U$393,13,FALSE),"")</f>
        <v>.</v>
      </c>
      <c r="F360" s="26" t="str">
        <f>IF(VLOOKUP($A360,rawtable!$A$4:$U$393,5,FALSE)="",IF(rawtable!$V362=".","NA",VLOOKUP($A360,rawtable!$A$4:$AG$393,31,FALSE)),"")</f>
        <v>NA</v>
      </c>
      <c r="G360" s="25" t="str">
        <f>IF(VLOOKUP($A360,rawtable!$A$4:$U$393,5,FALSE)="","",VLOOKUP($A360,rawtable!$A$4:$U$393,8,FALSE))</f>
        <v/>
      </c>
      <c r="H360" s="25" t="str">
        <f>IF(VLOOKUP($A360,rawtable!$A$4:$U$393,5,FALSE)="",VLOOKUP($A360,rawtable!$A$4:$U$393,17,FALSE),"")</f>
        <v>.</v>
      </c>
      <c r="I360" s="26" t="str">
        <f>IF(VLOOKUP($A360,rawtable!$A$4:$U$393,5,FALSE)="",IF(rawtable!$Y362=".","NA",VLOOKUP($A360,rawtable!$A$4:$AG$393,32,FALSE)),"")</f>
        <v>NA</v>
      </c>
      <c r="J360" s="25" t="str">
        <f>IF(VLOOKUP($A360,rawtable!$A$4:$U$393,5,FALSE)="","",VLOOKUP($A360,rawtable!$A$4:$U$393,9,FALSE))</f>
        <v/>
      </c>
      <c r="K360" s="25">
        <f>IF(VLOOKUP($A360,rawtable!$A$4:$U$393,5,FALSE)="",VLOOKUP($A360,rawtable!$A$4:$U$393,21,FALSE),"")</f>
        <v>0.91</v>
      </c>
      <c r="L360" s="26" t="str">
        <f>IF(VLOOKUP($A360,rawtable!$A$4:$U$393,5,FALSE)="",IF(rawtable!$AB362=".","NA",VLOOKUP($A360,rawtable!$A$4:$AG$393,33,FALSE)),"")</f>
        <v>0.35 (-0.08, 0.71)</v>
      </c>
    </row>
    <row r="361" spans="1:12" x14ac:dyDescent="0.25">
      <c r="A361">
        <v>359</v>
      </c>
      <c r="B361" s="24" t="str">
        <f>IF(VLOOKUP(A361,rawtable!$A$4:$U$393,5,FALSE)="",VLOOKUP(A361,rawtable!$A$4:$U$393,2,FALSE),"")</f>
        <v/>
      </c>
      <c r="C361" s="28" t="str">
        <f>IF(VLOOKUP(A361,rawtable!$A$4:$U$393,5,FALSE)="","",VLOOKUP(A361,rawtable!$A$4:$U$393,5,FALSE))</f>
        <v>No</v>
      </c>
      <c r="D361" s="25">
        <f>IF(VLOOKUP($A361,rawtable!$A$4:$U$393,5,FALSE)="","",VLOOKUP($A361,rawtable!$A$4:$U$393,7,FALSE))</f>
        <v>0</v>
      </c>
      <c r="E361" s="25" t="str">
        <f>IF(VLOOKUP($A361,rawtable!$A$4:$U$393,5,FALSE)="",VLOOKUP($A361,rawtable!$A$4:$U$393,13,FALSE),"")</f>
        <v/>
      </c>
      <c r="F361" s="26" t="str">
        <f>IF(VLOOKUP($A361,rawtable!$A$4:$U$393,5,FALSE)="",IF(rawtable!$V363=".","NA",VLOOKUP($A361,rawtable!$A$4:$AG$393,31,FALSE)),"")</f>
        <v/>
      </c>
      <c r="G361" s="25">
        <f>IF(VLOOKUP($A361,rawtable!$A$4:$U$393,5,FALSE)="","",VLOOKUP($A361,rawtable!$A$4:$U$393,8,FALSE))</f>
        <v>0</v>
      </c>
      <c r="H361" s="25" t="str">
        <f>IF(VLOOKUP($A361,rawtable!$A$4:$U$393,5,FALSE)="",VLOOKUP($A361,rawtable!$A$4:$U$393,17,FALSE),"")</f>
        <v/>
      </c>
      <c r="I361" s="26" t="str">
        <f>IF(VLOOKUP($A361,rawtable!$A$4:$U$393,5,FALSE)="",IF(rawtable!$Y363=".","NA",VLOOKUP($A361,rawtable!$A$4:$AG$393,32,FALSE)),"")</f>
        <v/>
      </c>
      <c r="J361" s="25">
        <f>IF(VLOOKUP($A361,rawtable!$A$4:$U$393,5,FALSE)="","",VLOOKUP($A361,rawtable!$A$4:$U$393,9,FALSE))</f>
        <v>94.251000000000005</v>
      </c>
      <c r="K361" s="25" t="str">
        <f>IF(VLOOKUP($A361,rawtable!$A$4:$U$393,5,FALSE)="",VLOOKUP($A361,rawtable!$A$4:$U$393,21,FALSE),"")</f>
        <v/>
      </c>
      <c r="L361" s="26" t="str">
        <f>IF(VLOOKUP($A361,rawtable!$A$4:$U$393,5,FALSE)="",IF(rawtable!$AB363=".","NA",VLOOKUP($A361,rawtable!$A$4:$AG$393,33,FALSE)),"")</f>
        <v/>
      </c>
    </row>
    <row r="362" spans="1:12" x14ac:dyDescent="0.25">
      <c r="A362">
        <v>360</v>
      </c>
      <c r="B362" s="24" t="str">
        <f>IF(VLOOKUP(A362,rawtable!$A$4:$U$393,5,FALSE)="",VLOOKUP(A362,rawtable!$A$4:$U$393,2,FALSE),"")</f>
        <v/>
      </c>
      <c r="C362" s="28" t="str">
        <f>IF(VLOOKUP(A362,rawtable!$A$4:$U$393,5,FALSE)="","",VLOOKUP(A362,rawtable!$A$4:$U$393,5,FALSE))</f>
        <v>Yes</v>
      </c>
      <c r="D362" s="25">
        <f>IF(VLOOKUP($A362,rawtable!$A$4:$U$393,5,FALSE)="","",VLOOKUP($A362,rawtable!$A$4:$U$393,7,FALSE))</f>
        <v>0</v>
      </c>
      <c r="E362" s="25" t="str">
        <f>IF(VLOOKUP($A362,rawtable!$A$4:$U$393,5,FALSE)="",VLOOKUP($A362,rawtable!$A$4:$U$393,13,FALSE),"")</f>
        <v/>
      </c>
      <c r="F362" s="26" t="str">
        <f>IF(VLOOKUP($A362,rawtable!$A$4:$U$393,5,FALSE)="",IF(rawtable!$V364=".","NA",VLOOKUP($A362,rawtable!$A$4:$AG$393,31,FALSE)),"")</f>
        <v/>
      </c>
      <c r="G362" s="25">
        <f>IF(VLOOKUP($A362,rawtable!$A$4:$U$393,5,FALSE)="","",VLOOKUP($A362,rawtable!$A$4:$U$393,8,FALSE))</f>
        <v>0</v>
      </c>
      <c r="H362" s="25" t="str">
        <f>IF(VLOOKUP($A362,rawtable!$A$4:$U$393,5,FALSE)="",VLOOKUP($A362,rawtable!$A$4:$U$393,17,FALSE),"")</f>
        <v/>
      </c>
      <c r="I362" s="26" t="str">
        <f>IF(VLOOKUP($A362,rawtable!$A$4:$U$393,5,FALSE)="",IF(rawtable!$Y364=".","NA",VLOOKUP($A362,rawtable!$A$4:$AG$393,32,FALSE)),"")</f>
        <v/>
      </c>
      <c r="J362" s="25">
        <f>IF(VLOOKUP($A362,rawtable!$A$4:$U$393,5,FALSE)="","",VLOOKUP($A362,rawtable!$A$4:$U$393,9,FALSE))</f>
        <v>5.7489999999999997</v>
      </c>
      <c r="K362" s="25" t="str">
        <f>IF(VLOOKUP($A362,rawtable!$A$4:$U$393,5,FALSE)="",VLOOKUP($A362,rawtable!$A$4:$U$393,21,FALSE),"")</f>
        <v/>
      </c>
      <c r="L362" s="26" t="str">
        <f>IF(VLOOKUP($A362,rawtable!$A$4:$U$393,5,FALSE)="",IF(rawtable!$AB364=".","NA",VLOOKUP($A362,rawtable!$A$4:$AG$393,33,FALSE)),"")</f>
        <v/>
      </c>
    </row>
    <row r="363" spans="1:12" x14ac:dyDescent="0.25">
      <c r="A363">
        <v>361</v>
      </c>
      <c r="B363" s="24" t="str">
        <f>IF(VLOOKUP(A363,rawtable!$A$4:$U$393,5,FALSE)="",VLOOKUP(A363,rawtable!$A$4:$U$393,2,FALSE),"")</f>
        <v>ppl_selling_drugs</v>
      </c>
      <c r="D363" s="25" t="str">
        <f>IF(VLOOKUP($A363,rawtable!$A$4:$U$393,5,FALSE)="","",VLOOKUP($A363,rawtable!$A$4:$U$393,7,FALSE))</f>
        <v/>
      </c>
      <c r="E363" s="25" t="str">
        <f>IF(VLOOKUP($A363,rawtable!$A$4:$U$393,5,FALSE)="",VLOOKUP($A363,rawtable!$A$4:$U$393,13,FALSE),"")</f>
        <v>.</v>
      </c>
      <c r="F363" s="26" t="str">
        <f>IF(VLOOKUP($A363,rawtable!$A$4:$U$393,5,FALSE)="",IF(rawtable!$V365=".","NA",VLOOKUP($A363,rawtable!$A$4:$AG$393,31,FALSE)),"")</f>
        <v>NA</v>
      </c>
      <c r="G363" s="25" t="str">
        <f>IF(VLOOKUP($A363,rawtable!$A$4:$U$393,5,FALSE)="","",VLOOKUP($A363,rawtable!$A$4:$U$393,8,FALSE))</f>
        <v/>
      </c>
      <c r="H363" s="25" t="str">
        <f>IF(VLOOKUP($A363,rawtable!$A$4:$U$393,5,FALSE)="",VLOOKUP($A363,rawtable!$A$4:$U$393,17,FALSE),"")</f>
        <v>.</v>
      </c>
      <c r="I363" s="26" t="str">
        <f>IF(VLOOKUP($A363,rawtable!$A$4:$U$393,5,FALSE)="",IF(rawtable!$Y365=".","NA",VLOOKUP($A363,rawtable!$A$4:$AG$393,32,FALSE)),"")</f>
        <v>NA</v>
      </c>
      <c r="J363" s="25" t="str">
        <f>IF(VLOOKUP($A363,rawtable!$A$4:$U$393,5,FALSE)="","",VLOOKUP($A363,rawtable!$A$4:$U$393,9,FALSE))</f>
        <v/>
      </c>
      <c r="K363" s="25">
        <f>IF(VLOOKUP($A363,rawtable!$A$4:$U$393,5,FALSE)="",VLOOKUP($A363,rawtable!$A$4:$U$393,21,FALSE),"")</f>
        <v>0.99</v>
      </c>
      <c r="L363" s="26" t="str">
        <f>IF(VLOOKUP($A363,rawtable!$A$4:$U$393,5,FALSE)="",IF(rawtable!$AB365=".","NA",VLOOKUP($A363,rawtable!$A$4:$AG$393,33,FALSE)),"")</f>
        <v>0.00 (-1.00, 1.00)</v>
      </c>
    </row>
    <row r="364" spans="1:12" x14ac:dyDescent="0.25">
      <c r="A364">
        <v>362</v>
      </c>
      <c r="B364" s="24" t="str">
        <f>IF(VLOOKUP(A364,rawtable!$A$4:$U$393,5,FALSE)="",VLOOKUP(A364,rawtable!$A$4:$U$393,2,FALSE),"")</f>
        <v/>
      </c>
      <c r="C364" s="28" t="str">
        <f>IF(VLOOKUP(A364,rawtable!$A$4:$U$393,5,FALSE)="","",VLOOKUP(A364,rawtable!$A$4:$U$393,5,FALSE))</f>
        <v>No</v>
      </c>
      <c r="D364" s="25">
        <f>IF(VLOOKUP($A364,rawtable!$A$4:$U$393,5,FALSE)="","",VLOOKUP($A364,rawtable!$A$4:$U$393,7,FALSE))</f>
        <v>0</v>
      </c>
      <c r="E364" s="25" t="str">
        <f>IF(VLOOKUP($A364,rawtable!$A$4:$U$393,5,FALSE)="",VLOOKUP($A364,rawtable!$A$4:$U$393,13,FALSE),"")</f>
        <v/>
      </c>
      <c r="F364" s="26" t="str">
        <f>IF(VLOOKUP($A364,rawtable!$A$4:$U$393,5,FALSE)="",IF(rawtable!$V366=".","NA",VLOOKUP($A364,rawtable!$A$4:$AG$393,31,FALSE)),"")</f>
        <v/>
      </c>
      <c r="G364" s="25">
        <f>IF(VLOOKUP($A364,rawtable!$A$4:$U$393,5,FALSE)="","",VLOOKUP($A364,rawtable!$A$4:$U$393,8,FALSE))</f>
        <v>0</v>
      </c>
      <c r="H364" s="25" t="str">
        <f>IF(VLOOKUP($A364,rawtable!$A$4:$U$393,5,FALSE)="",VLOOKUP($A364,rawtable!$A$4:$U$393,17,FALSE),"")</f>
        <v/>
      </c>
      <c r="I364" s="26" t="str">
        <f>IF(VLOOKUP($A364,rawtable!$A$4:$U$393,5,FALSE)="",IF(rawtable!$Y366=".","NA",VLOOKUP($A364,rawtable!$A$4:$AG$393,32,FALSE)),"")</f>
        <v/>
      </c>
      <c r="J364" s="25">
        <f>IF(VLOOKUP($A364,rawtable!$A$4:$U$393,5,FALSE)="","",VLOOKUP($A364,rawtable!$A$4:$U$393,9,FALSE))</f>
        <v>99.697000000000003</v>
      </c>
      <c r="K364" s="25" t="str">
        <f>IF(VLOOKUP($A364,rawtable!$A$4:$U$393,5,FALSE)="",VLOOKUP($A364,rawtable!$A$4:$U$393,21,FALSE),"")</f>
        <v/>
      </c>
      <c r="L364" s="26" t="str">
        <f>IF(VLOOKUP($A364,rawtable!$A$4:$U$393,5,FALSE)="",IF(rawtable!$AB366=".","NA",VLOOKUP($A364,rawtable!$A$4:$AG$393,33,FALSE)),"")</f>
        <v/>
      </c>
    </row>
    <row r="365" spans="1:12" x14ac:dyDescent="0.25">
      <c r="A365">
        <v>363</v>
      </c>
      <c r="B365" s="24" t="str">
        <f>IF(VLOOKUP(A365,rawtable!$A$4:$U$393,5,FALSE)="",VLOOKUP(A365,rawtable!$A$4:$U$393,2,FALSE),"")</f>
        <v/>
      </c>
      <c r="C365" s="28" t="str">
        <f>IF(VLOOKUP(A365,rawtable!$A$4:$U$393,5,FALSE)="","",VLOOKUP(A365,rawtable!$A$4:$U$393,5,FALSE))</f>
        <v>Yes</v>
      </c>
      <c r="D365" s="25">
        <f>IF(VLOOKUP($A365,rawtable!$A$4:$U$393,5,FALSE)="","",VLOOKUP($A365,rawtable!$A$4:$U$393,7,FALSE))</f>
        <v>0</v>
      </c>
      <c r="E365" s="25" t="str">
        <f>IF(VLOOKUP($A365,rawtable!$A$4:$U$393,5,FALSE)="",VLOOKUP($A365,rawtable!$A$4:$U$393,13,FALSE),"")</f>
        <v/>
      </c>
      <c r="F365" s="26" t="str">
        <f>IF(VLOOKUP($A365,rawtable!$A$4:$U$393,5,FALSE)="",IF(rawtable!$V367=".","NA",VLOOKUP($A365,rawtable!$A$4:$AG$393,31,FALSE)),"")</f>
        <v/>
      </c>
      <c r="G365" s="25">
        <f>IF(VLOOKUP($A365,rawtable!$A$4:$U$393,5,FALSE)="","",VLOOKUP($A365,rawtable!$A$4:$U$393,8,FALSE))</f>
        <v>0</v>
      </c>
      <c r="H365" s="25" t="str">
        <f>IF(VLOOKUP($A365,rawtable!$A$4:$U$393,5,FALSE)="",VLOOKUP($A365,rawtable!$A$4:$U$393,17,FALSE),"")</f>
        <v/>
      </c>
      <c r="I365" s="26" t="str">
        <f>IF(VLOOKUP($A365,rawtable!$A$4:$U$393,5,FALSE)="",IF(rawtable!$Y367=".","NA",VLOOKUP($A365,rawtable!$A$4:$AG$393,32,FALSE)),"")</f>
        <v/>
      </c>
      <c r="J365" s="25">
        <f>IF(VLOOKUP($A365,rawtable!$A$4:$U$393,5,FALSE)="","",VLOOKUP($A365,rawtable!$A$4:$U$393,9,FALSE))</f>
        <v>0.30299999999999999</v>
      </c>
      <c r="K365" s="25" t="str">
        <f>IF(VLOOKUP($A365,rawtable!$A$4:$U$393,5,FALSE)="",VLOOKUP($A365,rawtable!$A$4:$U$393,21,FALSE),"")</f>
        <v/>
      </c>
      <c r="L365" s="26" t="str">
        <f>IF(VLOOKUP($A365,rawtable!$A$4:$U$393,5,FALSE)="",IF(rawtable!$AB367=".","NA",VLOOKUP($A365,rawtable!$A$4:$AG$393,33,FALSE)),"")</f>
        <v/>
      </c>
    </row>
    <row r="366" spans="1:12" x14ac:dyDescent="0.25">
      <c r="A366">
        <v>364</v>
      </c>
      <c r="B366" s="24" t="str">
        <f>IF(VLOOKUP(A366,rawtable!$A$4:$U$393,5,FALSE)="",VLOOKUP(A366,rawtable!$A$4:$U$393,2,FALSE),"")</f>
        <v>ppl_openly_drinking_alcohol</v>
      </c>
      <c r="D366" s="25" t="str">
        <f>IF(VLOOKUP($A366,rawtable!$A$4:$U$393,5,FALSE)="","",VLOOKUP($A366,rawtable!$A$4:$U$393,7,FALSE))</f>
        <v/>
      </c>
      <c r="E366" s="25" t="str">
        <f>IF(VLOOKUP($A366,rawtable!$A$4:$U$393,5,FALSE)="",VLOOKUP($A366,rawtable!$A$4:$U$393,13,FALSE),"")</f>
        <v>.</v>
      </c>
      <c r="F366" s="26" t="str">
        <f>IF(VLOOKUP($A366,rawtable!$A$4:$U$393,5,FALSE)="",IF(rawtable!$V368=".","NA",VLOOKUP($A366,rawtable!$A$4:$AG$393,31,FALSE)),"")</f>
        <v>NA</v>
      </c>
      <c r="G366" s="25" t="str">
        <f>IF(VLOOKUP($A366,rawtable!$A$4:$U$393,5,FALSE)="","",VLOOKUP($A366,rawtable!$A$4:$U$393,8,FALSE))</f>
        <v/>
      </c>
      <c r="H366" s="25" t="str">
        <f>IF(VLOOKUP($A366,rawtable!$A$4:$U$393,5,FALSE)="",VLOOKUP($A366,rawtable!$A$4:$U$393,17,FALSE),"")</f>
        <v>.</v>
      </c>
      <c r="I366" s="26" t="str">
        <f>IF(VLOOKUP($A366,rawtable!$A$4:$U$393,5,FALSE)="",IF(rawtable!$Y368=".","NA",VLOOKUP($A366,rawtable!$A$4:$AG$393,32,FALSE)),"")</f>
        <v>NA</v>
      </c>
      <c r="J366" s="25" t="str">
        <f>IF(VLOOKUP($A366,rawtable!$A$4:$U$393,5,FALSE)="","",VLOOKUP($A366,rawtable!$A$4:$U$393,9,FALSE))</f>
        <v/>
      </c>
      <c r="K366" s="25">
        <f>IF(VLOOKUP($A366,rawtable!$A$4:$U$393,5,FALSE)="",VLOOKUP($A366,rawtable!$A$4:$U$393,21,FALSE),"")</f>
        <v>0.98</v>
      </c>
      <c r="L366" s="26" t="str">
        <f>IF(VLOOKUP($A366,rawtable!$A$4:$U$393,5,FALSE)="",IF(rawtable!$AB368=".","NA",VLOOKUP($A366,rawtable!$A$4:$AG$393,33,FALSE)),"")</f>
        <v>-0.01 (-1.00, 1.00)</v>
      </c>
    </row>
    <row r="367" spans="1:12" x14ac:dyDescent="0.25">
      <c r="A367">
        <v>365</v>
      </c>
      <c r="B367" s="24" t="str">
        <f>IF(VLOOKUP(A367,rawtable!$A$4:$U$393,5,FALSE)="",VLOOKUP(A367,rawtable!$A$4:$U$393,2,FALSE),"")</f>
        <v/>
      </c>
      <c r="C367" s="28" t="str">
        <f>IF(VLOOKUP(A367,rawtable!$A$4:$U$393,5,FALSE)="","",VLOOKUP(A367,rawtable!$A$4:$U$393,5,FALSE))</f>
        <v>No</v>
      </c>
      <c r="D367" s="25">
        <f>IF(VLOOKUP($A367,rawtable!$A$4:$U$393,5,FALSE)="","",VLOOKUP($A367,rawtable!$A$4:$U$393,7,FALSE))</f>
        <v>0</v>
      </c>
      <c r="E367" s="25" t="str">
        <f>IF(VLOOKUP($A367,rawtable!$A$4:$U$393,5,FALSE)="",VLOOKUP($A367,rawtable!$A$4:$U$393,13,FALSE),"")</f>
        <v/>
      </c>
      <c r="F367" s="26" t="str">
        <f>IF(VLOOKUP($A367,rawtable!$A$4:$U$393,5,FALSE)="",IF(rawtable!$V369=".","NA",VLOOKUP($A367,rawtable!$A$4:$AG$393,31,FALSE)),"")</f>
        <v/>
      </c>
      <c r="G367" s="25">
        <f>IF(VLOOKUP($A367,rawtable!$A$4:$U$393,5,FALSE)="","",VLOOKUP($A367,rawtable!$A$4:$U$393,8,FALSE))</f>
        <v>0</v>
      </c>
      <c r="H367" s="25" t="str">
        <f>IF(VLOOKUP($A367,rawtable!$A$4:$U$393,5,FALSE)="",VLOOKUP($A367,rawtable!$A$4:$U$393,17,FALSE),"")</f>
        <v/>
      </c>
      <c r="I367" s="26" t="str">
        <f>IF(VLOOKUP($A367,rawtable!$A$4:$U$393,5,FALSE)="",IF(rawtable!$Y369=".","NA",VLOOKUP($A367,rawtable!$A$4:$AG$393,32,FALSE)),"")</f>
        <v/>
      </c>
      <c r="J367" s="25">
        <f>IF(VLOOKUP($A367,rawtable!$A$4:$U$393,5,FALSE)="","",VLOOKUP($A367,rawtable!$A$4:$U$393,9,FALSE))</f>
        <v>99.697000000000003</v>
      </c>
      <c r="K367" s="25" t="str">
        <f>IF(VLOOKUP($A367,rawtable!$A$4:$U$393,5,FALSE)="",VLOOKUP($A367,rawtable!$A$4:$U$393,21,FALSE),"")</f>
        <v/>
      </c>
      <c r="L367" s="26" t="str">
        <f>IF(VLOOKUP($A367,rawtable!$A$4:$U$393,5,FALSE)="",IF(rawtable!$AB369=".","NA",VLOOKUP($A367,rawtable!$A$4:$AG$393,33,FALSE)),"")</f>
        <v/>
      </c>
    </row>
    <row r="368" spans="1:12" x14ac:dyDescent="0.25">
      <c r="A368">
        <v>366</v>
      </c>
      <c r="B368" s="24" t="str">
        <f>IF(VLOOKUP(A368,rawtable!$A$4:$U$393,5,FALSE)="",VLOOKUP(A368,rawtable!$A$4:$U$393,2,FALSE),"")</f>
        <v/>
      </c>
      <c r="C368" s="28" t="str">
        <f>IF(VLOOKUP(A368,rawtable!$A$4:$U$393,5,FALSE)="","",VLOOKUP(A368,rawtable!$A$4:$U$393,5,FALSE))</f>
        <v>Yes</v>
      </c>
      <c r="D368" s="25">
        <f>IF(VLOOKUP($A368,rawtable!$A$4:$U$393,5,FALSE)="","",VLOOKUP($A368,rawtable!$A$4:$U$393,7,FALSE))</f>
        <v>0</v>
      </c>
      <c r="E368" s="25" t="str">
        <f>IF(VLOOKUP($A368,rawtable!$A$4:$U$393,5,FALSE)="",VLOOKUP($A368,rawtable!$A$4:$U$393,13,FALSE),"")</f>
        <v/>
      </c>
      <c r="F368" s="26" t="str">
        <f>IF(VLOOKUP($A368,rawtable!$A$4:$U$393,5,FALSE)="",IF(rawtable!$V370=".","NA",VLOOKUP($A368,rawtable!$A$4:$AG$393,31,FALSE)),"")</f>
        <v/>
      </c>
      <c r="G368" s="25">
        <f>IF(VLOOKUP($A368,rawtable!$A$4:$U$393,5,FALSE)="","",VLOOKUP($A368,rawtable!$A$4:$U$393,8,FALSE))</f>
        <v>0</v>
      </c>
      <c r="H368" s="25" t="str">
        <f>IF(VLOOKUP($A368,rawtable!$A$4:$U$393,5,FALSE)="",VLOOKUP($A368,rawtable!$A$4:$U$393,17,FALSE),"")</f>
        <v/>
      </c>
      <c r="I368" s="26" t="str">
        <f>IF(VLOOKUP($A368,rawtable!$A$4:$U$393,5,FALSE)="",IF(rawtable!$Y370=".","NA",VLOOKUP($A368,rawtable!$A$4:$AG$393,32,FALSE)),"")</f>
        <v/>
      </c>
      <c r="J368" s="25">
        <f>IF(VLOOKUP($A368,rawtable!$A$4:$U$393,5,FALSE)="","",VLOOKUP($A368,rawtable!$A$4:$U$393,9,FALSE))</f>
        <v>0.30299999999999999</v>
      </c>
      <c r="K368" s="25" t="str">
        <f>IF(VLOOKUP($A368,rawtable!$A$4:$U$393,5,FALSE)="",VLOOKUP($A368,rawtable!$A$4:$U$393,21,FALSE),"")</f>
        <v/>
      </c>
      <c r="L368" s="26" t="str">
        <f>IF(VLOOKUP($A368,rawtable!$A$4:$U$393,5,FALSE)="",IF(rawtable!$AB370=".","NA",VLOOKUP($A368,rawtable!$A$4:$AG$393,33,FALSE)),"")</f>
        <v/>
      </c>
    </row>
    <row r="369" spans="1:12" x14ac:dyDescent="0.25">
      <c r="A369">
        <v>367</v>
      </c>
      <c r="B369" s="24" t="str">
        <f>IF(VLOOKUP(A369,rawtable!$A$4:$U$393,5,FALSE)="",VLOOKUP(A369,rawtable!$A$4:$U$393,2,FALSE),"")</f>
        <v>drunken_high_ppl</v>
      </c>
      <c r="D369" s="25" t="str">
        <f>IF(VLOOKUP($A369,rawtable!$A$4:$U$393,5,FALSE)="","",VLOOKUP($A369,rawtable!$A$4:$U$393,7,FALSE))</f>
        <v/>
      </c>
      <c r="E369" s="25" t="str">
        <f>IF(VLOOKUP($A369,rawtable!$A$4:$U$393,5,FALSE)="",VLOOKUP($A369,rawtable!$A$4:$U$393,13,FALSE),"")</f>
        <v>.</v>
      </c>
      <c r="F369" s="26" t="str">
        <f>IF(VLOOKUP($A369,rawtable!$A$4:$U$393,5,FALSE)="",IF(rawtable!$V371=".","NA",VLOOKUP($A369,rawtable!$A$4:$AG$393,31,FALSE)),"")</f>
        <v>NA</v>
      </c>
      <c r="G369" s="25" t="str">
        <f>IF(VLOOKUP($A369,rawtable!$A$4:$U$393,5,FALSE)="","",VLOOKUP($A369,rawtable!$A$4:$U$393,8,FALSE))</f>
        <v/>
      </c>
      <c r="H369" s="25" t="str">
        <f>IF(VLOOKUP($A369,rawtable!$A$4:$U$393,5,FALSE)="",VLOOKUP($A369,rawtable!$A$4:$U$393,17,FALSE),"")</f>
        <v>.</v>
      </c>
      <c r="I369" s="26" t="str">
        <f>IF(VLOOKUP($A369,rawtable!$A$4:$U$393,5,FALSE)="",IF(rawtable!$Y371=".","NA",VLOOKUP($A369,rawtable!$A$4:$AG$393,32,FALSE)),"")</f>
        <v>NA</v>
      </c>
      <c r="J369" s="25" t="str">
        <f>IF(VLOOKUP($A369,rawtable!$A$4:$U$393,5,FALSE)="","",VLOOKUP($A369,rawtable!$A$4:$U$393,9,FALSE))</f>
        <v/>
      </c>
      <c r="K369" s="25">
        <f>IF(VLOOKUP($A369,rawtable!$A$4:$U$393,5,FALSE)="",VLOOKUP($A369,rawtable!$A$4:$U$393,21,FALSE),"")</f>
        <v>0.98</v>
      </c>
      <c r="L369" s="26" t="str">
        <f>IF(VLOOKUP($A369,rawtable!$A$4:$U$393,5,FALSE)="",IF(rawtable!$AB371=".","NA",VLOOKUP($A369,rawtable!$A$4:$AG$393,33,FALSE)),"")</f>
        <v>-0.01 (-1.00, 1.00)</v>
      </c>
    </row>
    <row r="370" spans="1:12" x14ac:dyDescent="0.25">
      <c r="A370">
        <v>368</v>
      </c>
      <c r="B370" s="24" t="str">
        <f>IF(VLOOKUP(A370,rawtable!$A$4:$U$393,5,FALSE)="",VLOOKUP(A370,rawtable!$A$4:$U$393,2,FALSE),"")</f>
        <v/>
      </c>
      <c r="C370" s="28" t="str">
        <f>IF(VLOOKUP(A370,rawtable!$A$4:$U$393,5,FALSE)="","",VLOOKUP(A370,rawtable!$A$4:$U$393,5,FALSE))</f>
        <v>No</v>
      </c>
      <c r="D370" s="25">
        <f>IF(VLOOKUP($A370,rawtable!$A$4:$U$393,5,FALSE)="","",VLOOKUP($A370,rawtable!$A$4:$U$393,7,FALSE))</f>
        <v>0</v>
      </c>
      <c r="E370" s="25" t="str">
        <f>IF(VLOOKUP($A370,rawtable!$A$4:$U$393,5,FALSE)="",VLOOKUP($A370,rawtable!$A$4:$U$393,13,FALSE),"")</f>
        <v/>
      </c>
      <c r="F370" s="26" t="str">
        <f>IF(VLOOKUP($A370,rawtable!$A$4:$U$393,5,FALSE)="",IF(rawtable!$V372=".","NA",VLOOKUP($A370,rawtable!$A$4:$AG$393,31,FALSE)),"")</f>
        <v/>
      </c>
      <c r="G370" s="25">
        <f>IF(VLOOKUP($A370,rawtable!$A$4:$U$393,5,FALSE)="","",VLOOKUP($A370,rawtable!$A$4:$U$393,8,FALSE))</f>
        <v>0</v>
      </c>
      <c r="H370" s="25" t="str">
        <f>IF(VLOOKUP($A370,rawtable!$A$4:$U$393,5,FALSE)="",VLOOKUP($A370,rawtable!$A$4:$U$393,17,FALSE),"")</f>
        <v/>
      </c>
      <c r="I370" s="26" t="str">
        <f>IF(VLOOKUP($A370,rawtable!$A$4:$U$393,5,FALSE)="",IF(rawtable!$Y372=".","NA",VLOOKUP($A370,rawtable!$A$4:$AG$393,32,FALSE)),"")</f>
        <v/>
      </c>
      <c r="J370" s="25">
        <f>IF(VLOOKUP($A370,rawtable!$A$4:$U$393,5,FALSE)="","",VLOOKUP($A370,rawtable!$A$4:$U$393,9,FALSE))</f>
        <v>100</v>
      </c>
      <c r="K370" s="25" t="str">
        <f>IF(VLOOKUP($A370,rawtable!$A$4:$U$393,5,FALSE)="",VLOOKUP($A370,rawtable!$A$4:$U$393,21,FALSE),"")</f>
        <v/>
      </c>
      <c r="L370" s="26" t="str">
        <f>IF(VLOOKUP($A370,rawtable!$A$4:$U$393,5,FALSE)="",IF(rawtable!$AB372=".","NA",VLOOKUP($A370,rawtable!$A$4:$AG$393,33,FALSE)),"")</f>
        <v/>
      </c>
    </row>
    <row r="371" spans="1:12" x14ac:dyDescent="0.25">
      <c r="A371">
        <v>369</v>
      </c>
      <c r="B371" s="24" t="str">
        <f>IF(VLOOKUP(A371,rawtable!$A$4:$U$393,5,FALSE)="",VLOOKUP(A371,rawtable!$A$4:$U$393,2,FALSE),"")</f>
        <v>loud_music</v>
      </c>
      <c r="D371" s="25" t="str">
        <f>IF(VLOOKUP($A371,rawtable!$A$4:$U$393,5,FALSE)="","",VLOOKUP($A371,rawtable!$A$4:$U$393,7,FALSE))</f>
        <v/>
      </c>
      <c r="E371" s="25" t="str">
        <f>IF(VLOOKUP($A371,rawtable!$A$4:$U$393,5,FALSE)="",VLOOKUP($A371,rawtable!$A$4:$U$393,13,FALSE),"")</f>
        <v>.</v>
      </c>
      <c r="F371" s="26" t="str">
        <f>IF(VLOOKUP($A371,rawtable!$A$4:$U$393,5,FALSE)="",IF(rawtable!$V373=".","NA",VLOOKUP($A371,rawtable!$A$4:$AG$393,31,FALSE)),"")</f>
        <v>NA</v>
      </c>
      <c r="G371" s="25" t="str">
        <f>IF(VLOOKUP($A371,rawtable!$A$4:$U$393,5,FALSE)="","",VLOOKUP($A371,rawtable!$A$4:$U$393,8,FALSE))</f>
        <v/>
      </c>
      <c r="H371" s="25" t="str">
        <f>IF(VLOOKUP($A371,rawtable!$A$4:$U$393,5,FALSE)="",VLOOKUP($A371,rawtable!$A$4:$U$393,17,FALSE),"")</f>
        <v>.</v>
      </c>
      <c r="I371" s="26" t="str">
        <f>IF(VLOOKUP($A371,rawtable!$A$4:$U$393,5,FALSE)="",IF(rawtable!$Y373=".","NA",VLOOKUP($A371,rawtable!$A$4:$AG$393,32,FALSE)),"")</f>
        <v>NA</v>
      </c>
      <c r="J371" s="25" t="str">
        <f>IF(VLOOKUP($A371,rawtable!$A$4:$U$393,5,FALSE)="","",VLOOKUP($A371,rawtable!$A$4:$U$393,9,FALSE))</f>
        <v/>
      </c>
      <c r="K371" s="25">
        <f>IF(VLOOKUP($A371,rawtable!$A$4:$U$393,5,FALSE)="",VLOOKUP($A371,rawtable!$A$4:$U$393,21,FALSE),"")</f>
        <v>0.92</v>
      </c>
      <c r="L371" s="26" t="str">
        <f>IF(VLOOKUP($A371,rawtable!$A$4:$U$393,5,FALSE)="",IF(rawtable!$AB373=".","NA",VLOOKUP($A371,rawtable!$A$4:$AG$393,33,FALSE)),"")</f>
        <v>0.16 (-0.47, 0.69)</v>
      </c>
    </row>
    <row r="372" spans="1:12" x14ac:dyDescent="0.25">
      <c r="A372">
        <v>370</v>
      </c>
      <c r="B372" s="24" t="str">
        <f>IF(VLOOKUP(A372,rawtable!$A$4:$U$393,5,FALSE)="",VLOOKUP(A372,rawtable!$A$4:$U$393,2,FALSE),"")</f>
        <v/>
      </c>
      <c r="C372" s="28" t="str">
        <f>IF(VLOOKUP(A372,rawtable!$A$4:$U$393,5,FALSE)="","",VLOOKUP(A372,rawtable!$A$4:$U$393,5,FALSE))</f>
        <v>No</v>
      </c>
      <c r="D372" s="25">
        <f>IF(VLOOKUP($A372,rawtable!$A$4:$U$393,5,FALSE)="","",VLOOKUP($A372,rawtable!$A$4:$U$393,7,FALSE))</f>
        <v>0</v>
      </c>
      <c r="E372" s="25" t="str">
        <f>IF(VLOOKUP($A372,rawtable!$A$4:$U$393,5,FALSE)="",VLOOKUP($A372,rawtable!$A$4:$U$393,13,FALSE),"")</f>
        <v/>
      </c>
      <c r="F372" s="26" t="str">
        <f>IF(VLOOKUP($A372,rawtable!$A$4:$U$393,5,FALSE)="",IF(rawtable!$V374=".","NA",VLOOKUP($A372,rawtable!$A$4:$AG$393,31,FALSE)),"")</f>
        <v/>
      </c>
      <c r="G372" s="25">
        <f>IF(VLOOKUP($A372,rawtable!$A$4:$U$393,5,FALSE)="","",VLOOKUP($A372,rawtable!$A$4:$U$393,8,FALSE))</f>
        <v>0</v>
      </c>
      <c r="H372" s="25" t="str">
        <f>IF(VLOOKUP($A372,rawtable!$A$4:$U$393,5,FALSE)="",VLOOKUP($A372,rawtable!$A$4:$U$393,17,FALSE),"")</f>
        <v/>
      </c>
      <c r="I372" s="26" t="str">
        <f>IF(VLOOKUP($A372,rawtable!$A$4:$U$393,5,FALSE)="",IF(rawtable!$Y374=".","NA",VLOOKUP($A372,rawtable!$A$4:$AG$393,32,FALSE)),"")</f>
        <v/>
      </c>
      <c r="J372" s="25">
        <f>IF(VLOOKUP($A372,rawtable!$A$4:$U$393,5,FALSE)="","",VLOOKUP($A372,rawtable!$A$4:$U$393,9,FALSE))</f>
        <v>96.218000000000004</v>
      </c>
      <c r="K372" s="25" t="str">
        <f>IF(VLOOKUP($A372,rawtable!$A$4:$U$393,5,FALSE)="",VLOOKUP($A372,rawtable!$A$4:$U$393,21,FALSE),"")</f>
        <v/>
      </c>
      <c r="L372" s="26" t="str">
        <f>IF(VLOOKUP($A372,rawtable!$A$4:$U$393,5,FALSE)="",IF(rawtable!$AB374=".","NA",VLOOKUP($A372,rawtable!$A$4:$AG$393,33,FALSE)),"")</f>
        <v/>
      </c>
    </row>
    <row r="373" spans="1:12" x14ac:dyDescent="0.25">
      <c r="A373">
        <v>371</v>
      </c>
      <c r="B373" s="24" t="str">
        <f>IF(VLOOKUP(A373,rawtable!$A$4:$U$393,5,FALSE)="",VLOOKUP(A373,rawtable!$A$4:$U$393,2,FALSE),"")</f>
        <v/>
      </c>
      <c r="C373" s="28" t="str">
        <f>IF(VLOOKUP(A373,rawtable!$A$4:$U$393,5,FALSE)="","",VLOOKUP(A373,rawtable!$A$4:$U$393,5,FALSE))</f>
        <v>Yes</v>
      </c>
      <c r="D373" s="25">
        <f>IF(VLOOKUP($A373,rawtable!$A$4:$U$393,5,FALSE)="","",VLOOKUP($A373,rawtable!$A$4:$U$393,7,FALSE))</f>
        <v>0</v>
      </c>
      <c r="E373" s="25" t="str">
        <f>IF(VLOOKUP($A373,rawtable!$A$4:$U$393,5,FALSE)="",VLOOKUP($A373,rawtable!$A$4:$U$393,13,FALSE),"")</f>
        <v/>
      </c>
      <c r="F373" s="26" t="str">
        <f>IF(VLOOKUP($A373,rawtable!$A$4:$U$393,5,FALSE)="",IF(rawtable!$V375=".","NA",VLOOKUP($A373,rawtable!$A$4:$AG$393,31,FALSE)),"")</f>
        <v/>
      </c>
      <c r="G373" s="25">
        <f>IF(VLOOKUP($A373,rawtable!$A$4:$U$393,5,FALSE)="","",VLOOKUP($A373,rawtable!$A$4:$U$393,8,FALSE))</f>
        <v>0</v>
      </c>
      <c r="H373" s="25" t="str">
        <f>IF(VLOOKUP($A373,rawtable!$A$4:$U$393,5,FALSE)="",VLOOKUP($A373,rawtable!$A$4:$U$393,17,FALSE),"")</f>
        <v/>
      </c>
      <c r="I373" s="26" t="str">
        <f>IF(VLOOKUP($A373,rawtable!$A$4:$U$393,5,FALSE)="",IF(rawtable!$Y375=".","NA",VLOOKUP($A373,rawtable!$A$4:$AG$393,32,FALSE)),"")</f>
        <v/>
      </c>
      <c r="J373" s="25">
        <f>IF(VLOOKUP($A373,rawtable!$A$4:$U$393,5,FALSE)="","",VLOOKUP($A373,rawtable!$A$4:$U$393,9,FALSE))</f>
        <v>3.782</v>
      </c>
      <c r="K373" s="25" t="str">
        <f>IF(VLOOKUP($A373,rawtable!$A$4:$U$393,5,FALSE)="",VLOOKUP($A373,rawtable!$A$4:$U$393,21,FALSE),"")</f>
        <v/>
      </c>
      <c r="L373" s="26" t="str">
        <f>IF(VLOOKUP($A373,rawtable!$A$4:$U$393,5,FALSE)="",IF(rawtable!$AB375=".","NA",VLOOKUP($A373,rawtable!$A$4:$AG$393,33,FALSE)),"")</f>
        <v/>
      </c>
    </row>
    <row r="374" spans="1:12" x14ac:dyDescent="0.25">
      <c r="A374">
        <v>372</v>
      </c>
      <c r="B374" s="24" t="str">
        <f>IF(VLOOKUP(A374,rawtable!$A$4:$U$393,5,FALSE)="",VLOOKUP(A374,rawtable!$A$4:$U$393,2,FALSE),"")</f>
        <v>ppl_smoking</v>
      </c>
      <c r="D374" s="25" t="str">
        <f>IF(VLOOKUP($A374,rawtable!$A$4:$U$393,5,FALSE)="","",VLOOKUP($A374,rawtable!$A$4:$U$393,7,FALSE))</f>
        <v/>
      </c>
      <c r="E374" s="25" t="str">
        <f>IF(VLOOKUP($A374,rawtable!$A$4:$U$393,5,FALSE)="",VLOOKUP($A374,rawtable!$A$4:$U$393,13,FALSE),"")</f>
        <v>.</v>
      </c>
      <c r="F374" s="26" t="str">
        <f>IF(VLOOKUP($A374,rawtable!$A$4:$U$393,5,FALSE)="",IF(rawtable!$V376=".","NA",VLOOKUP($A374,rawtable!$A$4:$AG$393,31,FALSE)),"")</f>
        <v>NA</v>
      </c>
      <c r="G374" s="25" t="str">
        <f>IF(VLOOKUP($A374,rawtable!$A$4:$U$393,5,FALSE)="","",VLOOKUP($A374,rawtable!$A$4:$U$393,8,FALSE))</f>
        <v/>
      </c>
      <c r="H374" s="25" t="str">
        <f>IF(VLOOKUP($A374,rawtable!$A$4:$U$393,5,FALSE)="",VLOOKUP($A374,rawtable!$A$4:$U$393,17,FALSE),"")</f>
        <v>.</v>
      </c>
      <c r="I374" s="26" t="str">
        <f>IF(VLOOKUP($A374,rawtable!$A$4:$U$393,5,FALSE)="",IF(rawtable!$Y376=".","NA",VLOOKUP($A374,rawtable!$A$4:$AG$393,32,FALSE)),"")</f>
        <v>NA</v>
      </c>
      <c r="J374" s="25" t="str">
        <f>IF(VLOOKUP($A374,rawtable!$A$4:$U$393,5,FALSE)="","",VLOOKUP($A374,rawtable!$A$4:$U$393,9,FALSE))</f>
        <v/>
      </c>
      <c r="K374" s="25">
        <f>IF(VLOOKUP($A374,rawtable!$A$4:$U$393,5,FALSE)="",VLOOKUP($A374,rawtable!$A$4:$U$393,21,FALSE),"")</f>
        <v>0.97</v>
      </c>
      <c r="L374" s="26" t="str">
        <f>IF(VLOOKUP($A374,rawtable!$A$4:$U$393,5,FALSE)="",IF(rawtable!$AB376=".","NA",VLOOKUP($A374,rawtable!$A$4:$AG$393,33,FALSE)),"")</f>
        <v>0.39 (-0.43, 1.00)</v>
      </c>
    </row>
    <row r="375" spans="1:12" x14ac:dyDescent="0.25">
      <c r="A375">
        <v>373</v>
      </c>
      <c r="B375" s="24" t="str">
        <f>IF(VLOOKUP(A375,rawtable!$A$4:$U$393,5,FALSE)="",VLOOKUP(A375,rawtable!$A$4:$U$393,2,FALSE),"")</f>
        <v/>
      </c>
      <c r="C375" s="28" t="str">
        <f>IF(VLOOKUP(A375,rawtable!$A$4:$U$393,5,FALSE)="","",VLOOKUP(A375,rawtable!$A$4:$U$393,5,FALSE))</f>
        <v>No</v>
      </c>
      <c r="D375" s="25">
        <f>IF(VLOOKUP($A375,rawtable!$A$4:$U$393,5,FALSE)="","",VLOOKUP($A375,rawtable!$A$4:$U$393,7,FALSE))</f>
        <v>0</v>
      </c>
      <c r="E375" s="25" t="str">
        <f>IF(VLOOKUP($A375,rawtable!$A$4:$U$393,5,FALSE)="",VLOOKUP($A375,rawtable!$A$4:$U$393,13,FALSE),"")</f>
        <v/>
      </c>
      <c r="F375" s="26" t="str">
        <f>IF(VLOOKUP($A375,rawtable!$A$4:$U$393,5,FALSE)="",IF(rawtable!$V377=".","NA",VLOOKUP($A375,rawtable!$A$4:$AG$393,31,FALSE)),"")</f>
        <v/>
      </c>
      <c r="G375" s="25">
        <f>IF(VLOOKUP($A375,rawtable!$A$4:$U$393,5,FALSE)="","",VLOOKUP($A375,rawtable!$A$4:$U$393,8,FALSE))</f>
        <v>0</v>
      </c>
      <c r="H375" s="25" t="str">
        <f>IF(VLOOKUP($A375,rawtable!$A$4:$U$393,5,FALSE)="",VLOOKUP($A375,rawtable!$A$4:$U$393,17,FALSE),"")</f>
        <v/>
      </c>
      <c r="I375" s="26" t="str">
        <f>IF(VLOOKUP($A375,rawtable!$A$4:$U$393,5,FALSE)="",IF(rawtable!$Y377=".","NA",VLOOKUP($A375,rawtable!$A$4:$AG$393,32,FALSE)),"")</f>
        <v/>
      </c>
      <c r="J375" s="25">
        <f>IF(VLOOKUP($A375,rawtable!$A$4:$U$393,5,FALSE)="","",VLOOKUP($A375,rawtable!$A$4:$U$393,9,FALSE))</f>
        <v>98.185000000000002</v>
      </c>
      <c r="K375" s="25" t="str">
        <f>IF(VLOOKUP($A375,rawtable!$A$4:$U$393,5,FALSE)="",VLOOKUP($A375,rawtable!$A$4:$U$393,21,FALSE),"")</f>
        <v/>
      </c>
      <c r="L375" s="26" t="str">
        <f>IF(VLOOKUP($A375,rawtable!$A$4:$U$393,5,FALSE)="",IF(rawtable!$AB377=".","NA",VLOOKUP($A375,rawtable!$A$4:$AG$393,33,FALSE)),"")</f>
        <v/>
      </c>
    </row>
    <row r="376" spans="1:12" x14ac:dyDescent="0.25">
      <c r="A376">
        <v>374</v>
      </c>
      <c r="B376" s="24" t="str">
        <f>IF(VLOOKUP(A376,rawtable!$A$4:$U$393,5,FALSE)="",VLOOKUP(A376,rawtable!$A$4:$U$393,2,FALSE),"")</f>
        <v/>
      </c>
      <c r="C376" s="28" t="str">
        <f>IF(VLOOKUP(A376,rawtable!$A$4:$U$393,5,FALSE)="","",VLOOKUP(A376,rawtable!$A$4:$U$393,5,FALSE))</f>
        <v>Yes</v>
      </c>
      <c r="D376" s="25">
        <f>IF(VLOOKUP($A376,rawtable!$A$4:$U$393,5,FALSE)="","",VLOOKUP($A376,rawtable!$A$4:$U$393,7,FALSE))</f>
        <v>0</v>
      </c>
      <c r="E376" s="25" t="str">
        <f>IF(VLOOKUP($A376,rawtable!$A$4:$U$393,5,FALSE)="",VLOOKUP($A376,rawtable!$A$4:$U$393,13,FALSE),"")</f>
        <v/>
      </c>
      <c r="F376" s="26" t="str">
        <f>IF(VLOOKUP($A376,rawtable!$A$4:$U$393,5,FALSE)="",IF(rawtable!$V378=".","NA",VLOOKUP($A376,rawtable!$A$4:$AG$393,31,FALSE)),"")</f>
        <v/>
      </c>
      <c r="G376" s="25">
        <f>IF(VLOOKUP($A376,rawtable!$A$4:$U$393,5,FALSE)="","",VLOOKUP($A376,rawtable!$A$4:$U$393,8,FALSE))</f>
        <v>0</v>
      </c>
      <c r="H376" s="25" t="str">
        <f>IF(VLOOKUP($A376,rawtable!$A$4:$U$393,5,FALSE)="",VLOOKUP($A376,rawtable!$A$4:$U$393,17,FALSE),"")</f>
        <v/>
      </c>
      <c r="I376" s="26" t="str">
        <f>IF(VLOOKUP($A376,rawtable!$A$4:$U$393,5,FALSE)="",IF(rawtable!$Y378=".","NA",VLOOKUP($A376,rawtable!$A$4:$AG$393,32,FALSE)),"")</f>
        <v/>
      </c>
      <c r="J376" s="25">
        <f>IF(VLOOKUP($A376,rawtable!$A$4:$U$393,5,FALSE)="","",VLOOKUP($A376,rawtable!$A$4:$U$393,9,FALSE))</f>
        <v>1.8149999999999999</v>
      </c>
      <c r="K376" s="25" t="str">
        <f>IF(VLOOKUP($A376,rawtable!$A$4:$U$393,5,FALSE)="",VLOOKUP($A376,rawtable!$A$4:$U$393,21,FALSE),"")</f>
        <v/>
      </c>
      <c r="L376" s="26" t="str">
        <f>IF(VLOOKUP($A376,rawtable!$A$4:$U$393,5,FALSE)="",IF(rawtable!$AB378=".","NA",VLOOKUP($A376,rawtable!$A$4:$AG$393,33,FALSE)),"")</f>
        <v/>
      </c>
    </row>
    <row r="377" spans="1:12" x14ac:dyDescent="0.25">
      <c r="A377">
        <v>375</v>
      </c>
      <c r="B377" s="24" t="str">
        <f>IF(VLOOKUP(A377,rawtable!$A$4:$U$393,5,FALSE)="",VLOOKUP(A377,rawtable!$A$4:$U$393,2,FALSE),"")</f>
        <v>noise_pollution</v>
      </c>
      <c r="D377" s="25" t="str">
        <f>IF(VLOOKUP($A377,rawtable!$A$4:$U$393,5,FALSE)="","",VLOOKUP($A377,rawtable!$A$4:$U$393,7,FALSE))</f>
        <v/>
      </c>
      <c r="E377" s="25" t="str">
        <f>IF(VLOOKUP($A377,rawtable!$A$4:$U$393,5,FALSE)="",VLOOKUP($A377,rawtable!$A$4:$U$393,13,FALSE),"")</f>
        <v>.</v>
      </c>
      <c r="F377" s="26" t="str">
        <f>IF(VLOOKUP($A377,rawtable!$A$4:$U$393,5,FALSE)="",IF(rawtable!$V379=".","NA",VLOOKUP($A377,rawtable!$A$4:$AG$393,31,FALSE)),"")</f>
        <v>NA</v>
      </c>
      <c r="G377" s="25" t="str">
        <f>IF(VLOOKUP($A377,rawtable!$A$4:$U$393,5,FALSE)="","",VLOOKUP($A377,rawtable!$A$4:$U$393,8,FALSE))</f>
        <v/>
      </c>
      <c r="H377" s="25" t="str">
        <f>IF(VLOOKUP($A377,rawtable!$A$4:$U$393,5,FALSE)="",VLOOKUP($A377,rawtable!$A$4:$U$393,17,FALSE),"")</f>
        <v>.</v>
      </c>
      <c r="I377" s="26" t="str">
        <f>IF(VLOOKUP($A377,rawtable!$A$4:$U$393,5,FALSE)="",IF(rawtable!$Y379=".","NA",VLOOKUP($A377,rawtable!$A$4:$AG$393,32,FALSE)),"")</f>
        <v>NA</v>
      </c>
      <c r="J377" s="25" t="str">
        <f>IF(VLOOKUP($A377,rawtable!$A$4:$U$393,5,FALSE)="","",VLOOKUP($A377,rawtable!$A$4:$U$393,9,FALSE))</f>
        <v/>
      </c>
      <c r="K377" s="25">
        <f>IF(VLOOKUP($A377,rawtable!$A$4:$U$393,5,FALSE)="",VLOOKUP($A377,rawtable!$A$4:$U$393,21,FALSE),"")</f>
        <v>0.41</v>
      </c>
      <c r="L377" s="26" t="str">
        <f>IF(VLOOKUP($A377,rawtable!$A$4:$U$393,5,FALSE)="",IF(rawtable!$AB379=".","NA",VLOOKUP($A377,rawtable!$A$4:$AG$393,33,FALSE)),"")</f>
        <v>0.47 (0.31, 0.61)</v>
      </c>
    </row>
    <row r="378" spans="1:12" x14ac:dyDescent="0.25">
      <c r="A378">
        <v>376</v>
      </c>
      <c r="B378" s="24" t="str">
        <f>IF(VLOOKUP(A378,rawtable!$A$4:$U$393,5,FALSE)="",VLOOKUP(A378,rawtable!$A$4:$U$393,2,FALSE),"")</f>
        <v/>
      </c>
      <c r="C378" s="28" t="str">
        <f>IF(VLOOKUP(A378,rawtable!$A$4:$U$393,5,FALSE)="","",VLOOKUP(A378,rawtable!$A$4:$U$393,5,FALSE))</f>
        <v>0 - No noise pollution</v>
      </c>
      <c r="D378" s="25">
        <f>IF(VLOOKUP($A378,rawtable!$A$4:$U$393,5,FALSE)="","",VLOOKUP($A378,rawtable!$A$4:$U$393,7,FALSE))</f>
        <v>0</v>
      </c>
      <c r="E378" s="25" t="str">
        <f>IF(VLOOKUP($A378,rawtable!$A$4:$U$393,5,FALSE)="",VLOOKUP($A378,rawtable!$A$4:$U$393,13,FALSE),"")</f>
        <v/>
      </c>
      <c r="F378" s="26" t="str">
        <f>IF(VLOOKUP($A378,rawtable!$A$4:$U$393,5,FALSE)="",IF(rawtable!$V380=".","NA",VLOOKUP($A378,rawtable!$A$4:$AG$393,31,FALSE)),"")</f>
        <v/>
      </c>
      <c r="G378" s="25">
        <f>IF(VLOOKUP($A378,rawtable!$A$4:$U$393,5,FALSE)="","",VLOOKUP($A378,rawtable!$A$4:$U$393,8,FALSE))</f>
        <v>0</v>
      </c>
      <c r="H378" s="25" t="str">
        <f>IF(VLOOKUP($A378,rawtable!$A$4:$U$393,5,FALSE)="",VLOOKUP($A378,rawtable!$A$4:$U$393,17,FALSE),"")</f>
        <v/>
      </c>
      <c r="I378" s="26" t="str">
        <f>IF(VLOOKUP($A378,rawtable!$A$4:$U$393,5,FALSE)="",IF(rawtable!$Y380=".","NA",VLOOKUP($A378,rawtable!$A$4:$AG$393,32,FALSE)),"")</f>
        <v/>
      </c>
      <c r="J378" s="25">
        <f>IF(VLOOKUP($A378,rawtable!$A$4:$U$393,5,FALSE)="","",VLOOKUP($A378,rawtable!$A$4:$U$393,9,FALSE))</f>
        <v>37.518999999999998</v>
      </c>
      <c r="K378" s="25" t="str">
        <f>IF(VLOOKUP($A378,rawtable!$A$4:$U$393,5,FALSE)="",VLOOKUP($A378,rawtable!$A$4:$U$393,21,FALSE),"")</f>
        <v/>
      </c>
      <c r="L378" s="26" t="str">
        <f>IF(VLOOKUP($A378,rawtable!$A$4:$U$393,5,FALSE)="",IF(rawtable!$AB380=".","NA",VLOOKUP($A378,rawtable!$A$4:$AG$393,33,FALSE)),"")</f>
        <v/>
      </c>
    </row>
    <row r="379" spans="1:12" x14ac:dyDescent="0.25">
      <c r="A379">
        <v>377</v>
      </c>
      <c r="B379" s="24" t="str">
        <f>IF(VLOOKUP(A379,rawtable!$A$4:$U$393,5,FALSE)="",VLOOKUP(A379,rawtable!$A$4:$U$393,2,FALSE),"")</f>
        <v/>
      </c>
      <c r="C379" s="28" t="str">
        <f>IF(VLOOKUP(A379,rawtable!$A$4:$U$393,5,FALSE)="","",VLOOKUP(A379,rawtable!$A$4:$U$393,5,FALSE))</f>
        <v>1 - A little noise pollution</v>
      </c>
      <c r="D379" s="25">
        <f>IF(VLOOKUP($A379,rawtable!$A$4:$U$393,5,FALSE)="","",VLOOKUP($A379,rawtable!$A$4:$U$393,7,FALSE))</f>
        <v>0</v>
      </c>
      <c r="E379" s="25" t="str">
        <f>IF(VLOOKUP($A379,rawtable!$A$4:$U$393,5,FALSE)="",VLOOKUP($A379,rawtable!$A$4:$U$393,13,FALSE),"")</f>
        <v/>
      </c>
      <c r="F379" s="26" t="str">
        <f>IF(VLOOKUP($A379,rawtable!$A$4:$U$393,5,FALSE)="",IF(rawtable!$V381=".","NA",VLOOKUP($A379,rawtable!$A$4:$AG$393,31,FALSE)),"")</f>
        <v/>
      </c>
      <c r="G379" s="25">
        <f>IF(VLOOKUP($A379,rawtable!$A$4:$U$393,5,FALSE)="","",VLOOKUP($A379,rawtable!$A$4:$U$393,8,FALSE))</f>
        <v>0</v>
      </c>
      <c r="H379" s="25" t="str">
        <f>IF(VLOOKUP($A379,rawtable!$A$4:$U$393,5,FALSE)="",VLOOKUP($A379,rawtable!$A$4:$U$393,17,FALSE),"")</f>
        <v/>
      </c>
      <c r="I379" s="26" t="str">
        <f>IF(VLOOKUP($A379,rawtable!$A$4:$U$393,5,FALSE)="",IF(rawtable!$Y381=".","NA",VLOOKUP($A379,rawtable!$A$4:$AG$393,32,FALSE)),"")</f>
        <v/>
      </c>
      <c r="J379" s="25">
        <f>IF(VLOOKUP($A379,rawtable!$A$4:$U$393,5,FALSE)="","",VLOOKUP($A379,rawtable!$A$4:$U$393,9,FALSE))</f>
        <v>29.803000000000001</v>
      </c>
      <c r="K379" s="25" t="str">
        <f>IF(VLOOKUP($A379,rawtable!$A$4:$U$393,5,FALSE)="",VLOOKUP($A379,rawtable!$A$4:$U$393,21,FALSE),"")</f>
        <v/>
      </c>
      <c r="L379" s="26" t="str">
        <f>IF(VLOOKUP($A379,rawtable!$A$4:$U$393,5,FALSE)="",IF(rawtable!$AB381=".","NA",VLOOKUP($A379,rawtable!$A$4:$AG$393,33,FALSE)),"")</f>
        <v/>
      </c>
    </row>
    <row r="380" spans="1:12" x14ac:dyDescent="0.25">
      <c r="A380">
        <v>378</v>
      </c>
      <c r="B380" s="24" t="str">
        <f>IF(VLOOKUP(A380,rawtable!$A$4:$U$393,5,FALSE)="",VLOOKUP(A380,rawtable!$A$4:$U$393,2,FALSE),"")</f>
        <v/>
      </c>
      <c r="C380" s="28" t="str">
        <f>IF(VLOOKUP(A380,rawtable!$A$4:$U$393,5,FALSE)="","",VLOOKUP(A380,rawtable!$A$4:$U$393,5,FALSE))</f>
        <v>2 - Some noise pollution</v>
      </c>
      <c r="D380" s="25">
        <f>IF(VLOOKUP($A380,rawtable!$A$4:$U$393,5,FALSE)="","",VLOOKUP($A380,rawtable!$A$4:$U$393,7,FALSE))</f>
        <v>0</v>
      </c>
      <c r="E380" s="25" t="str">
        <f>IF(VLOOKUP($A380,rawtable!$A$4:$U$393,5,FALSE)="",VLOOKUP($A380,rawtable!$A$4:$U$393,13,FALSE),"")</f>
        <v/>
      </c>
      <c r="F380" s="26" t="str">
        <f>IF(VLOOKUP($A380,rawtable!$A$4:$U$393,5,FALSE)="",IF(rawtable!$V382=".","NA",VLOOKUP($A380,rawtable!$A$4:$AG$393,31,FALSE)),"")</f>
        <v/>
      </c>
      <c r="G380" s="25">
        <f>IF(VLOOKUP($A380,rawtable!$A$4:$U$393,5,FALSE)="","",VLOOKUP($A380,rawtable!$A$4:$U$393,8,FALSE))</f>
        <v>0</v>
      </c>
      <c r="H380" s="25" t="str">
        <f>IF(VLOOKUP($A380,rawtable!$A$4:$U$393,5,FALSE)="",VLOOKUP($A380,rawtable!$A$4:$U$393,17,FALSE),"")</f>
        <v/>
      </c>
      <c r="I380" s="26" t="str">
        <f>IF(VLOOKUP($A380,rawtable!$A$4:$U$393,5,FALSE)="",IF(rawtable!$Y382=".","NA",VLOOKUP($A380,rawtable!$A$4:$AG$393,32,FALSE)),"")</f>
        <v/>
      </c>
      <c r="J380" s="25">
        <f>IF(VLOOKUP($A380,rawtable!$A$4:$U$393,5,FALSE)="","",VLOOKUP($A380,rawtable!$A$4:$U$393,9,FALSE))</f>
        <v>22.239000000000001</v>
      </c>
      <c r="K380" s="25" t="str">
        <f>IF(VLOOKUP($A380,rawtable!$A$4:$U$393,5,FALSE)="",VLOOKUP($A380,rawtable!$A$4:$U$393,21,FALSE),"")</f>
        <v/>
      </c>
      <c r="L380" s="26" t="str">
        <f>IF(VLOOKUP($A380,rawtable!$A$4:$U$393,5,FALSE)="",IF(rawtable!$AB382=".","NA",VLOOKUP($A380,rawtable!$A$4:$AG$393,33,FALSE)),"")</f>
        <v/>
      </c>
    </row>
    <row r="381" spans="1:12" x14ac:dyDescent="0.25">
      <c r="A381">
        <v>379</v>
      </c>
      <c r="B381" s="24" t="str">
        <f>IF(VLOOKUP(A381,rawtable!$A$4:$U$393,5,FALSE)="",VLOOKUP(A381,rawtable!$A$4:$U$393,2,FALSE),"")</f>
        <v/>
      </c>
      <c r="C381" s="28" t="str">
        <f>IF(VLOOKUP(A381,rawtable!$A$4:$U$393,5,FALSE)="","",VLOOKUP(A381,rawtable!$A$4:$U$393,5,FALSE))</f>
        <v>3 - A lot of noise pollution</v>
      </c>
      <c r="D381" s="25">
        <f>IF(VLOOKUP($A381,rawtable!$A$4:$U$393,5,FALSE)="","",VLOOKUP($A381,rawtable!$A$4:$U$393,7,FALSE))</f>
        <v>0</v>
      </c>
      <c r="E381" s="25" t="str">
        <f>IF(VLOOKUP($A381,rawtable!$A$4:$U$393,5,FALSE)="",VLOOKUP($A381,rawtable!$A$4:$U$393,13,FALSE),"")</f>
        <v/>
      </c>
      <c r="F381" s="26" t="str">
        <f>IF(VLOOKUP($A381,rawtable!$A$4:$U$393,5,FALSE)="",IF(rawtable!$V383=".","NA",VLOOKUP($A381,rawtable!$A$4:$AG$393,31,FALSE)),"")</f>
        <v/>
      </c>
      <c r="G381" s="25">
        <f>IF(VLOOKUP($A381,rawtable!$A$4:$U$393,5,FALSE)="","",VLOOKUP($A381,rawtable!$A$4:$U$393,8,FALSE))</f>
        <v>0</v>
      </c>
      <c r="H381" s="25" t="str">
        <f>IF(VLOOKUP($A381,rawtable!$A$4:$U$393,5,FALSE)="",VLOOKUP($A381,rawtable!$A$4:$U$393,17,FALSE),"")</f>
        <v/>
      </c>
      <c r="I381" s="26" t="str">
        <f>IF(VLOOKUP($A381,rawtable!$A$4:$U$393,5,FALSE)="",IF(rawtable!$Y383=".","NA",VLOOKUP($A381,rawtable!$A$4:$AG$393,32,FALSE)),"")</f>
        <v/>
      </c>
      <c r="J381" s="25">
        <f>IF(VLOOKUP($A381,rawtable!$A$4:$U$393,5,FALSE)="","",VLOOKUP($A381,rawtable!$A$4:$U$393,9,FALSE))</f>
        <v>10.439</v>
      </c>
      <c r="K381" s="25" t="str">
        <f>IF(VLOOKUP($A381,rawtable!$A$4:$U$393,5,FALSE)="",VLOOKUP($A381,rawtable!$A$4:$U$393,21,FALSE),"")</f>
        <v/>
      </c>
      <c r="L381" s="26" t="str">
        <f>IF(VLOOKUP($A381,rawtable!$A$4:$U$393,5,FALSE)="",IF(rawtable!$AB383=".","NA",VLOOKUP($A381,rawtable!$A$4:$AG$393,33,FALSE)),"")</f>
        <v/>
      </c>
    </row>
  </sheetData>
  <mergeCells count="3">
    <mergeCell ref="D3:F3"/>
    <mergeCell ref="G3:I3"/>
    <mergeCell ref="J3:L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D42F07-E82F-4ABE-A38C-A7D42282C880}">
  <sheetPr codeName="Sheet1"/>
  <dimension ref="A1:Z113"/>
  <sheetViews>
    <sheetView topLeftCell="B1" workbookViewId="0">
      <selection activeCell="T1" sqref="T1:X5"/>
    </sheetView>
  </sheetViews>
  <sheetFormatPr defaultRowHeight="15" x14ac:dyDescent="0.25"/>
  <cols>
    <col min="1" max="1" width="9.140625" style="4"/>
    <col min="2" max="2" width="57.7109375" customWidth="1"/>
    <col min="22" max="22" width="12.42578125" style="29" customWidth="1"/>
  </cols>
  <sheetData>
    <row r="1" spans="1:26" ht="15.75" thickBot="1" x14ac:dyDescent="0.3">
      <c r="T1" t="s">
        <v>408</v>
      </c>
      <c r="W1" t="s">
        <v>412</v>
      </c>
    </row>
    <row r="2" spans="1:26" ht="32.25" thickBot="1" x14ac:dyDescent="0.3">
      <c r="A2" s="5"/>
      <c r="B2" s="1"/>
      <c r="C2" s="1" t="s">
        <v>0</v>
      </c>
      <c r="D2" s="1" t="s">
        <v>1</v>
      </c>
      <c r="E2" s="1" t="s">
        <v>2</v>
      </c>
      <c r="G2" s="44" t="s">
        <v>214</v>
      </c>
      <c r="H2" s="44"/>
      <c r="I2" s="44"/>
      <c r="J2" s="44" t="s">
        <v>213</v>
      </c>
      <c r="K2" s="44"/>
      <c r="L2" s="44"/>
      <c r="M2" s="44" t="s">
        <v>406</v>
      </c>
      <c r="N2" s="44"/>
      <c r="O2" s="44"/>
      <c r="P2" s="44" t="s">
        <v>428</v>
      </c>
      <c r="Q2" s="44"/>
      <c r="R2" s="44"/>
      <c r="T2" t="s">
        <v>407</v>
      </c>
      <c r="U2" s="12"/>
      <c r="V2" s="29" t="s">
        <v>411</v>
      </c>
      <c r="W2" s="15"/>
      <c r="X2" s="18"/>
      <c r="Z2" s="30"/>
    </row>
    <row r="3" spans="1:26" ht="16.5" thickBot="1" x14ac:dyDescent="0.3">
      <c r="A3" s="6" t="s">
        <v>3</v>
      </c>
      <c r="B3" s="1"/>
      <c r="C3" s="2"/>
      <c r="D3" s="2"/>
      <c r="E3" s="2"/>
      <c r="G3">
        <v>2012</v>
      </c>
      <c r="H3">
        <v>2015</v>
      </c>
      <c r="I3">
        <v>2017</v>
      </c>
      <c r="J3">
        <v>2012</v>
      </c>
      <c r="K3">
        <v>2015</v>
      </c>
      <c r="L3">
        <v>2017</v>
      </c>
      <c r="M3">
        <v>2012</v>
      </c>
      <c r="N3">
        <v>2015</v>
      </c>
      <c r="O3">
        <v>2017</v>
      </c>
      <c r="P3">
        <v>2012</v>
      </c>
      <c r="Q3">
        <v>2015</v>
      </c>
      <c r="R3">
        <v>2017</v>
      </c>
      <c r="T3" t="s">
        <v>409</v>
      </c>
      <c r="U3" s="13"/>
      <c r="V3" s="29" t="s">
        <v>413</v>
      </c>
      <c r="W3" s="16"/>
      <c r="X3" s="36"/>
      <c r="Z3" s="31"/>
    </row>
    <row r="4" spans="1:26" ht="16.5" thickBot="1" x14ac:dyDescent="0.3">
      <c r="A4" s="7"/>
      <c r="B4" s="2" t="s">
        <v>4</v>
      </c>
      <c r="C4" s="2">
        <v>0.78</v>
      </c>
      <c r="D4" s="2">
        <v>0.90800000000000003</v>
      </c>
      <c r="E4" s="2">
        <v>0.67900000000000005</v>
      </c>
      <c r="F4" t="s">
        <v>114</v>
      </c>
      <c r="G4" s="23">
        <f>IF(F4&lt;&gt;"",VLOOKUP($F4,SummaryTable!$B$5:$N$111,COLUMN(G$1)-5,FALSE),"")</f>
        <v>0.87253000000000003</v>
      </c>
      <c r="H4" s="23">
        <f>IF(G4&lt;&gt;"",VLOOKUP($F4,SummaryTable!$B$5:$N$111,COLUMN(H$1)-5,FALSE),"")</f>
        <v>0.95086000000000004</v>
      </c>
      <c r="I4" s="23">
        <f>IF(H4&lt;&gt;"",VLOOKUP($F4,SummaryTable!$B$5:$N$111,COLUMN(I$1)-5,FALSE),"")</f>
        <v>0.74021000000000003</v>
      </c>
      <c r="J4" s="23">
        <f>IF(I4&lt;&gt;"",VLOOKUP($F4,SummaryTable!$B$5:$N$111,COLUMN(J$1)-5,FALSE),"")</f>
        <v>0.86441000000000001</v>
      </c>
      <c r="K4" s="23">
        <f>IF(J4&lt;&gt;"",VLOOKUP($F4,SummaryTable!$B$5:$N$111,COLUMN(K$1)-5,FALSE),"")</f>
        <v>0.94</v>
      </c>
      <c r="L4" s="23">
        <f>IF(K4&lt;&gt;"",VLOOKUP($F4,SummaryTable!$B$5:$N$111,COLUMN(L$1)-5,FALSE),"")</f>
        <v>0.81</v>
      </c>
      <c r="M4" s="23">
        <f>IF(L4&lt;&gt;"",VLOOKUP($F4,SummaryTable!$B$5:$N$111,COLUMN(M$1)-5,FALSE),"")</f>
        <v>0.84421999999999997</v>
      </c>
      <c r="N4" s="23">
        <f>IF(M4&lt;&gt;"",VLOOKUP($F4,SummaryTable!$B$5:$N$111,COLUMN(N$1)-5,FALSE),"")</f>
        <v>0.93093999999999999</v>
      </c>
      <c r="O4" s="23">
        <f>IF(N4&lt;&gt;"",VLOOKUP($F4,SummaryTable!$B$5:$N$111,COLUMN(O$1)-5,FALSE),"")</f>
        <v>0.72409000000000001</v>
      </c>
      <c r="P4" s="23">
        <f>IF(O4&lt;&gt;"",VLOOKUP($F4,SummaryTable!$B$5:$N$111,COLUMN(P$1)-5,FALSE),"")</f>
        <v>49.466000000000001</v>
      </c>
      <c r="Q4" s="23">
        <f>IF(P4&lt;&gt;"",VLOOKUP($F4,SummaryTable!$B$5:$N$111,COLUMN(Q$1)-5,FALSE),"")</f>
        <v>47.619</v>
      </c>
      <c r="R4" s="23">
        <f>IF(Q4&lt;&gt;"",VLOOKUP($F4,SummaryTable!$B$5:$N$111,COLUMN(R$1)-5,FALSE),"")</f>
        <v>57.790999999999997</v>
      </c>
      <c r="T4" t="s">
        <v>410</v>
      </c>
      <c r="U4" s="14"/>
      <c r="V4" s="29" t="s">
        <v>414</v>
      </c>
      <c r="W4" s="17"/>
    </row>
    <row r="5" spans="1:26" ht="16.5" thickBot="1" x14ac:dyDescent="0.3">
      <c r="A5" s="7"/>
      <c r="B5" s="2" t="s">
        <v>5</v>
      </c>
      <c r="C5" s="2">
        <v>0.80300000000000005</v>
      </c>
      <c r="D5" s="2">
        <v>0.78800000000000003</v>
      </c>
      <c r="E5" s="2">
        <v>0.74399999999999999</v>
      </c>
      <c r="F5" t="s">
        <v>127</v>
      </c>
      <c r="G5" s="23">
        <f>IF(F5&lt;&gt;"",VLOOKUP($F5,SummaryTable!$B$5:$N$111,COLUMN(G$1)-5,FALSE),"")</f>
        <v>0.80479999999999996</v>
      </c>
      <c r="H5" s="23">
        <f>IF(G5&lt;&gt;"",VLOOKUP($F5,SummaryTable!$B$5:$N$111,COLUMN(H$1)-5,FALSE),"")</f>
        <v>0.79030999999999996</v>
      </c>
      <c r="I5" s="23">
        <f>IF(H5&lt;&gt;"",VLOOKUP($F5,SummaryTable!$B$5:$N$111,COLUMN(I$1)-5,FALSE),"")</f>
        <v>0.74389000000000005</v>
      </c>
      <c r="J5" s="23">
        <f>IF(I5&lt;&gt;"",VLOOKUP($F5,SummaryTable!$B$5:$N$111,COLUMN(J$1)-5,FALSE),"")</f>
        <v>0.91525000000000001</v>
      </c>
      <c r="K5" s="23">
        <f>IF(J5&lt;&gt;"",VLOOKUP($F5,SummaryTable!$B$5:$N$111,COLUMN(K$1)-5,FALSE),"")</f>
        <v>0.94118000000000002</v>
      </c>
      <c r="L5" s="23">
        <f>IF(K5&lt;&gt;"",VLOOKUP($F5,SummaryTable!$B$5:$N$111,COLUMN(L$1)-5,FALSE),"")</f>
        <v>0.88</v>
      </c>
      <c r="M5" s="23">
        <f>IF(L5&lt;&gt;"",VLOOKUP($F5,SummaryTable!$B$5:$N$111,COLUMN(M$1)-5,FALSE),"")</f>
        <v>0.80320000000000003</v>
      </c>
      <c r="N5" s="23">
        <f>IF(M5&lt;&gt;"",VLOOKUP($F5,SummaryTable!$B$5:$N$111,COLUMN(N$1)-5,FALSE),"")</f>
        <v>0.78837999999999997</v>
      </c>
      <c r="O5" s="23">
        <f>IF(N5&lt;&gt;"",VLOOKUP($F5,SummaryTable!$B$5:$N$111,COLUMN(O$1)-5,FALSE),"")</f>
        <v>0.74434999999999996</v>
      </c>
      <c r="P5" s="23">
        <f>IF(O5&lt;&gt;"",VLOOKUP($F5,SummaryTable!$B$5:$N$111,COLUMN(P$1)-5,FALSE),"")</f>
        <v>74.555000000000007</v>
      </c>
      <c r="Q5" s="23">
        <f>IF(P5&lt;&gt;"",VLOOKUP($F5,SummaryTable!$B$5:$N$111,COLUMN(Q$1)-5,FALSE),"")</f>
        <v>75.896000000000001</v>
      </c>
      <c r="R5" s="23">
        <f>IF(Q5&lt;&gt;"",VLOOKUP($F5,SummaryTable!$B$5:$N$111,COLUMN(R$1)-5,FALSE),"")</f>
        <v>59.758000000000003</v>
      </c>
    </row>
    <row r="6" spans="1:26" ht="16.5" thickBot="1" x14ac:dyDescent="0.3">
      <c r="A6" s="7"/>
      <c r="B6" s="2" t="s">
        <v>6</v>
      </c>
      <c r="C6" s="2">
        <v>0.48399999999999999</v>
      </c>
      <c r="D6" s="2">
        <v>0.81499999999999995</v>
      </c>
      <c r="E6" s="2">
        <v>0.623</v>
      </c>
      <c r="F6" t="s">
        <v>115</v>
      </c>
      <c r="G6" s="23">
        <f>IF(F6&lt;&gt;"",VLOOKUP($F6,SummaryTable!$B$5:$N$111,COLUMN(G$1)-5,FALSE),"")</f>
        <v>0.57032000000000005</v>
      </c>
      <c r="H6" s="23">
        <f>IF(G6&lt;&gt;"",VLOOKUP($F6,SummaryTable!$B$5:$N$111,COLUMN(H$1)-5,FALSE),"")</f>
        <v>0.82955999999999996</v>
      </c>
      <c r="I6" s="23">
        <f>IF(H6&lt;&gt;"",VLOOKUP($F6,SummaryTable!$B$5:$N$111,COLUMN(I$1)-5,FALSE),"")</f>
        <v>0.68625999999999998</v>
      </c>
      <c r="J6" s="23">
        <f>IF(I6&lt;&gt;"",VLOOKUP($F6,SummaryTable!$B$5:$N$111,COLUMN(J$1)-5,FALSE),"")</f>
        <v>0.70174999999999998</v>
      </c>
      <c r="K6" s="23">
        <f>IF(J6&lt;&gt;"",VLOOKUP($F6,SummaryTable!$B$5:$N$111,COLUMN(K$1)-5,FALSE),"")</f>
        <v>0.92</v>
      </c>
      <c r="L6" s="23">
        <f>IF(K6&lt;&gt;"",VLOOKUP($F6,SummaryTable!$B$5:$N$111,COLUMN(L$1)-5,FALSE),"")</f>
        <v>0.82</v>
      </c>
      <c r="M6" s="23">
        <f>IF(L6&lt;&gt;"",VLOOKUP($F6,SummaryTable!$B$5:$N$111,COLUMN(M$1)-5,FALSE),"")</f>
        <v>0.5413</v>
      </c>
      <c r="N6" s="23">
        <f>IF(M6&lt;&gt;"",VLOOKUP($F6,SummaryTable!$B$5:$N$111,COLUMN(N$1)-5,FALSE),"")</f>
        <v>0.84592000000000001</v>
      </c>
      <c r="O6" s="23">
        <f>IF(N6&lt;&gt;"",VLOOKUP($F6,SummaryTable!$B$5:$N$111,COLUMN(O$1)-5,FALSE),"")</f>
        <v>0.70374999999999999</v>
      </c>
      <c r="P6" s="23">
        <f>IF(O6&lt;&gt;"",VLOOKUP($F6,SummaryTable!$B$5:$N$111,COLUMN(P$1)-5,FALSE),"")</f>
        <v>64.057000000000002</v>
      </c>
      <c r="Q6" s="23">
        <f>IF(P6&lt;&gt;"",VLOOKUP($F6,SummaryTable!$B$5:$N$111,COLUMN(Q$1)-5,FALSE),"")</f>
        <v>67.266999999999996</v>
      </c>
      <c r="R6" s="23">
        <f>IF(Q6&lt;&gt;"",VLOOKUP($F6,SummaryTable!$B$5:$N$111,COLUMN(R$1)-5,FALSE),"")</f>
        <v>69.591999999999999</v>
      </c>
    </row>
    <row r="7" spans="1:26" ht="16.5" thickBot="1" x14ac:dyDescent="0.3">
      <c r="A7" s="7"/>
      <c r="B7" s="2" t="s">
        <v>7</v>
      </c>
      <c r="C7" s="2">
        <v>0.61699999999999999</v>
      </c>
      <c r="D7" s="2">
        <v>0.76700000000000002</v>
      </c>
      <c r="E7" s="2">
        <v>0.79300000000000004</v>
      </c>
      <c r="F7" t="s">
        <v>116</v>
      </c>
      <c r="G7" s="23">
        <f>IF(F7&lt;&gt;"",VLOOKUP($F7,SummaryTable!$B$5:$N$111,COLUMN(G$1)-5,FALSE),"")</f>
        <v>0.66725999999999996</v>
      </c>
      <c r="H7" s="23">
        <f>IF(G7&lt;&gt;"",VLOOKUP($F7,SummaryTable!$B$5:$N$111,COLUMN(H$1)-5,FALSE),"")</f>
        <v>0.78557999999999995</v>
      </c>
      <c r="I7" s="23">
        <f>IF(H7&lt;&gt;"",VLOOKUP($F7,SummaryTable!$B$5:$N$111,COLUMN(I$1)-5,FALSE),"")</f>
        <v>0.82477</v>
      </c>
      <c r="J7" s="23">
        <f>IF(I7&lt;&gt;"",VLOOKUP($F7,SummaryTable!$B$5:$N$111,COLUMN(J$1)-5,FALSE),"")</f>
        <v>0.80701999999999996</v>
      </c>
      <c r="K7" s="23">
        <f>IF(J7&lt;&gt;"",VLOOKUP($F7,SummaryTable!$B$5:$N$111,COLUMN(K$1)-5,FALSE),"")</f>
        <v>0.88234999999999997</v>
      </c>
      <c r="L7" s="23">
        <f>IF(K7&lt;&gt;"",VLOOKUP($F7,SummaryTable!$B$5:$N$111,COLUMN(L$1)-5,FALSE),"")</f>
        <v>0.92</v>
      </c>
      <c r="M7" s="23">
        <f>IF(L7&lt;&gt;"",VLOOKUP($F7,SummaryTable!$B$5:$N$111,COLUMN(M$1)-5,FALSE),"")</f>
        <v>0.65415999999999996</v>
      </c>
      <c r="N7" s="23">
        <f>IF(M7&lt;&gt;"",VLOOKUP($F7,SummaryTable!$B$5:$N$111,COLUMN(N$1)-5,FALSE),"")</f>
        <v>0.79681000000000002</v>
      </c>
      <c r="O7" s="23">
        <f>IF(N7&lt;&gt;"",VLOOKUP($F7,SummaryTable!$B$5:$N$111,COLUMN(O$1)-5,FALSE),"")</f>
        <v>0.81767999999999996</v>
      </c>
      <c r="P7" s="23">
        <f>IF(O7&lt;&gt;"",VLOOKUP($F7,SummaryTable!$B$5:$N$111,COLUMN(P$1)-5,FALSE),"")</f>
        <v>67.260000000000005</v>
      </c>
      <c r="Q7" s="23">
        <f>IF(P7&lt;&gt;"",VLOOKUP($F7,SummaryTable!$B$5:$N$111,COLUMN(Q$1)-5,FALSE),"")</f>
        <v>71.451999999999998</v>
      </c>
      <c r="R7" s="23">
        <f>IF(Q7&lt;&gt;"",VLOOKUP($F7,SummaryTable!$B$5:$N$111,COLUMN(R$1)-5,FALSE),"")</f>
        <v>82.753</v>
      </c>
    </row>
    <row r="8" spans="1:26" ht="16.5" thickBot="1" x14ac:dyDescent="0.3">
      <c r="A8" s="7"/>
      <c r="B8" s="2" t="s">
        <v>8</v>
      </c>
      <c r="C8" s="2">
        <v>0.51500000000000001</v>
      </c>
      <c r="D8" s="2">
        <v>0.88</v>
      </c>
      <c r="E8" s="2">
        <v>0.55600000000000005</v>
      </c>
      <c r="F8" t="s">
        <v>117</v>
      </c>
      <c r="G8" s="23">
        <f>IF(F8&lt;&gt;"",VLOOKUP($F8,SummaryTable!$B$5:$N$111,COLUMN(G$1)-5,FALSE),"")</f>
        <v>0.51785999999999999</v>
      </c>
      <c r="H8" s="23">
        <f>IF(G8&lt;&gt;"",VLOOKUP($F8,SummaryTable!$B$5:$N$111,COLUMN(H$1)-5,FALSE),"")</f>
        <v>0.88387000000000004</v>
      </c>
      <c r="I8" s="23">
        <f>IF(H8&lt;&gt;"",VLOOKUP($F8,SummaryTable!$B$5:$N$111,COLUMN(I$1)-5,FALSE),"")</f>
        <v>0.55810999999999999</v>
      </c>
      <c r="J8" s="23">
        <f>IF(I8&lt;&gt;"",VLOOKUP($F8,SummaryTable!$B$5:$N$111,COLUMN(J$1)-5,FALSE),"")</f>
        <v>0.89831000000000005</v>
      </c>
      <c r="K8" s="23">
        <f>IF(J8&lt;&gt;"",VLOOKUP($F8,SummaryTable!$B$5:$N$111,COLUMN(K$1)-5,FALSE),"")</f>
        <v>0.97916999999999998</v>
      </c>
      <c r="L8" s="23">
        <f>IF(K8&lt;&gt;"",VLOOKUP($F8,SummaryTable!$B$5:$N$111,COLUMN(L$1)-5,FALSE),"")</f>
        <v>0.97</v>
      </c>
      <c r="M8" s="23">
        <f>IF(L8&lt;&gt;"",VLOOKUP($F8,SummaryTable!$B$5:$N$111,COLUMN(M$1)-5,FALSE),"")</f>
        <v>0.51507000000000003</v>
      </c>
      <c r="N8" s="23">
        <f>IF(M8&lt;&gt;"",VLOOKUP($F8,SummaryTable!$B$5:$N$111,COLUMN(N$1)-5,FALSE),"")</f>
        <v>0.90122999999999998</v>
      </c>
      <c r="O8" s="23">
        <f>IF(N8&lt;&gt;"",VLOOKUP($F8,SummaryTable!$B$5:$N$111,COLUMN(O$1)-5,FALSE),"")</f>
        <v>0.55620999999999998</v>
      </c>
      <c r="P8" s="23">
        <f>IF(O8&lt;&gt;"",VLOOKUP($F8,SummaryTable!$B$5:$N$111,COLUMN(P$1)-5,FALSE),"")</f>
        <v>92.361999999999995</v>
      </c>
      <c r="Q8" s="23">
        <f>IF(P8&lt;&gt;"",VLOOKUP($F8,SummaryTable!$B$5:$N$111,COLUMN(Q$1)-5,FALSE),"")</f>
        <v>94.058999999999997</v>
      </c>
      <c r="R8" s="23">
        <f>IF(Q8&lt;&gt;"",VLOOKUP($F8,SummaryTable!$B$5:$N$111,COLUMN(R$1)-5,FALSE),"")</f>
        <v>96.066999999999993</v>
      </c>
    </row>
    <row r="9" spans="1:26" ht="16.5" thickBot="1" x14ac:dyDescent="0.3">
      <c r="A9" s="7"/>
      <c r="B9" s="2" t="s">
        <v>9</v>
      </c>
      <c r="C9" s="2">
        <v>0.311</v>
      </c>
      <c r="D9" s="2">
        <v>-2.1000000000000001E-2</v>
      </c>
      <c r="E9" s="2" t="s">
        <v>10</v>
      </c>
      <c r="F9" t="s">
        <v>118</v>
      </c>
      <c r="G9" s="23">
        <f>IF(F9&lt;&gt;"",VLOOKUP($F9,SummaryTable!$B$5:$N$111,COLUMN(G$1)-5,FALSE),"")</f>
        <v>0.37411</v>
      </c>
      <c r="H9" s="23">
        <f>IF(G9&lt;&gt;"",VLOOKUP($F9,SummaryTable!$B$5:$N$111,COLUMN(H$1)-5,FALSE),"")</f>
        <v>-1.064E-2</v>
      </c>
      <c r="I9" s="23">
        <f>IF(H9&lt;&gt;"",VLOOKUP($F9,SummaryTable!$B$5:$N$111,COLUMN(I$1)-5,FALSE),"")</f>
        <v>0</v>
      </c>
      <c r="J9" s="23">
        <f>IF(I9&lt;&gt;"",VLOOKUP($F9,SummaryTable!$B$5:$N$111,COLUMN(J$1)-5,FALSE),"")</f>
        <v>0.81355999999999995</v>
      </c>
      <c r="K9" s="23">
        <f>IF(J9&lt;&gt;"",VLOOKUP($F9,SummaryTable!$B$5:$N$111,COLUMN(K$1)-5,FALSE),"")</f>
        <v>0.95833000000000002</v>
      </c>
      <c r="L9" s="23">
        <f>IF(K9&lt;&gt;"",VLOOKUP($F9,SummaryTable!$B$5:$N$111,COLUMN(L$1)-5,FALSE),"")</f>
        <v>0.99</v>
      </c>
      <c r="M9" s="23">
        <f>IF(L9&lt;&gt;"",VLOOKUP($F9,SummaryTable!$B$5:$N$111,COLUMN(M$1)-5,FALSE),"")</f>
        <v>0.38328000000000001</v>
      </c>
      <c r="N9" s="23">
        <f>IF(M9&lt;&gt;"",VLOOKUP($F9,SummaryTable!$B$5:$N$111,COLUMN(N$1)-5,FALSE),"")</f>
        <v>-2.128E-2</v>
      </c>
      <c r="O9" s="23" t="str">
        <f>IF(N9&lt;&gt;"",VLOOKUP($F9,SummaryTable!$B$5:$N$111,COLUMN(O$1)-5,FALSE),"")</f>
        <v>.</v>
      </c>
      <c r="P9" s="23">
        <f>IF(O9&lt;&gt;"",VLOOKUP($F9,SummaryTable!$B$5:$N$111,COLUMN(P$1)-5,FALSE),"")</f>
        <v>95.203999999999994</v>
      </c>
      <c r="Q9" s="23">
        <f>IF(P9&lt;&gt;"",VLOOKUP($F9,SummaryTable!$B$5:$N$111,COLUMN(Q$1)-5,FALSE),"")</f>
        <v>96.552000000000007</v>
      </c>
      <c r="R9" s="23">
        <f>IF(Q9&lt;&gt;"",VLOOKUP($F9,SummaryTable!$B$5:$N$111,COLUMN(R$1)-5,FALSE),"")</f>
        <v>99.091999999999999</v>
      </c>
    </row>
    <row r="10" spans="1:26" ht="16.5" thickBot="1" x14ac:dyDescent="0.3">
      <c r="A10" s="7"/>
      <c r="B10" s="2" t="s">
        <v>11</v>
      </c>
      <c r="C10" s="2">
        <v>0.747</v>
      </c>
      <c r="D10" s="2">
        <v>0.75900000000000001</v>
      </c>
      <c r="E10" s="2">
        <v>0.73299999999999998</v>
      </c>
      <c r="F10" t="s">
        <v>119</v>
      </c>
      <c r="G10" s="23">
        <f>IF(F10&lt;&gt;"",VLOOKUP($F10,SummaryTable!$B$5:$N$111,COLUMN(G$1)-5,FALSE),"")</f>
        <v>0.75360000000000005</v>
      </c>
      <c r="H10" s="23">
        <f>IF(G10&lt;&gt;"",VLOOKUP($F10,SummaryTable!$B$5:$N$111,COLUMN(H$1)-5,FALSE),"")</f>
        <v>0.77142999999999995</v>
      </c>
      <c r="I10" s="23">
        <f>IF(H10&lt;&gt;"",VLOOKUP($F10,SummaryTable!$B$5:$N$111,COLUMN(I$1)-5,FALSE),"")</f>
        <v>0.72687000000000002</v>
      </c>
      <c r="J10" s="23">
        <f>IF(I10&lt;&gt;"",VLOOKUP($F10,SummaryTable!$B$5:$N$111,COLUMN(J$1)-5,FALSE),"")</f>
        <v>0.89654999999999996</v>
      </c>
      <c r="K10" s="23">
        <f>IF(J10&lt;&gt;"",VLOOKUP($F10,SummaryTable!$B$5:$N$111,COLUMN(K$1)-5,FALSE),"")</f>
        <v>0.9</v>
      </c>
      <c r="L10" s="23">
        <f>IF(K10&lt;&gt;"",VLOOKUP($F10,SummaryTable!$B$5:$N$111,COLUMN(L$1)-5,FALSE),"")</f>
        <v>0.96</v>
      </c>
      <c r="M10" s="23">
        <f>IF(L10&lt;&gt;"",VLOOKUP($F10,SummaryTable!$B$5:$N$111,COLUMN(M$1)-5,FALSE),"")</f>
        <v>0.76163999999999998</v>
      </c>
      <c r="N10" s="23">
        <f>IF(M10&lt;&gt;"",VLOOKUP($F10,SummaryTable!$B$5:$N$111,COLUMN(N$1)-5,FALSE),"")</f>
        <v>0.78849000000000002</v>
      </c>
      <c r="O10" s="23">
        <f>IF(N10&lt;&gt;"",VLOOKUP($F10,SummaryTable!$B$5:$N$111,COLUMN(O$1)-5,FALSE),"")</f>
        <v>0.71847000000000005</v>
      </c>
      <c r="P10" s="23">
        <f>IF(O10&lt;&gt;"",VLOOKUP($F10,SummaryTable!$B$5:$N$111,COLUMN(P$1)-5,FALSE),"")</f>
        <v>80.213999999999999</v>
      </c>
      <c r="Q10" s="23">
        <f>IF(P10&lt;&gt;"",VLOOKUP($F10,SummaryTable!$B$5:$N$111,COLUMN(Q$1)-5,FALSE),"")</f>
        <v>82.68</v>
      </c>
      <c r="R10" s="23">
        <f>IF(Q10&lt;&gt;"",VLOOKUP($F10,SummaryTable!$B$5:$N$111,COLUMN(R$1)-5,FALSE),"")</f>
        <v>89.259</v>
      </c>
    </row>
    <row r="11" spans="1:26" ht="16.5" thickBot="1" x14ac:dyDescent="0.3">
      <c r="A11" s="7"/>
      <c r="B11" s="2" t="s">
        <v>12</v>
      </c>
      <c r="C11" s="2" t="s">
        <v>10</v>
      </c>
      <c r="D11" s="2">
        <v>0.71899999999999997</v>
      </c>
      <c r="E11" s="2">
        <v>0.501</v>
      </c>
      <c r="F11" t="s">
        <v>120</v>
      </c>
      <c r="G11" s="23">
        <f>IF(F11&lt;&gt;"",VLOOKUP($F11,SummaryTable!$B$5:$N$111,COLUMN(G$1)-5,FALSE),"")</f>
        <v>0.43587999999999999</v>
      </c>
      <c r="H11" s="23">
        <f>IF(G11&lt;&gt;"",VLOOKUP($F11,SummaryTable!$B$5:$N$111,COLUMN(H$1)-5,FALSE),"")</f>
        <v>0.78166999999999998</v>
      </c>
      <c r="I11" s="23">
        <f>IF(H11&lt;&gt;"",VLOOKUP($F11,SummaryTable!$B$5:$N$111,COLUMN(I$1)-5,FALSE),"")</f>
        <v>0.61968999999999996</v>
      </c>
      <c r="J11" s="23">
        <f>IF(I11&lt;&gt;"",VLOOKUP($F11,SummaryTable!$B$5:$N$111,COLUMN(J$1)-5,FALSE),"")</f>
        <v>0.82759000000000005</v>
      </c>
      <c r="K11" s="23">
        <f>IF(J11&lt;&gt;"",VLOOKUP($F11,SummaryTable!$B$5:$N$111,COLUMN(K$1)-5,FALSE),"")</f>
        <v>0.9</v>
      </c>
      <c r="L11" s="23">
        <f>IF(K11&lt;&gt;"",VLOOKUP($F11,SummaryTable!$B$5:$N$111,COLUMN(L$1)-5,FALSE),"")</f>
        <v>0.87</v>
      </c>
      <c r="M11" s="23" t="str">
        <f>IF(L11&lt;&gt;"",VLOOKUP($F11,SummaryTable!$B$5:$N$111,COLUMN(M$1)-5,FALSE),"")</f>
        <v>.</v>
      </c>
      <c r="N11" s="23">
        <f>IF(M11&lt;&gt;"",VLOOKUP($F11,SummaryTable!$B$5:$N$111,COLUMN(N$1)-5,FALSE),"")</f>
        <v>0.75148999999999999</v>
      </c>
      <c r="O11" s="23">
        <f>IF(N11&lt;&gt;"",VLOOKUP($F11,SummaryTable!$B$5:$N$111,COLUMN(O$1)-5,FALSE),"")</f>
        <v>0.54608999999999996</v>
      </c>
      <c r="P11" s="23">
        <f>IF(O11&lt;&gt;"",VLOOKUP($F11,SummaryTable!$B$5:$N$111,COLUMN(P$1)-5,FALSE),"")</f>
        <v>85.942999999999998</v>
      </c>
      <c r="Q11" s="23">
        <f>IF(P11&lt;&gt;"",VLOOKUP($F11,SummaryTable!$B$5:$N$111,COLUMN(Q$1)-5,FALSE),"")</f>
        <v>83.632999999999996</v>
      </c>
      <c r="R11" s="23">
        <f>IF(Q11&lt;&gt;"",VLOOKUP($F11,SummaryTable!$B$5:$N$111,COLUMN(R$1)-5,FALSE),"")</f>
        <v>90.317999999999998</v>
      </c>
    </row>
    <row r="12" spans="1:26" ht="16.5" thickBot="1" x14ac:dyDescent="0.3">
      <c r="A12" s="7"/>
      <c r="B12" s="2" t="s">
        <v>13</v>
      </c>
      <c r="C12" s="2">
        <v>0.64900000000000002</v>
      </c>
      <c r="D12" s="2">
        <v>0.63800000000000001</v>
      </c>
      <c r="E12" s="2">
        <v>0.52</v>
      </c>
      <c r="F12" t="s">
        <v>121</v>
      </c>
      <c r="G12" s="23">
        <f>IF(F12&lt;&gt;"",VLOOKUP($F12,SummaryTable!$B$5:$N$111,COLUMN(G$1)-5,FALSE),"")</f>
        <v>0.70440000000000003</v>
      </c>
      <c r="H12" s="23">
        <f>IF(G12&lt;&gt;"",VLOOKUP($F12,SummaryTable!$B$5:$N$111,COLUMN(H$1)-5,FALSE),"")</f>
        <v>0.63736000000000004</v>
      </c>
      <c r="I12" s="23">
        <f>IF(H12&lt;&gt;"",VLOOKUP($F12,SummaryTable!$B$5:$N$111,COLUMN(I$1)-5,FALSE),"")</f>
        <v>0.62714000000000003</v>
      </c>
      <c r="J12" s="23">
        <f>IF(I12&lt;&gt;"",VLOOKUP($F12,SummaryTable!$B$5:$N$111,COLUMN(J$1)-5,FALSE),"")</f>
        <v>0.84482999999999997</v>
      </c>
      <c r="K12" s="23">
        <f>IF(J12&lt;&gt;"",VLOOKUP($F12,SummaryTable!$B$5:$N$111,COLUMN(K$1)-5,FALSE),"")</f>
        <v>0.94</v>
      </c>
      <c r="L12" s="23">
        <f>IF(K12&lt;&gt;"",VLOOKUP($F12,SummaryTable!$B$5:$N$111,COLUMN(L$1)-5,FALSE),"")</f>
        <v>0.92</v>
      </c>
      <c r="M12" s="23">
        <f>IF(L12&lt;&gt;"",VLOOKUP($F12,SummaryTable!$B$5:$N$111,COLUMN(M$1)-5,FALSE),"")</f>
        <v>0.66456000000000004</v>
      </c>
      <c r="N12" s="23">
        <f>IF(M12&lt;&gt;"",VLOOKUP($F12,SummaryTable!$B$5:$N$111,COLUMN(N$1)-5,FALSE),"")</f>
        <v>0.63768000000000002</v>
      </c>
      <c r="O12" s="23">
        <f>IF(N12&lt;&gt;"",VLOOKUP($F12,SummaryTable!$B$5:$N$111,COLUMN(O$1)-5,FALSE),"")</f>
        <v>0.50836000000000003</v>
      </c>
      <c r="P12" s="23">
        <f>IF(O12&lt;&gt;"",VLOOKUP($F12,SummaryTable!$B$5:$N$111,COLUMN(P$1)-5,FALSE),"")</f>
        <v>85.765000000000001</v>
      </c>
      <c r="Q12" s="23">
        <f>IF(P12&lt;&gt;"",VLOOKUP($F12,SummaryTable!$B$5:$N$111,COLUMN(Q$1)-5,FALSE),"")</f>
        <v>91.816999999999993</v>
      </c>
      <c r="R12" s="23">
        <f>IF(Q12&lt;&gt;"",VLOOKUP($F12,SummaryTable!$B$5:$N$111,COLUMN(R$1)-5,FALSE),"")</f>
        <v>93.646000000000001</v>
      </c>
    </row>
    <row r="13" spans="1:26" ht="16.5" thickBot="1" x14ac:dyDescent="0.3">
      <c r="A13" s="7"/>
      <c r="B13" s="2" t="s">
        <v>14</v>
      </c>
      <c r="C13" s="2">
        <v>0.54800000000000004</v>
      </c>
      <c r="D13" s="2">
        <v>0.65800000000000003</v>
      </c>
      <c r="E13" s="2">
        <v>0.66200000000000003</v>
      </c>
      <c r="F13" t="s">
        <v>122</v>
      </c>
      <c r="G13" s="23">
        <f>IF(F13&lt;&gt;"",VLOOKUP($F13,SummaryTable!$B$5:$N$111,COLUMN(G$1)-5,FALSE),"")</f>
        <v>0.66249000000000002</v>
      </c>
      <c r="H13" s="23">
        <f>IF(G13&lt;&gt;"",VLOOKUP($F13,SummaryTable!$B$5:$N$111,COLUMN(H$1)-5,FALSE),"")</f>
        <v>0.65978999999999999</v>
      </c>
      <c r="I13" s="23">
        <f>IF(H13&lt;&gt;"",VLOOKUP($F13,SummaryTable!$B$5:$N$111,COLUMN(I$1)-5,FALSE),"")</f>
        <v>0.66327999999999998</v>
      </c>
      <c r="J13" s="23">
        <f>IF(I13&lt;&gt;"",VLOOKUP($F13,SummaryTable!$B$5:$N$111,COLUMN(J$1)-5,FALSE),"")</f>
        <v>0.91378999999999999</v>
      </c>
      <c r="K13" s="23">
        <f>IF(J13&lt;&gt;"",VLOOKUP($F13,SummaryTable!$B$5:$N$111,COLUMN(K$1)-5,FALSE),"")</f>
        <v>0.98</v>
      </c>
      <c r="L13" s="23">
        <f>IF(K13&lt;&gt;"",VLOOKUP($F13,SummaryTable!$B$5:$N$111,COLUMN(L$1)-5,FALSE),"")</f>
        <v>0.99</v>
      </c>
      <c r="M13" s="23">
        <f>IF(L13&lt;&gt;"",VLOOKUP($F13,SummaryTable!$B$5:$N$111,COLUMN(M$1)-5,FALSE),"")</f>
        <v>0.67849000000000004</v>
      </c>
      <c r="N13" s="23">
        <f>IF(M13&lt;&gt;"",VLOOKUP($F13,SummaryTable!$B$5:$N$111,COLUMN(N$1)-5,FALSE),"")</f>
        <v>0.65752999999999995</v>
      </c>
      <c r="O13" s="23">
        <f>IF(N13&lt;&gt;"",VLOOKUP($F13,SummaryTable!$B$5:$N$111,COLUMN(O$1)-5,FALSE),"")</f>
        <v>0.66215999999999997</v>
      </c>
      <c r="P13" s="23">
        <f>IF(O13&lt;&gt;"",VLOOKUP($F13,SummaryTable!$B$5:$N$111,COLUMN(P$1)-5,FALSE),"")</f>
        <v>96.263000000000005</v>
      </c>
      <c r="Q13" s="23">
        <f>IF(P13&lt;&gt;"",VLOOKUP($F13,SummaryTable!$B$5:$N$111,COLUMN(Q$1)-5,FALSE),"")</f>
        <v>95.245999999999995</v>
      </c>
      <c r="R13" s="23">
        <f>IF(Q13&lt;&gt;"",VLOOKUP($F13,SummaryTable!$B$5:$N$111,COLUMN(R$1)-5,FALSE),"")</f>
        <v>96.671999999999997</v>
      </c>
    </row>
    <row r="14" spans="1:26" ht="16.5" thickBot="1" x14ac:dyDescent="0.3">
      <c r="A14" s="7"/>
      <c r="B14" s="2" t="s">
        <v>15</v>
      </c>
      <c r="C14" s="2">
        <v>0.48699999999999999</v>
      </c>
      <c r="D14" s="2">
        <v>1</v>
      </c>
      <c r="E14" s="2">
        <v>0.66200000000000003</v>
      </c>
      <c r="F14" t="s">
        <v>123</v>
      </c>
      <c r="G14" s="23">
        <f>IF(F14&lt;&gt;"",VLOOKUP($F14,SummaryTable!$B$5:$N$111,COLUMN(G$1)-5,FALSE),"")</f>
        <v>0.48683999999999999</v>
      </c>
      <c r="H14" s="23">
        <f>IF(G14&lt;&gt;"",VLOOKUP($F14,SummaryTable!$B$5:$N$111,COLUMN(H$1)-5,FALSE),"")</f>
        <v>1</v>
      </c>
      <c r="I14" s="23">
        <f>IF(H14&lt;&gt;"",VLOOKUP($F14,SummaryTable!$B$5:$N$111,COLUMN(I$1)-5,FALSE),"")</f>
        <v>0.66327999999999998</v>
      </c>
      <c r="J14" s="23">
        <f>IF(I14&lt;&gt;"",VLOOKUP($F14,SummaryTable!$B$5:$N$111,COLUMN(J$1)-5,FALSE),"")</f>
        <v>0.96609999999999996</v>
      </c>
      <c r="K14" s="23">
        <f>IF(J14&lt;&gt;"",VLOOKUP($F14,SummaryTable!$B$5:$N$111,COLUMN(K$1)-5,FALSE),"")</f>
        <v>1</v>
      </c>
      <c r="L14" s="23">
        <f>IF(K14&lt;&gt;"",VLOOKUP($F14,SummaryTable!$B$5:$N$111,COLUMN(L$1)-5,FALSE),"")</f>
        <v>0.99</v>
      </c>
      <c r="M14" s="23">
        <f>IF(L14&lt;&gt;"",VLOOKUP($F14,SummaryTable!$B$5:$N$111,COLUMN(M$1)-5,FALSE),"")</f>
        <v>0.48696</v>
      </c>
      <c r="N14" s="23">
        <f>IF(M14&lt;&gt;"",VLOOKUP($F14,SummaryTable!$B$5:$N$111,COLUMN(N$1)-5,FALSE),"")</f>
        <v>1</v>
      </c>
      <c r="O14" s="23">
        <f>IF(N14&lt;&gt;"",VLOOKUP($F14,SummaryTable!$B$5:$N$111,COLUMN(O$1)-5,FALSE),"")</f>
        <v>0.66215999999999997</v>
      </c>
      <c r="P14" s="23">
        <f>IF(O14&lt;&gt;"",VLOOKUP($F14,SummaryTable!$B$5:$N$111,COLUMN(P$1)-5,FALSE),"")</f>
        <v>96.447999999999993</v>
      </c>
      <c r="Q14" s="23">
        <f>IF(P14&lt;&gt;"",VLOOKUP($F14,SummaryTable!$B$5:$N$111,COLUMN(Q$1)-5,FALSE),"")</f>
        <v>96.727000000000004</v>
      </c>
      <c r="R14" s="23">
        <f>IF(Q14&lt;&gt;"",VLOOKUP($F14,SummaryTable!$B$5:$N$111,COLUMN(R$1)-5,FALSE),"")</f>
        <v>98.638000000000005</v>
      </c>
    </row>
    <row r="15" spans="1:26" ht="16.5" thickBot="1" x14ac:dyDescent="0.3">
      <c r="A15" s="7"/>
      <c r="B15" s="2" t="s">
        <v>16</v>
      </c>
      <c r="C15" s="2">
        <v>0.16500000000000001</v>
      </c>
      <c r="D15" s="2" t="s">
        <v>10</v>
      </c>
      <c r="E15" s="2" t="s">
        <v>10</v>
      </c>
      <c r="F15" t="s">
        <v>124</v>
      </c>
      <c r="G15" s="23">
        <f>IF(F15&lt;&gt;"",VLOOKUP($F15,SummaryTable!$B$5:$N$111,COLUMN(G$1)-5,FALSE),"")</f>
        <v>0.16406999999999999</v>
      </c>
      <c r="H15" s="23">
        <f>IF(G15&lt;&gt;"",VLOOKUP($F15,SummaryTable!$B$5:$N$111,COLUMN(H$1)-5,FALSE),"")</f>
        <v>-1.042E-2</v>
      </c>
      <c r="I15" s="23">
        <f>IF(H15&lt;&gt;"",VLOOKUP($F15,SummaryTable!$B$5:$N$111,COLUMN(I$1)-5,FALSE),"")</f>
        <v>0.35016999999999998</v>
      </c>
      <c r="J15" s="23">
        <f>IF(I15&lt;&gt;"",VLOOKUP($F15,SummaryTable!$B$5:$N$111,COLUMN(J$1)-5,FALSE),"")</f>
        <v>0.87931000000000004</v>
      </c>
      <c r="K15" s="23">
        <f>IF(J15&lt;&gt;"",VLOOKUP($F15,SummaryTable!$B$5:$N$111,COLUMN(K$1)-5,FALSE),"")</f>
        <v>0.95918000000000003</v>
      </c>
      <c r="L15" s="23">
        <f>IF(K15&lt;&gt;"",VLOOKUP($F15,SummaryTable!$B$5:$N$111,COLUMN(L$1)-5,FALSE),"")</f>
        <v>0.91</v>
      </c>
      <c r="M15" s="23">
        <f>IF(L15&lt;&gt;"",VLOOKUP($F15,SummaryTable!$B$5:$N$111,COLUMN(M$1)-5,FALSE),"")</f>
        <v>0.16461000000000001</v>
      </c>
      <c r="N15" s="23" t="str">
        <f>IF(M15&lt;&gt;"",VLOOKUP($F15,SummaryTable!$B$5:$N$111,COLUMN(N$1)-5,FALSE),"")</f>
        <v>.</v>
      </c>
      <c r="O15" s="23" t="str">
        <f>IF(N15&lt;&gt;"",VLOOKUP($F15,SummaryTable!$B$5:$N$111,COLUMN(O$1)-5,FALSE),"")</f>
        <v>.</v>
      </c>
      <c r="P15" s="23">
        <f>IF(O15&lt;&gt;"",VLOOKUP($F15,SummaryTable!$B$5:$N$111,COLUMN(P$1)-5,FALSE),"")</f>
        <v>91.459000000000003</v>
      </c>
      <c r="Q15" s="23">
        <f>IF(P15&lt;&gt;"",VLOOKUP($F15,SummaryTable!$B$5:$N$111,COLUMN(Q$1)-5,FALSE),"")</f>
        <v>93.268000000000001</v>
      </c>
      <c r="R15" s="23">
        <f>IF(Q15&lt;&gt;"",VLOOKUP($F15,SummaryTable!$B$5:$N$111,COLUMN(R$1)-5,FALSE),"")</f>
        <v>93.040999999999997</v>
      </c>
    </row>
    <row r="16" spans="1:26" ht="16.5" thickBot="1" x14ac:dyDescent="0.3">
      <c r="A16" s="7"/>
      <c r="B16" s="2" t="s">
        <v>17</v>
      </c>
      <c r="C16" s="2">
        <v>0.318</v>
      </c>
      <c r="D16" s="2">
        <v>0.71899999999999997</v>
      </c>
      <c r="E16" s="2">
        <v>0.30399999999999999</v>
      </c>
      <c r="F16" t="s">
        <v>125</v>
      </c>
      <c r="G16" s="23">
        <f>IF(F16&lt;&gt;"",VLOOKUP($F16,SummaryTable!$B$5:$N$111,COLUMN(G$1)-5,FALSE),"")</f>
        <v>0.45290999999999998</v>
      </c>
      <c r="H16" s="23">
        <f>IF(G16&lt;&gt;"",VLOOKUP($F16,SummaryTable!$B$5:$N$111,COLUMN(H$1)-5,FALSE),"")</f>
        <v>0.77361000000000002</v>
      </c>
      <c r="I16" s="23">
        <f>IF(H16&lt;&gt;"",VLOOKUP($F16,SummaryTable!$B$5:$N$111,COLUMN(I$1)-5,FALSE),"")</f>
        <v>0.41515999999999997</v>
      </c>
      <c r="J16" s="23">
        <f>IF(I16&lt;&gt;"",VLOOKUP($F16,SummaryTable!$B$5:$N$111,COLUMN(J$1)-5,FALSE),"")</f>
        <v>0.58621000000000001</v>
      </c>
      <c r="K16" s="23">
        <f>IF(J16&lt;&gt;"",VLOOKUP($F16,SummaryTable!$B$5:$N$111,COLUMN(K$1)-5,FALSE),"")</f>
        <v>0.82</v>
      </c>
      <c r="L16" s="23">
        <f>IF(K16&lt;&gt;"",VLOOKUP($F16,SummaryTable!$B$5:$N$111,COLUMN(L$1)-5,FALSE),"")</f>
        <v>0.56000000000000005</v>
      </c>
      <c r="M16" s="23">
        <f>IF(L16&lt;&gt;"",VLOOKUP($F16,SummaryTable!$B$5:$N$111,COLUMN(M$1)-5,FALSE),"")</f>
        <v>0.34936</v>
      </c>
      <c r="N16" s="23">
        <f>IF(M16&lt;&gt;"",VLOOKUP($F16,SummaryTable!$B$5:$N$111,COLUMN(N$1)-5,FALSE),"")</f>
        <v>0.73785000000000001</v>
      </c>
      <c r="O16" s="23">
        <f>IF(N16&lt;&gt;"",VLOOKUP($F16,SummaryTable!$B$5:$N$111,COLUMN(O$1)-5,FALSE),"")</f>
        <v>0.39091999999999999</v>
      </c>
      <c r="P16" s="23">
        <f>IF(O16&lt;&gt;"",VLOOKUP($F16,SummaryTable!$B$5:$N$111,COLUMN(P$1)-5,FALSE),"")</f>
        <v>36.625</v>
      </c>
      <c r="Q16" s="23">
        <f>IF(P16&lt;&gt;"",VLOOKUP($F16,SummaryTable!$B$5:$N$111,COLUMN(Q$1)-5,FALSE),"")</f>
        <v>39.542000000000002</v>
      </c>
      <c r="R16" s="23">
        <f>IF(Q16&lt;&gt;"",VLOOKUP($F16,SummaryTable!$B$5:$N$111,COLUMN(R$1)-5,FALSE),"")</f>
        <v>42.511000000000003</v>
      </c>
    </row>
    <row r="17" spans="1:18" ht="16.5" thickBot="1" x14ac:dyDescent="0.3">
      <c r="A17" s="7"/>
      <c r="B17" s="2" t="s">
        <v>18</v>
      </c>
      <c r="C17" s="2">
        <v>-3.2000000000000001E-2</v>
      </c>
      <c r="D17" s="2">
        <v>0.35</v>
      </c>
      <c r="E17" s="2" t="s">
        <v>10</v>
      </c>
      <c r="F17" t="s">
        <v>126</v>
      </c>
      <c r="G17" s="23">
        <f>IF(F17&lt;&gt;"",VLOOKUP($F17,SummaryTable!$B$5:$N$111,COLUMN(G$1)-5,FALSE),"")</f>
        <v>-4.0399999999999998E-2</v>
      </c>
      <c r="H17" s="23">
        <f>IF(G17&lt;&gt;"",VLOOKUP($F17,SummaryTable!$B$5:$N$111,COLUMN(H$1)-5,FALSE),"")</f>
        <v>0.29794999999999999</v>
      </c>
      <c r="I17" s="23">
        <f>IF(H17&lt;&gt;"",VLOOKUP($F17,SummaryTable!$B$5:$N$111,COLUMN(I$1)-5,FALSE),"")</f>
        <v>0.25757999999999998</v>
      </c>
      <c r="J17" s="23">
        <f>IF(I17&lt;&gt;"",VLOOKUP($F17,SummaryTable!$B$5:$N$111,COLUMN(J$1)-5,FALSE),"")</f>
        <v>0.90385000000000004</v>
      </c>
      <c r="K17" s="23">
        <f>IF(J17&lt;&gt;"",VLOOKUP($F17,SummaryTable!$B$5:$N$111,COLUMN(K$1)-5,FALSE),"")</f>
        <v>0.87234</v>
      </c>
      <c r="L17" s="23">
        <f>IF(K17&lt;&gt;"",VLOOKUP($F17,SummaryTable!$B$5:$N$111,COLUMN(L$1)-5,FALSE),"")</f>
        <v>0.95</v>
      </c>
      <c r="M17" s="23">
        <f>IF(L17&lt;&gt;"",VLOOKUP($F17,SummaryTable!$B$5:$N$111,COLUMN(M$1)-5,FALSE),"")</f>
        <v>-3.175E-2</v>
      </c>
      <c r="N17" s="23">
        <f>IF(M17&lt;&gt;"",VLOOKUP($F17,SummaryTable!$B$5:$N$111,COLUMN(N$1)-5,FALSE),"")</f>
        <v>0.21926999999999999</v>
      </c>
      <c r="O17" s="23" t="str">
        <f>IF(N17&lt;&gt;"",VLOOKUP($F17,SummaryTable!$B$5:$N$111,COLUMN(O$1)-5,FALSE),"")</f>
        <v>.</v>
      </c>
      <c r="P17" s="23">
        <f>IF(O17&lt;&gt;"",VLOOKUP($F17,SummaryTable!$B$5:$N$111,COLUMN(P$1)-5,FALSE),"")</f>
        <v>95.153000000000006</v>
      </c>
      <c r="Q17" s="23">
        <f>IF(P17&lt;&gt;"",VLOOKUP($F17,SummaryTable!$B$5:$N$111,COLUMN(Q$1)-5,FALSE),"")</f>
        <v>92.073999999999998</v>
      </c>
      <c r="R17" s="23">
        <f>IF(Q17&lt;&gt;"",VLOOKUP($F17,SummaryTable!$B$5:$N$111,COLUMN(R$1)-5,FALSE),"")</f>
        <v>98.033000000000001</v>
      </c>
    </row>
    <row r="18" spans="1:18" ht="16.5" thickBot="1" x14ac:dyDescent="0.3">
      <c r="A18" s="6" t="s">
        <v>19</v>
      </c>
      <c r="B18" s="1"/>
      <c r="C18" s="2"/>
      <c r="D18" s="2"/>
      <c r="E18" s="2"/>
      <c r="G18" s="23" t="str">
        <f>IF(F18&lt;&gt;"",VLOOKUP($F18,SummaryTable!$B$5:$N$111,COLUMN(G$1)-5,FALSE),"")</f>
        <v/>
      </c>
      <c r="H18" s="23" t="str">
        <f>IF(G18&lt;&gt;"",VLOOKUP($F18,SummaryTable!$B$5:$N$111,COLUMN(H$1)-5,FALSE),"")</f>
        <v/>
      </c>
      <c r="I18" s="23" t="str">
        <f>IF(H18&lt;&gt;"",VLOOKUP($F18,SummaryTable!$B$5:$N$111,COLUMN(I$1)-5,FALSE),"")</f>
        <v/>
      </c>
      <c r="J18" s="23" t="str">
        <f>IF(I18&lt;&gt;"",VLOOKUP($F18,SummaryTable!$B$5:$N$111,COLUMN(J$1)-5,FALSE),"")</f>
        <v/>
      </c>
      <c r="K18" s="23" t="str">
        <f>IF(J18&lt;&gt;"",VLOOKUP($F18,SummaryTable!$B$5:$N$111,COLUMN(K$1)-5,FALSE),"")</f>
        <v/>
      </c>
      <c r="L18" s="23" t="str">
        <f>IF(K18&lt;&gt;"",VLOOKUP($F18,SummaryTable!$B$5:$N$111,COLUMN(L$1)-5,FALSE),"")</f>
        <v/>
      </c>
      <c r="M18" s="23" t="str">
        <f>IF(L18&lt;&gt;"",VLOOKUP($F18,SummaryTable!$B$5:$N$111,COLUMN(M$1)-5,FALSE),"")</f>
        <v/>
      </c>
      <c r="N18" s="23" t="str">
        <f>IF(M18&lt;&gt;"",VLOOKUP($F18,SummaryTable!$B$5:$N$111,COLUMN(N$1)-5,FALSE),"")</f>
        <v/>
      </c>
      <c r="O18" s="23" t="str">
        <f>IF(N18&lt;&gt;"",VLOOKUP($F18,SummaryTable!$B$5:$N$111,COLUMN(O$1)-5,FALSE),"")</f>
        <v/>
      </c>
      <c r="P18" s="23" t="str">
        <f>IF(O18&lt;&gt;"",VLOOKUP($F18,SummaryTable!$B$5:$N$111,COLUMN(P$1)-5,FALSE),"")</f>
        <v/>
      </c>
      <c r="Q18" s="23" t="str">
        <f>IF(P18&lt;&gt;"",VLOOKUP($F18,SummaryTable!$B$5:$N$111,COLUMN(Q$1)-5,FALSE),"")</f>
        <v/>
      </c>
      <c r="R18" s="23" t="str">
        <f>IF(Q18&lt;&gt;"",VLOOKUP($F18,SummaryTable!$B$5:$N$111,COLUMN(R$1)-5,FALSE),"")</f>
        <v/>
      </c>
    </row>
    <row r="19" spans="1:18" ht="16.5" thickBot="1" x14ac:dyDescent="0.3">
      <c r="A19" s="7"/>
      <c r="B19" s="2" t="s">
        <v>20</v>
      </c>
      <c r="C19" s="2">
        <v>0.79100000000000004</v>
      </c>
      <c r="D19" s="2" t="s">
        <v>10</v>
      </c>
      <c r="E19" s="2">
        <v>0.55600000000000005</v>
      </c>
      <c r="F19" t="s">
        <v>128</v>
      </c>
      <c r="G19" s="23">
        <f>IF(F19&lt;&gt;"",VLOOKUP($F19,SummaryTable!$B$5:$N$111,COLUMN(G$1)-5,FALSE),"")</f>
        <v>0.79252</v>
      </c>
      <c r="H19" s="23">
        <f>IF(G19&lt;&gt;"",VLOOKUP($F19,SummaryTable!$B$5:$N$111,COLUMN(H$1)-5,FALSE),"")</f>
        <v>0</v>
      </c>
      <c r="I19" s="23">
        <f>IF(H19&lt;&gt;"",VLOOKUP($F19,SummaryTable!$B$5:$N$111,COLUMN(I$1)-5,FALSE),"")</f>
        <v>0.55778000000000005</v>
      </c>
      <c r="J19" s="23">
        <f>IF(I19&lt;&gt;"",VLOOKUP($F19,SummaryTable!$B$5:$N$111,COLUMN(J$1)-5,FALSE),"")</f>
        <v>0.98214000000000001</v>
      </c>
      <c r="K19" s="23">
        <f>IF(J19&lt;&gt;"",VLOOKUP($F19,SummaryTable!$B$5:$N$111,COLUMN(K$1)-5,FALSE),"")</f>
        <v>1</v>
      </c>
      <c r="L19" s="23">
        <f>IF(K19&lt;&gt;"",VLOOKUP($F19,SummaryTable!$B$5:$N$111,COLUMN(L$1)-5,FALSE),"")</f>
        <v>0.92</v>
      </c>
      <c r="M19" s="23">
        <f>IF(L19&lt;&gt;"",VLOOKUP($F19,SummaryTable!$B$5:$N$111,COLUMN(M$1)-5,FALSE),"")</f>
        <v>0.79103999999999997</v>
      </c>
      <c r="N19" s="23" t="str">
        <f>IF(M19&lt;&gt;"",VLOOKUP($F19,SummaryTable!$B$5:$N$111,COLUMN(N$1)-5,FALSE),"")</f>
        <v>.</v>
      </c>
      <c r="O19" s="23">
        <f>IF(N19&lt;&gt;"",VLOOKUP($F19,SummaryTable!$B$5:$N$111,COLUMN(O$1)-5,FALSE),"")</f>
        <v>0.55605000000000004</v>
      </c>
      <c r="P19" s="23">
        <f>IF(O19&lt;&gt;"",VLOOKUP($F19,SummaryTable!$B$5:$N$111,COLUMN(P$1)-5,FALSE),"")</f>
        <v>85.305000000000007</v>
      </c>
      <c r="Q19" s="23">
        <f>IF(P19&lt;&gt;"",VLOOKUP($F19,SummaryTable!$B$5:$N$111,COLUMN(Q$1)-5,FALSE),"")</f>
        <v>96.399000000000001</v>
      </c>
      <c r="R19" s="23">
        <f>IF(Q19&lt;&gt;"",VLOOKUP($F19,SummaryTable!$B$5:$N$111,COLUMN(R$1)-5,FALSE),"")</f>
        <v>90.923000000000002</v>
      </c>
    </row>
    <row r="20" spans="1:18" ht="16.5" thickBot="1" x14ac:dyDescent="0.3">
      <c r="A20" s="7"/>
      <c r="B20" s="2" t="s">
        <v>21</v>
      </c>
      <c r="C20" s="2">
        <v>0.61399999999999999</v>
      </c>
      <c r="D20" s="2" t="s">
        <v>10</v>
      </c>
      <c r="E20" s="2">
        <v>0.42899999999999999</v>
      </c>
      <c r="F20" t="s">
        <v>129</v>
      </c>
      <c r="G20" s="23">
        <f>IF(F20&lt;&gt;"",VLOOKUP($F20,SummaryTable!$B$5:$N$111,COLUMN(G$1)-5,FALSE),"")</f>
        <v>0.66141000000000005</v>
      </c>
      <c r="H20" s="23">
        <f>IF(G20&lt;&gt;"",VLOOKUP($F20,SummaryTable!$B$5:$N$111,COLUMN(H$1)-5,FALSE),"")</f>
        <v>0.94282999999999995</v>
      </c>
      <c r="I20" s="23">
        <f>IF(H20&lt;&gt;"",VLOOKUP($F20,SummaryTable!$B$5:$N$111,COLUMN(I$1)-5,FALSE),"")</f>
        <v>0.42653999999999997</v>
      </c>
      <c r="J20" s="23">
        <f>IF(I20&lt;&gt;"",VLOOKUP($F20,SummaryTable!$B$5:$N$111,COLUMN(J$1)-5,FALSE),"")</f>
        <v>0.86441000000000001</v>
      </c>
      <c r="K20" s="23">
        <f>IF(J20&lt;&gt;"",VLOOKUP($F20,SummaryTable!$B$5:$N$111,COLUMN(K$1)-5,FALSE),"")</f>
        <v>0.96077999999999997</v>
      </c>
      <c r="L20" s="23">
        <f>IF(K20&lt;&gt;"",VLOOKUP($F20,SummaryTable!$B$5:$N$111,COLUMN(L$1)-5,FALSE),"")</f>
        <v>0.76</v>
      </c>
      <c r="M20" s="23">
        <f>IF(L20&lt;&gt;"",VLOOKUP($F20,SummaryTable!$B$5:$N$111,COLUMN(M$1)-5,FALSE),"")</f>
        <v>0.64671000000000001</v>
      </c>
      <c r="N20" s="23" t="str">
        <f>IF(M20&lt;&gt;"",VLOOKUP($F20,SummaryTable!$B$5:$N$111,COLUMN(N$1)-5,FALSE),"")</f>
        <v>.</v>
      </c>
      <c r="O20" s="23">
        <f>IF(N20&lt;&gt;"",VLOOKUP($F20,SummaryTable!$B$5:$N$111,COLUMN(O$1)-5,FALSE),"")</f>
        <v>0.44656000000000001</v>
      </c>
      <c r="P20" s="23">
        <f>IF(O20&lt;&gt;"",VLOOKUP($F20,SummaryTable!$B$5:$N$111,COLUMN(P$1)-5,FALSE),"")</f>
        <v>74.066999999999993</v>
      </c>
      <c r="Q20" s="23">
        <f>IF(P20&lt;&gt;"",VLOOKUP($F20,SummaryTable!$B$5:$N$111,COLUMN(Q$1)-5,FALSE),"")</f>
        <v>68.73</v>
      </c>
      <c r="R20" s="23">
        <f>IF(Q20&lt;&gt;"",VLOOKUP($F20,SummaryTable!$B$5:$N$111,COLUMN(R$1)-5,FALSE),"")</f>
        <v>77.307000000000002</v>
      </c>
    </row>
    <row r="21" spans="1:18" ht="16.5" thickBot="1" x14ac:dyDescent="0.3">
      <c r="A21" s="7"/>
      <c r="B21" s="2" t="s">
        <v>22</v>
      </c>
      <c r="C21" s="2">
        <v>0.55300000000000005</v>
      </c>
      <c r="D21" s="2">
        <v>0.74299999999999999</v>
      </c>
      <c r="E21" s="2">
        <v>0.29399999999999998</v>
      </c>
      <c r="F21" t="s">
        <v>130</v>
      </c>
      <c r="G21" s="23">
        <f>IF(F21&lt;&gt;"",VLOOKUP($F21,SummaryTable!$B$5:$N$111,COLUMN(G$1)-5,FALSE),"")</f>
        <v>0.60035000000000005</v>
      </c>
      <c r="H21" s="23">
        <f>IF(G21&lt;&gt;"",VLOOKUP($F21,SummaryTable!$B$5:$N$111,COLUMN(H$1)-5,FALSE),"")</f>
        <v>0.89227000000000001</v>
      </c>
      <c r="I21" s="23">
        <f>IF(H21&lt;&gt;"",VLOOKUP($F21,SummaryTable!$B$5:$N$111,COLUMN(I$1)-5,FALSE),"")</f>
        <v>0.30048999999999998</v>
      </c>
      <c r="J21" s="23">
        <f>IF(I21&lt;&gt;"",VLOOKUP($F21,SummaryTable!$B$5:$N$111,COLUMN(J$1)-5,FALSE),"")</f>
        <v>0.89831000000000005</v>
      </c>
      <c r="K21" s="23">
        <f>IF(J21&lt;&gt;"",VLOOKUP($F21,SummaryTable!$B$5:$N$111,COLUMN(K$1)-5,FALSE),"")</f>
        <v>0.94118000000000002</v>
      </c>
      <c r="L21" s="23">
        <f>IF(K21&lt;&gt;"",VLOOKUP($F21,SummaryTable!$B$5:$N$111,COLUMN(L$1)-5,FALSE),"")</f>
        <v>0.79</v>
      </c>
      <c r="M21" s="23">
        <f>IF(L21&lt;&gt;"",VLOOKUP($F21,SummaryTable!$B$5:$N$111,COLUMN(M$1)-5,FALSE),"")</f>
        <v>0.50105999999999995</v>
      </c>
      <c r="N21" s="23">
        <f>IF(M21&lt;&gt;"",VLOOKUP($F21,SummaryTable!$B$5:$N$111,COLUMN(N$1)-5,FALSE),"")</f>
        <v>0.71977999999999998</v>
      </c>
      <c r="O21" s="23">
        <f>IF(N21&lt;&gt;"",VLOOKUP($F21,SummaryTable!$B$5:$N$111,COLUMN(O$1)-5,FALSE),"")</f>
        <v>0.30734</v>
      </c>
      <c r="P21" s="23">
        <f>IF(O21&lt;&gt;"",VLOOKUP($F21,SummaryTable!$B$5:$N$111,COLUMN(P$1)-5,FALSE),"")</f>
        <v>80.179000000000002</v>
      </c>
      <c r="Q21" s="23">
        <f>IF(P21&lt;&gt;"",VLOOKUP($F21,SummaryTable!$B$5:$N$111,COLUMN(Q$1)-5,FALSE),"")</f>
        <v>74.715000000000003</v>
      </c>
      <c r="R21" s="23">
        <f>IF(Q21&lt;&gt;"",VLOOKUP($F21,SummaryTable!$B$5:$N$111,COLUMN(R$1)-5,FALSE),"")</f>
        <v>81.997</v>
      </c>
    </row>
    <row r="22" spans="1:18" ht="16.5" thickBot="1" x14ac:dyDescent="0.3">
      <c r="A22" s="7"/>
      <c r="B22" s="2" t="s">
        <v>23</v>
      </c>
      <c r="C22" s="2">
        <v>0.67100000000000004</v>
      </c>
      <c r="D22" s="2">
        <v>0.754</v>
      </c>
      <c r="E22" s="2">
        <v>0.59899999999999998</v>
      </c>
      <c r="F22" t="s">
        <v>131</v>
      </c>
      <c r="G22" s="23">
        <f>IF(F22&lt;&gt;"",VLOOKUP($F22,SummaryTable!$B$5:$N$111,COLUMN(G$1)-5,FALSE),"")</f>
        <v>0.76066</v>
      </c>
      <c r="H22" s="23">
        <f>IF(G22&lt;&gt;"",VLOOKUP($F22,SummaryTable!$B$5:$N$111,COLUMN(H$1)-5,FALSE),"")</f>
        <v>0.90547999999999995</v>
      </c>
      <c r="I22" s="23">
        <f>IF(H22&lt;&gt;"",VLOOKUP($F22,SummaryTable!$B$5:$N$111,COLUMN(I$1)-5,FALSE),"")</f>
        <v>0.72296000000000005</v>
      </c>
      <c r="J22" s="23">
        <f>IF(I22&lt;&gt;"",VLOOKUP($F22,SummaryTable!$B$5:$N$111,COLUMN(J$1)-5,FALSE),"")</f>
        <v>0.84745999999999999</v>
      </c>
      <c r="K22" s="23">
        <f>IF(J22&lt;&gt;"",VLOOKUP($F22,SummaryTable!$B$5:$N$111,COLUMN(K$1)-5,FALSE),"")</f>
        <v>0.88234999999999997</v>
      </c>
      <c r="L22" s="23">
        <f>IF(K22&lt;&gt;"",VLOOKUP($F22,SummaryTable!$B$5:$N$111,COLUMN(L$1)-5,FALSE),"")</f>
        <v>0.8</v>
      </c>
      <c r="M22" s="23">
        <f>IF(L22&lt;&gt;"",VLOOKUP($F22,SummaryTable!$B$5:$N$111,COLUMN(M$1)-5,FALSE),"")</f>
        <v>0.72614999999999996</v>
      </c>
      <c r="N22" s="23">
        <f>IF(M22&lt;&gt;"",VLOOKUP($F22,SummaryTable!$B$5:$N$111,COLUMN(N$1)-5,FALSE),"")</f>
        <v>0.78837999999999997</v>
      </c>
      <c r="O22" s="23">
        <f>IF(N22&lt;&gt;"",VLOOKUP($F22,SummaryTable!$B$5:$N$111,COLUMN(O$1)-5,FALSE),"")</f>
        <v>0.69713999999999998</v>
      </c>
      <c r="P22" s="23">
        <f>IF(O22&lt;&gt;"",VLOOKUP($F22,SummaryTable!$B$5:$N$111,COLUMN(P$1)-5,FALSE),"")</f>
        <v>62.633000000000003</v>
      </c>
      <c r="Q22" s="23">
        <f>IF(P22&lt;&gt;"",VLOOKUP($F22,SummaryTable!$B$5:$N$111,COLUMN(Q$1)-5,FALSE),"")</f>
        <v>63.338999999999999</v>
      </c>
      <c r="R22" s="23">
        <f>IF(Q22&lt;&gt;"",VLOOKUP($F22,SummaryTable!$B$5:$N$111,COLUMN(R$1)-5,FALSE),"")</f>
        <v>65.507000000000005</v>
      </c>
    </row>
    <row r="23" spans="1:18" ht="16.5" thickBot="1" x14ac:dyDescent="0.3">
      <c r="A23" s="7"/>
      <c r="B23" s="2" t="s">
        <v>24</v>
      </c>
      <c r="C23" s="2">
        <v>0.53600000000000003</v>
      </c>
      <c r="D23" s="2">
        <v>0.67300000000000004</v>
      </c>
      <c r="E23" s="2">
        <v>0.61</v>
      </c>
      <c r="F23" s="8" t="s">
        <v>132</v>
      </c>
      <c r="G23" s="23">
        <f>IF(F23&lt;&gt;"",VLOOKUP($F23,SummaryTable!$B$5:$N$111,COLUMN(G$1)-5,FALSE),"")</f>
        <v>0.53971000000000002</v>
      </c>
      <c r="H23" s="23">
        <f>IF(G23&lt;&gt;"",VLOOKUP($F23,SummaryTable!$B$5:$N$111,COLUMN(H$1)-5,FALSE),"")</f>
        <v>0.67418999999999996</v>
      </c>
      <c r="I23" s="23">
        <f>IF(H23&lt;&gt;"",VLOOKUP($F23,SummaryTable!$B$5:$N$111,COLUMN(I$1)-5,FALSE),"")</f>
        <v>0.61133000000000004</v>
      </c>
      <c r="J23" s="23">
        <f>IF(I23&lt;&gt;"",VLOOKUP($F23,SummaryTable!$B$5:$N$111,COLUMN(J$1)-5,FALSE),"")</f>
        <v>0.76785999999999999</v>
      </c>
      <c r="K23" s="23">
        <f>IF(J23&lt;&gt;"",VLOOKUP($F23,SummaryTable!$B$5:$N$111,COLUMN(K$1)-5,FALSE),"")</f>
        <v>0.84314</v>
      </c>
      <c r="L23" s="23">
        <f>IF(K23&lt;&gt;"",VLOOKUP($F23,SummaryTable!$B$5:$N$111,COLUMN(L$1)-5,FALSE),"")</f>
        <v>0.82</v>
      </c>
      <c r="M23" s="23">
        <f>IF(L23&lt;&gt;"",VLOOKUP($F23,SummaryTable!$B$5:$N$111,COLUMN(M$1)-5,FALSE),"")</f>
        <v>0.53571000000000002</v>
      </c>
      <c r="N23" s="23">
        <f>IF(M23&lt;&gt;"",VLOOKUP($F23,SummaryTable!$B$5:$N$111,COLUMN(N$1)-5,FALSE),"")</f>
        <v>0.67308000000000001</v>
      </c>
      <c r="O23" s="23">
        <f>IF(N23&lt;&gt;"",VLOOKUP($F23,SummaryTable!$B$5:$N$111,COLUMN(O$1)-5,FALSE),"")</f>
        <v>0.60953999999999997</v>
      </c>
      <c r="P23" s="23">
        <f>IF(O23&lt;&gt;"",VLOOKUP($F23,SummaryTable!$B$5:$N$111,COLUMN(P$1)-5,FALSE),"")</f>
        <v>53.488</v>
      </c>
      <c r="Q23" s="23">
        <f>IF(P23&lt;&gt;"",VLOOKUP($F23,SummaryTable!$B$5:$N$111,COLUMN(Q$1)-5,FALSE),"")</f>
        <v>69.900999999999996</v>
      </c>
      <c r="R23" s="23">
        <f>IF(Q23&lt;&gt;"",VLOOKUP($F23,SummaryTable!$B$5:$N$111,COLUMN(R$1)-5,FALSE),"")</f>
        <v>68.938999999999993</v>
      </c>
    </row>
    <row r="24" spans="1:18" ht="16.5" thickBot="1" x14ac:dyDescent="0.3">
      <c r="A24" s="7"/>
      <c r="B24" s="2" t="s">
        <v>25</v>
      </c>
      <c r="C24" s="2">
        <v>0.60699999999999998</v>
      </c>
      <c r="D24" s="2">
        <v>0.82499999999999996</v>
      </c>
      <c r="E24" s="2" t="s">
        <v>10</v>
      </c>
      <c r="F24" s="8" t="s">
        <v>133</v>
      </c>
      <c r="G24" s="23">
        <f>IF(F24&lt;&gt;"",VLOOKUP($F24,SummaryTable!$B$5:$N$111,COLUMN(G$1)-5,FALSE),"")</f>
        <v>0.60992999999999997</v>
      </c>
      <c r="H24" s="23">
        <f>IF(G24&lt;&gt;"",VLOOKUP($F24,SummaryTable!$B$5:$N$111,COLUMN(H$1)-5,FALSE),"")</f>
        <v>0.82525999999999999</v>
      </c>
      <c r="I24" s="23" t="str">
        <f>IF(H24&lt;&gt;"",VLOOKUP($F24,SummaryTable!$B$5:$N$111,COLUMN(I$1)-5,FALSE),"")</f>
        <v>.</v>
      </c>
      <c r="J24" s="23">
        <f>IF(I24&lt;&gt;"",VLOOKUP($F24,SummaryTable!$B$5:$N$111,COLUMN(J$1)-5,FALSE),"")</f>
        <v>0.81033999999999995</v>
      </c>
      <c r="K24" s="23">
        <f>IF(J24&lt;&gt;"",VLOOKUP($F24,SummaryTable!$B$5:$N$111,COLUMN(K$1)-5,FALSE),"")</f>
        <v>0.92157</v>
      </c>
      <c r="L24" s="23" t="str">
        <f>IF(K24&lt;&gt;"",VLOOKUP($F24,SummaryTable!$B$5:$N$111,COLUMN(L$1)-5,FALSE),"")</f>
        <v>.</v>
      </c>
      <c r="M24" s="23">
        <f>IF(L24&lt;&gt;"",VLOOKUP($F24,SummaryTable!$B$5:$N$111,COLUMN(M$1)-5,FALSE),"")</f>
        <v>0.60665999999999998</v>
      </c>
      <c r="N24" s="23">
        <f>IF(M24&lt;&gt;"",VLOOKUP($F24,SummaryTable!$B$5:$N$111,COLUMN(N$1)-5,FALSE),"")</f>
        <v>0.82474000000000003</v>
      </c>
      <c r="O24" s="23" t="str">
        <f>IF(N24&lt;&gt;"",VLOOKUP($F24,SummaryTable!$B$5:$N$111,COLUMN(O$1)-5,FALSE),"")</f>
        <v>.</v>
      </c>
      <c r="P24" s="23">
        <f>IF(O24&lt;&gt;"",VLOOKUP($F24,SummaryTable!$B$5:$N$111,COLUMN(P$1)-5,FALSE),"")</f>
        <v>61.261000000000003</v>
      </c>
      <c r="Q24" s="23">
        <f>IF(P24&lt;&gt;"",VLOOKUP($F24,SummaryTable!$B$5:$N$111,COLUMN(Q$1)-5,FALSE),"")</f>
        <v>69.293999999999997</v>
      </c>
      <c r="R24" s="23" t="str">
        <f>IF(Q24&lt;&gt;"",VLOOKUP($F24,SummaryTable!$B$5:$N$111,COLUMN(R$1)-5,FALSE),"")</f>
        <v>.</v>
      </c>
    </row>
    <row r="25" spans="1:18" ht="16.5" thickBot="1" x14ac:dyDescent="0.3">
      <c r="A25" s="6" t="s">
        <v>26</v>
      </c>
      <c r="B25" s="1"/>
      <c r="C25" s="2"/>
      <c r="D25" s="2"/>
      <c r="E25" s="2"/>
      <c r="G25" s="23" t="str">
        <f>IF(F25&lt;&gt;"",VLOOKUP($F25,SummaryTable!$B$5:$N$111,COLUMN(G$1)-5,FALSE),"")</f>
        <v/>
      </c>
      <c r="H25" s="23" t="str">
        <f>IF(G25&lt;&gt;"",VLOOKUP($F25,SummaryTable!$B$5:$N$111,COLUMN(H$1)-5,FALSE),"")</f>
        <v/>
      </c>
      <c r="I25" s="23" t="str">
        <f>IF(H25&lt;&gt;"",VLOOKUP($F25,SummaryTable!$B$5:$N$111,COLUMN(I$1)-5,FALSE),"")</f>
        <v/>
      </c>
      <c r="J25" s="23" t="str">
        <f>IF(I25&lt;&gt;"",VLOOKUP($F25,SummaryTable!$B$5:$N$111,COLUMN(J$1)-5,FALSE),"")</f>
        <v/>
      </c>
      <c r="K25" s="23" t="str">
        <f>IF(J25&lt;&gt;"",VLOOKUP($F25,SummaryTable!$B$5:$N$111,COLUMN(K$1)-5,FALSE),"")</f>
        <v/>
      </c>
      <c r="L25" s="23" t="str">
        <f>IF(K25&lt;&gt;"",VLOOKUP($F25,SummaryTable!$B$5:$N$111,COLUMN(L$1)-5,FALSE),"")</f>
        <v/>
      </c>
      <c r="M25" s="23" t="str">
        <f>IF(L25&lt;&gt;"",VLOOKUP($F25,SummaryTable!$B$5:$N$111,COLUMN(M$1)-5,FALSE),"")</f>
        <v/>
      </c>
      <c r="N25" s="23" t="str">
        <f>IF(M25&lt;&gt;"",VLOOKUP($F25,SummaryTable!$B$5:$N$111,COLUMN(N$1)-5,FALSE),"")</f>
        <v/>
      </c>
      <c r="O25" s="23" t="str">
        <f>IF(N25&lt;&gt;"",VLOOKUP($F25,SummaryTable!$B$5:$N$111,COLUMN(O$1)-5,FALSE),"")</f>
        <v/>
      </c>
      <c r="P25" s="23" t="str">
        <f>IF(O25&lt;&gt;"",VLOOKUP($F25,SummaryTable!$B$5:$N$111,COLUMN(P$1)-5,FALSE),"")</f>
        <v/>
      </c>
      <c r="Q25" s="23" t="str">
        <f>IF(P25&lt;&gt;"",VLOOKUP($F25,SummaryTable!$B$5:$N$111,COLUMN(Q$1)-5,FALSE),"")</f>
        <v/>
      </c>
      <c r="R25" s="23" t="str">
        <f>IF(Q25&lt;&gt;"",VLOOKUP($F25,SummaryTable!$B$5:$N$111,COLUMN(R$1)-5,FALSE),"")</f>
        <v/>
      </c>
    </row>
    <row r="26" spans="1:18" ht="16.5" thickBot="1" x14ac:dyDescent="0.3">
      <c r="A26" s="7"/>
      <c r="B26" s="2" t="s">
        <v>27</v>
      </c>
      <c r="C26" s="2">
        <v>1</v>
      </c>
      <c r="D26" s="2">
        <v>1</v>
      </c>
      <c r="E26" s="2" t="s">
        <v>10</v>
      </c>
      <c r="F26" t="s">
        <v>134</v>
      </c>
      <c r="G26" s="23" t="str">
        <f>IF(F26&lt;&gt;"",VLOOKUP($F26,SummaryTable!$B$5:$N$111,COLUMN(G$1)-5,FALSE),"")</f>
        <v>.</v>
      </c>
      <c r="H26" s="23">
        <f>IF(G26&lt;&gt;"",VLOOKUP($F26,SummaryTable!$B$5:$N$111,COLUMN(H$1)-5,FALSE),"")</f>
        <v>1</v>
      </c>
      <c r="I26" s="23" t="str">
        <f>IF(H26&lt;&gt;"",VLOOKUP($F26,SummaryTable!$B$5:$N$111,COLUMN(I$1)-5,FALSE),"")</f>
        <v>.</v>
      </c>
      <c r="J26" s="23">
        <f>IF(I26&lt;&gt;"",VLOOKUP($F26,SummaryTable!$B$5:$N$111,COLUMN(J$1)-5,FALSE),"")</f>
        <v>1</v>
      </c>
      <c r="K26" s="23">
        <f>IF(J26&lt;&gt;"",VLOOKUP($F26,SummaryTable!$B$5:$N$111,COLUMN(K$1)-5,FALSE),"")</f>
        <v>1</v>
      </c>
      <c r="L26" s="23" t="str">
        <f>IF(K26&lt;&gt;"",VLOOKUP($F26,SummaryTable!$B$5:$N$111,COLUMN(L$1)-5,FALSE),"")</f>
        <v>.</v>
      </c>
      <c r="M26" s="23">
        <f>IF(L26&lt;&gt;"",VLOOKUP($F26,SummaryTable!$B$5:$N$111,COLUMN(M$1)-5,FALSE),"")</f>
        <v>1</v>
      </c>
      <c r="N26" s="23">
        <f>IF(M26&lt;&gt;"",VLOOKUP($F26,SummaryTable!$B$5:$N$111,COLUMN(N$1)-5,FALSE),"")</f>
        <v>1</v>
      </c>
      <c r="O26" s="23" t="str">
        <f>IF(N26&lt;&gt;"",VLOOKUP($F26,SummaryTable!$B$5:$N$111,COLUMN(O$1)-5,FALSE),"")</f>
        <v>.</v>
      </c>
      <c r="P26" s="23">
        <f>IF(O26&lt;&gt;"",VLOOKUP($F26,SummaryTable!$B$5:$N$111,COLUMN(P$1)-5,FALSE),"")</f>
        <v>97.691000000000003</v>
      </c>
      <c r="Q26" s="23">
        <f>IF(P26&lt;&gt;"",VLOOKUP($F26,SummaryTable!$B$5:$N$111,COLUMN(Q$1)-5,FALSE),"")</f>
        <v>98.525000000000006</v>
      </c>
      <c r="R26" s="23" t="str">
        <f>IF(Q26&lt;&gt;"",VLOOKUP($F26,SummaryTable!$B$5:$N$111,COLUMN(R$1)-5,FALSE),"")</f>
        <v>.</v>
      </c>
    </row>
    <row r="27" spans="1:18" ht="16.5" thickBot="1" x14ac:dyDescent="0.3">
      <c r="A27" s="7"/>
      <c r="B27" s="2" t="s">
        <v>28</v>
      </c>
      <c r="C27" s="2" t="s">
        <v>10</v>
      </c>
      <c r="D27" s="2" t="s">
        <v>10</v>
      </c>
      <c r="E27" s="2" t="s">
        <v>10</v>
      </c>
      <c r="F27" t="s">
        <v>135</v>
      </c>
      <c r="G27" s="23">
        <f>IF(F27&lt;&gt;"",VLOOKUP($F27,SummaryTable!$B$5:$N$111,COLUMN(G$1)-5,FALSE),"")</f>
        <v>0</v>
      </c>
      <c r="H27" s="23">
        <f>IF(G27&lt;&gt;"",VLOOKUP($F27,SummaryTable!$B$5:$N$111,COLUMN(H$1)-5,FALSE),"")</f>
        <v>0</v>
      </c>
      <c r="I27" s="23" t="str">
        <f>IF(H27&lt;&gt;"",VLOOKUP($F27,SummaryTable!$B$5:$N$111,COLUMN(I$1)-5,FALSE),"")</f>
        <v>.</v>
      </c>
      <c r="J27" s="23">
        <f>IF(I27&lt;&gt;"",VLOOKUP($F27,SummaryTable!$B$5:$N$111,COLUMN(J$1)-5,FALSE),"")</f>
        <v>1</v>
      </c>
      <c r="K27" s="23">
        <f>IF(J27&lt;&gt;"",VLOOKUP($F27,SummaryTable!$B$5:$N$111,COLUMN(K$1)-5,FALSE),"")</f>
        <v>1</v>
      </c>
      <c r="L27" s="23" t="str">
        <f>IF(K27&lt;&gt;"",VLOOKUP($F27,SummaryTable!$B$5:$N$111,COLUMN(L$1)-5,FALSE),"")</f>
        <v>.</v>
      </c>
      <c r="M27" s="23" t="str">
        <f>IF(L27&lt;&gt;"",VLOOKUP($F27,SummaryTable!$B$5:$N$111,COLUMN(M$1)-5,FALSE),"")</f>
        <v>.</v>
      </c>
      <c r="N27" s="23" t="str">
        <f>IF(M27&lt;&gt;"",VLOOKUP($F27,SummaryTable!$B$5:$N$111,COLUMN(N$1)-5,FALSE),"")</f>
        <v>.</v>
      </c>
      <c r="O27" s="23" t="str">
        <f>IF(N27&lt;&gt;"",VLOOKUP($F27,SummaryTable!$B$5:$N$111,COLUMN(O$1)-5,FALSE),"")</f>
        <v>.</v>
      </c>
      <c r="P27" s="23">
        <f>IF(O27&lt;&gt;"",VLOOKUP($F27,SummaryTable!$B$5:$N$111,COLUMN(P$1)-5,FALSE),"")</f>
        <v>99.111999999999995</v>
      </c>
      <c r="Q27" s="23">
        <f>IF(P27&lt;&gt;"",VLOOKUP($F27,SummaryTable!$B$5:$N$111,COLUMN(Q$1)-5,FALSE),"")</f>
        <v>99.509</v>
      </c>
      <c r="R27" s="23" t="str">
        <f>IF(Q27&lt;&gt;"",VLOOKUP($F27,SummaryTable!$B$5:$N$111,COLUMN(R$1)-5,FALSE),"")</f>
        <v>.</v>
      </c>
    </row>
    <row r="28" spans="1:18" ht="16.5" thickBot="1" x14ac:dyDescent="0.3">
      <c r="A28" s="7"/>
      <c r="B28" s="2" t="s">
        <v>29</v>
      </c>
      <c r="C28" s="2">
        <v>0.65900000000000003</v>
      </c>
      <c r="D28" s="2">
        <v>1</v>
      </c>
      <c r="E28" s="2" t="s">
        <v>10</v>
      </c>
      <c r="F28" t="s">
        <v>136</v>
      </c>
      <c r="G28" s="23">
        <f>IF(F28&lt;&gt;"",VLOOKUP($F28,SummaryTable!$B$5:$N$111,COLUMN(G$1)-5,FALSE),"")</f>
        <v>0.66086999999999996</v>
      </c>
      <c r="H28" s="23">
        <f>IF(G28&lt;&gt;"",VLOOKUP($F28,SummaryTable!$B$5:$N$111,COLUMN(H$1)-5,FALSE),"")</f>
        <v>1</v>
      </c>
      <c r="I28" s="23" t="str">
        <f>IF(H28&lt;&gt;"",VLOOKUP($F28,SummaryTable!$B$5:$N$111,COLUMN(I$1)-5,FALSE),"")</f>
        <v>.</v>
      </c>
      <c r="J28" s="23">
        <f>IF(I28&lt;&gt;"",VLOOKUP($F28,SummaryTable!$B$5:$N$111,COLUMN(J$1)-5,FALSE),"")</f>
        <v>0.98304999999999998</v>
      </c>
      <c r="K28" s="23">
        <f>IF(J28&lt;&gt;"",VLOOKUP($F28,SummaryTable!$B$5:$N$111,COLUMN(K$1)-5,FALSE),"")</f>
        <v>1</v>
      </c>
      <c r="L28" s="23" t="str">
        <f>IF(K28&lt;&gt;"",VLOOKUP($F28,SummaryTable!$B$5:$N$111,COLUMN(L$1)-5,FALSE),"")</f>
        <v>.</v>
      </c>
      <c r="M28" s="23">
        <f>IF(L28&lt;&gt;"",VLOOKUP($F28,SummaryTable!$B$5:$N$111,COLUMN(M$1)-5,FALSE),"")</f>
        <v>0.65895999999999999</v>
      </c>
      <c r="N28" s="23">
        <f>IF(M28&lt;&gt;"",VLOOKUP($F28,SummaryTable!$B$5:$N$111,COLUMN(N$1)-5,FALSE),"")</f>
        <v>1</v>
      </c>
      <c r="O28" s="23" t="str">
        <f>IF(N28&lt;&gt;"",VLOOKUP($F28,SummaryTable!$B$5:$N$111,COLUMN(O$1)-5,FALSE),"")</f>
        <v>.</v>
      </c>
      <c r="P28" s="23">
        <f>IF(O28&lt;&gt;"",VLOOKUP($F28,SummaryTable!$B$5:$N$111,COLUMN(P$1)-5,FALSE),"")</f>
        <v>97.691000000000003</v>
      </c>
      <c r="Q28" s="23">
        <f>IF(P28&lt;&gt;"",VLOOKUP($F28,SummaryTable!$B$5:$N$111,COLUMN(Q$1)-5,FALSE),"")</f>
        <v>98.358000000000004</v>
      </c>
      <c r="R28" s="23" t="str">
        <f>IF(Q28&lt;&gt;"",VLOOKUP($F28,SummaryTable!$B$5:$N$111,COLUMN(R$1)-5,FALSE),"")</f>
        <v>.</v>
      </c>
    </row>
    <row r="29" spans="1:18" ht="16.5" thickBot="1" x14ac:dyDescent="0.3">
      <c r="A29" s="7"/>
      <c r="B29" s="2" t="s">
        <v>30</v>
      </c>
      <c r="C29" s="2">
        <v>1</v>
      </c>
      <c r="D29" s="2">
        <v>1</v>
      </c>
      <c r="E29" s="2" t="s">
        <v>10</v>
      </c>
      <c r="F29" t="s">
        <v>137</v>
      </c>
      <c r="G29" s="23">
        <f>IF(F29&lt;&gt;"",VLOOKUP($F29,SummaryTable!$B$5:$N$111,COLUMN(G$1)-5,FALSE),"")</f>
        <v>1</v>
      </c>
      <c r="H29" s="23">
        <f>IF(G29&lt;&gt;"",VLOOKUP($F29,SummaryTable!$B$5:$N$111,COLUMN(H$1)-5,FALSE),"")</f>
        <v>1</v>
      </c>
      <c r="I29" s="23" t="str">
        <f>IF(H29&lt;&gt;"",VLOOKUP($F29,SummaryTable!$B$5:$N$111,COLUMN(I$1)-5,FALSE),"")</f>
        <v>.</v>
      </c>
      <c r="J29" s="23">
        <f>IF(I29&lt;&gt;"",VLOOKUP($F29,SummaryTable!$B$5:$N$111,COLUMN(J$1)-5,FALSE),"")</f>
        <v>1</v>
      </c>
      <c r="K29" s="23">
        <f>IF(J29&lt;&gt;"",VLOOKUP($F29,SummaryTable!$B$5:$N$111,COLUMN(K$1)-5,FALSE),"")</f>
        <v>1</v>
      </c>
      <c r="L29" s="23" t="str">
        <f>IF(K29&lt;&gt;"",VLOOKUP($F29,SummaryTable!$B$5:$N$111,COLUMN(L$1)-5,FALSE),"")</f>
        <v>.</v>
      </c>
      <c r="M29" s="23">
        <f>IF(L29&lt;&gt;"",VLOOKUP($F29,SummaryTable!$B$5:$N$111,COLUMN(M$1)-5,FALSE),"")</f>
        <v>1</v>
      </c>
      <c r="N29" s="23">
        <f>IF(M29&lt;&gt;"",VLOOKUP($F29,SummaryTable!$B$5:$N$111,COLUMN(N$1)-5,FALSE),"")</f>
        <v>1</v>
      </c>
      <c r="O29" s="23" t="str">
        <f>IF(N29&lt;&gt;"",VLOOKUP($F29,SummaryTable!$B$5:$N$111,COLUMN(O$1)-5,FALSE),"")</f>
        <v>.</v>
      </c>
      <c r="P29" s="23">
        <f>IF(O29&lt;&gt;"",VLOOKUP($F29,SummaryTable!$B$5:$N$111,COLUMN(P$1)-5,FALSE),"")</f>
        <v>98.399000000000001</v>
      </c>
      <c r="Q29" s="23">
        <f>IF(P29&lt;&gt;"",VLOOKUP($F29,SummaryTable!$B$5:$N$111,COLUMN(Q$1)-5,FALSE),"")</f>
        <v>98.2</v>
      </c>
      <c r="R29" s="23" t="str">
        <f>IF(Q29&lt;&gt;"",VLOOKUP($F29,SummaryTable!$B$5:$N$111,COLUMN(R$1)-5,FALSE),"")</f>
        <v>.</v>
      </c>
    </row>
    <row r="30" spans="1:18" ht="16.5" thickBot="1" x14ac:dyDescent="0.3">
      <c r="A30" s="7"/>
      <c r="B30" s="2" t="s">
        <v>31</v>
      </c>
      <c r="C30" s="2" t="s">
        <v>10</v>
      </c>
      <c r="D30" s="2" t="s">
        <v>10</v>
      </c>
      <c r="E30" s="2" t="s">
        <v>10</v>
      </c>
      <c r="F30" t="s">
        <v>138</v>
      </c>
      <c r="G30" s="23">
        <f>IF(F30&lt;&gt;"",VLOOKUP($F30,SummaryTable!$B$5:$N$111,COLUMN(G$1)-5,FALSE),"")</f>
        <v>0</v>
      </c>
      <c r="H30" s="23">
        <f>IF(G30&lt;&gt;"",VLOOKUP($F30,SummaryTable!$B$5:$N$111,COLUMN(H$1)-5,FALSE),"")</f>
        <v>0</v>
      </c>
      <c r="I30" s="23" t="str">
        <f>IF(H30&lt;&gt;"",VLOOKUP($F30,SummaryTable!$B$5:$N$111,COLUMN(I$1)-5,FALSE),"")</f>
        <v>.</v>
      </c>
      <c r="J30" s="23">
        <f>IF(I30&lt;&gt;"",VLOOKUP($F30,SummaryTable!$B$5:$N$111,COLUMN(J$1)-5,FALSE),"")</f>
        <v>1</v>
      </c>
      <c r="K30" s="23">
        <f>IF(J30&lt;&gt;"",VLOOKUP($F30,SummaryTable!$B$5:$N$111,COLUMN(K$1)-5,FALSE),"")</f>
        <v>1</v>
      </c>
      <c r="L30" s="23" t="str">
        <f>IF(K30&lt;&gt;"",VLOOKUP($F30,SummaryTable!$B$5:$N$111,COLUMN(L$1)-5,FALSE),"")</f>
        <v>.</v>
      </c>
      <c r="M30" s="23" t="str">
        <f>IF(L30&lt;&gt;"",VLOOKUP($F30,SummaryTable!$B$5:$N$111,COLUMN(M$1)-5,FALSE),"")</f>
        <v>.</v>
      </c>
      <c r="N30" s="23" t="str">
        <f>IF(M30&lt;&gt;"",VLOOKUP($F30,SummaryTable!$B$5:$N$111,COLUMN(N$1)-5,FALSE),"")</f>
        <v>.</v>
      </c>
      <c r="O30" s="23" t="str">
        <f>IF(N30&lt;&gt;"",VLOOKUP($F30,SummaryTable!$B$5:$N$111,COLUMN(O$1)-5,FALSE),"")</f>
        <v>.</v>
      </c>
      <c r="P30" s="23">
        <f>IF(O30&lt;&gt;"",VLOOKUP($F30,SummaryTable!$B$5:$N$111,COLUMN(P$1)-5,FALSE),"")</f>
        <v>98.400999999999996</v>
      </c>
      <c r="Q30" s="23">
        <f>IF(P30&lt;&gt;"",VLOOKUP($F30,SummaryTable!$B$5:$N$111,COLUMN(Q$1)-5,FALSE),"")</f>
        <v>98.853999999999999</v>
      </c>
      <c r="R30" s="23" t="str">
        <f>IF(Q30&lt;&gt;"",VLOOKUP($F30,SummaryTable!$B$5:$N$111,COLUMN(R$1)-5,FALSE),"")</f>
        <v>.</v>
      </c>
    </row>
    <row r="31" spans="1:18" ht="16.5" thickBot="1" x14ac:dyDescent="0.3">
      <c r="A31" s="7"/>
      <c r="B31" s="2" t="s">
        <v>32</v>
      </c>
      <c r="C31" s="2">
        <v>0.48199999999999998</v>
      </c>
      <c r="D31" s="2">
        <v>0.65800000000000003</v>
      </c>
      <c r="E31" s="2" t="s">
        <v>10</v>
      </c>
      <c r="F31" t="s">
        <v>139</v>
      </c>
      <c r="G31" s="23">
        <f>IF(F31&lt;&gt;"",VLOOKUP($F31,SummaryTable!$B$5:$N$111,COLUMN(G$1)-5,FALSE),"")</f>
        <v>0.48683999999999999</v>
      </c>
      <c r="H31" s="23">
        <f>IF(G31&lt;&gt;"",VLOOKUP($F31,SummaryTable!$B$5:$N$111,COLUMN(H$1)-5,FALSE),"")</f>
        <v>0.65978999999999999</v>
      </c>
      <c r="I31" s="23" t="str">
        <f>IF(H31&lt;&gt;"",VLOOKUP($F31,SummaryTable!$B$5:$N$111,COLUMN(I$1)-5,FALSE),"")</f>
        <v>.</v>
      </c>
      <c r="J31" s="23">
        <f>IF(I31&lt;&gt;"",VLOOKUP($F31,SummaryTable!$B$5:$N$111,COLUMN(J$1)-5,FALSE),"")</f>
        <v>0.96609999999999996</v>
      </c>
      <c r="K31" s="23">
        <f>IF(J31&lt;&gt;"",VLOOKUP($F31,SummaryTable!$B$5:$N$111,COLUMN(K$1)-5,FALSE),"")</f>
        <v>0.98</v>
      </c>
      <c r="L31" s="23" t="str">
        <f>IF(K31&lt;&gt;"",VLOOKUP($F31,SummaryTable!$B$5:$N$111,COLUMN(L$1)-5,FALSE),"")</f>
        <v>.</v>
      </c>
      <c r="M31" s="23">
        <f>IF(L31&lt;&gt;"",VLOOKUP($F31,SummaryTable!$B$5:$N$111,COLUMN(M$1)-5,FALSE),"")</f>
        <v>0.48246</v>
      </c>
      <c r="N31" s="23">
        <f>IF(M31&lt;&gt;"",VLOOKUP($F31,SummaryTable!$B$5:$N$111,COLUMN(N$1)-5,FALSE),"")</f>
        <v>0.65752999999999995</v>
      </c>
      <c r="O31" s="23" t="str">
        <f>IF(N31&lt;&gt;"",VLOOKUP($F31,SummaryTable!$B$5:$N$111,COLUMN(O$1)-5,FALSE),"")</f>
        <v>.</v>
      </c>
      <c r="P31" s="23">
        <f>IF(O31&lt;&gt;"",VLOOKUP($F31,SummaryTable!$B$5:$N$111,COLUMN(P$1)-5,FALSE),"")</f>
        <v>96.27</v>
      </c>
      <c r="Q31" s="23">
        <f>IF(P31&lt;&gt;"",VLOOKUP($F31,SummaryTable!$B$5:$N$111,COLUMN(Q$1)-5,FALSE),"")</f>
        <v>97.381</v>
      </c>
      <c r="R31" s="23" t="str">
        <f>IF(Q31&lt;&gt;"",VLOOKUP($F31,SummaryTable!$B$5:$N$111,COLUMN(R$1)-5,FALSE),"")</f>
        <v>.</v>
      </c>
    </row>
    <row r="32" spans="1:18" ht="16.5" thickBot="1" x14ac:dyDescent="0.3">
      <c r="A32" s="7"/>
      <c r="B32" s="2" t="s">
        <v>33</v>
      </c>
      <c r="C32" s="2" t="s">
        <v>10</v>
      </c>
      <c r="D32" s="2" t="s">
        <v>10</v>
      </c>
      <c r="E32" s="2" t="s">
        <v>10</v>
      </c>
      <c r="F32" t="s">
        <v>140</v>
      </c>
      <c r="G32" s="23">
        <f>IF(F32&lt;&gt;"",VLOOKUP($F32,SummaryTable!$B$5:$N$111,COLUMN(G$1)-5,FALSE),"")</f>
        <v>0</v>
      </c>
      <c r="H32" s="23">
        <f>IF(G32&lt;&gt;"",VLOOKUP($F32,SummaryTable!$B$5:$N$111,COLUMN(H$1)-5,FALSE),"")</f>
        <v>0</v>
      </c>
      <c r="I32" s="23" t="str">
        <f>IF(H32&lt;&gt;"",VLOOKUP($F32,SummaryTable!$B$5:$N$111,COLUMN(I$1)-5,FALSE),"")</f>
        <v>.</v>
      </c>
      <c r="J32" s="23">
        <f>IF(I32&lt;&gt;"",VLOOKUP($F32,SummaryTable!$B$5:$N$111,COLUMN(J$1)-5,FALSE),"")</f>
        <v>1</v>
      </c>
      <c r="K32" s="23">
        <f>IF(J32&lt;&gt;"",VLOOKUP($F32,SummaryTable!$B$5:$N$111,COLUMN(K$1)-5,FALSE),"")</f>
        <v>1</v>
      </c>
      <c r="L32" s="23" t="str">
        <f>IF(K32&lt;&gt;"",VLOOKUP($F32,SummaryTable!$B$5:$N$111,COLUMN(L$1)-5,FALSE),"")</f>
        <v>.</v>
      </c>
      <c r="M32" s="23" t="str">
        <f>IF(L32&lt;&gt;"",VLOOKUP($F32,SummaryTable!$B$5:$N$111,COLUMN(M$1)-5,FALSE),"")</f>
        <v>.</v>
      </c>
      <c r="N32" s="23" t="str">
        <f>IF(M32&lt;&gt;"",VLOOKUP($F32,SummaryTable!$B$5:$N$111,COLUMN(N$1)-5,FALSE),"")</f>
        <v>.</v>
      </c>
      <c r="O32" s="23" t="str">
        <f>IF(N32&lt;&gt;"",VLOOKUP($F32,SummaryTable!$B$5:$N$111,COLUMN(O$1)-5,FALSE),"")</f>
        <v>.</v>
      </c>
      <c r="P32" s="23">
        <f>IF(O32&lt;&gt;"",VLOOKUP($F32,SummaryTable!$B$5:$N$111,COLUMN(P$1)-5,FALSE),"")</f>
        <v>98.933999999999997</v>
      </c>
      <c r="Q32" s="23">
        <f>IF(P32&lt;&gt;"",VLOOKUP($F32,SummaryTable!$B$5:$N$111,COLUMN(Q$1)-5,FALSE),"")</f>
        <v>99.344999999999999</v>
      </c>
      <c r="R32" s="23" t="str">
        <f>IF(Q32&lt;&gt;"",VLOOKUP($F32,SummaryTable!$B$5:$N$111,COLUMN(R$1)-5,FALSE),"")</f>
        <v>.</v>
      </c>
    </row>
    <row r="33" spans="1:18" ht="16.5" thickBot="1" x14ac:dyDescent="0.3">
      <c r="A33" s="7"/>
      <c r="B33" s="2" t="s">
        <v>34</v>
      </c>
      <c r="C33" s="2" t="s">
        <v>10</v>
      </c>
      <c r="D33" s="2" t="s">
        <v>10</v>
      </c>
      <c r="E33" s="2" t="s">
        <v>10</v>
      </c>
      <c r="F33" t="s">
        <v>141</v>
      </c>
      <c r="G33" s="23">
        <f>IF(F33&lt;&gt;"",VLOOKUP($F33,SummaryTable!$B$5:$N$111,COLUMN(G$1)-5,FALSE),"")</f>
        <v>0</v>
      </c>
      <c r="H33" s="23">
        <f>IF(G33&lt;&gt;"",VLOOKUP($F33,SummaryTable!$B$5:$N$111,COLUMN(H$1)-5,FALSE),"")</f>
        <v>0</v>
      </c>
      <c r="I33" s="23" t="str">
        <f>IF(H33&lt;&gt;"",VLOOKUP($F33,SummaryTable!$B$5:$N$111,COLUMN(I$1)-5,FALSE),"")</f>
        <v>.</v>
      </c>
      <c r="J33" s="23">
        <f>IF(I33&lt;&gt;"",VLOOKUP($F33,SummaryTable!$B$5:$N$111,COLUMN(J$1)-5,FALSE),"")</f>
        <v>1</v>
      </c>
      <c r="K33" s="23">
        <f>IF(J33&lt;&gt;"",VLOOKUP($F33,SummaryTable!$B$5:$N$111,COLUMN(K$1)-5,FALSE),"")</f>
        <v>1</v>
      </c>
      <c r="L33" s="23" t="str">
        <f>IF(K33&lt;&gt;"",VLOOKUP($F33,SummaryTable!$B$5:$N$111,COLUMN(L$1)-5,FALSE),"")</f>
        <v>.</v>
      </c>
      <c r="M33" s="23" t="str">
        <f>IF(L33&lt;&gt;"",VLOOKUP($F33,SummaryTable!$B$5:$N$111,COLUMN(M$1)-5,FALSE),"")</f>
        <v>.</v>
      </c>
      <c r="N33" s="23" t="str">
        <f>IF(M33&lt;&gt;"",VLOOKUP($F33,SummaryTable!$B$5:$N$111,COLUMN(N$1)-5,FALSE),"")</f>
        <v>.</v>
      </c>
      <c r="O33" s="23" t="str">
        <f>IF(N33&lt;&gt;"",VLOOKUP($F33,SummaryTable!$B$5:$N$111,COLUMN(O$1)-5,FALSE),"")</f>
        <v>.</v>
      </c>
      <c r="P33" s="23">
        <f>IF(O33&lt;&gt;"",VLOOKUP($F33,SummaryTable!$B$5:$N$111,COLUMN(P$1)-5,FALSE),"")</f>
        <v>98.578999999999994</v>
      </c>
      <c r="Q33" s="23">
        <f>IF(P33&lt;&gt;"",VLOOKUP($F33,SummaryTable!$B$5:$N$111,COLUMN(Q$1)-5,FALSE),"")</f>
        <v>99.509</v>
      </c>
      <c r="R33" s="23" t="str">
        <f>IF(Q33&lt;&gt;"",VLOOKUP($F33,SummaryTable!$B$5:$N$111,COLUMN(R$1)-5,FALSE),"")</f>
        <v>.</v>
      </c>
    </row>
    <row r="34" spans="1:18" ht="16.5" thickBot="1" x14ac:dyDescent="0.3">
      <c r="A34" s="6" t="s">
        <v>35</v>
      </c>
      <c r="B34" s="1"/>
      <c r="C34" s="2"/>
      <c r="D34" s="2"/>
      <c r="E34" s="2"/>
      <c r="G34" s="23" t="str">
        <f>IF(F34&lt;&gt;"",VLOOKUP($F34,SummaryTable!$B$5:$N$111,COLUMN(G$1)-5,FALSE),"")</f>
        <v/>
      </c>
      <c r="H34" s="23" t="str">
        <f>IF(G34&lt;&gt;"",VLOOKUP($F34,SummaryTable!$B$5:$N$111,COLUMN(H$1)-5,FALSE),"")</f>
        <v/>
      </c>
      <c r="I34" s="23" t="str">
        <f>IF(H34&lt;&gt;"",VLOOKUP($F34,SummaryTable!$B$5:$N$111,COLUMN(I$1)-5,FALSE),"")</f>
        <v/>
      </c>
      <c r="J34" s="23" t="str">
        <f>IF(I34&lt;&gt;"",VLOOKUP($F34,SummaryTable!$B$5:$N$111,COLUMN(J$1)-5,FALSE),"")</f>
        <v/>
      </c>
      <c r="K34" s="23" t="str">
        <f>IF(J34&lt;&gt;"",VLOOKUP($F34,SummaryTable!$B$5:$N$111,COLUMN(K$1)-5,FALSE),"")</f>
        <v/>
      </c>
      <c r="L34" s="23" t="str">
        <f>IF(K34&lt;&gt;"",VLOOKUP($F34,SummaryTable!$B$5:$N$111,COLUMN(L$1)-5,FALSE),"")</f>
        <v/>
      </c>
      <c r="M34" s="23" t="str">
        <f>IF(L34&lt;&gt;"",VLOOKUP($F34,SummaryTable!$B$5:$N$111,COLUMN(M$1)-5,FALSE),"")</f>
        <v/>
      </c>
      <c r="N34" s="23" t="str">
        <f>IF(M34&lt;&gt;"",VLOOKUP($F34,SummaryTable!$B$5:$N$111,COLUMN(N$1)-5,FALSE),"")</f>
        <v/>
      </c>
      <c r="O34" s="23" t="str">
        <f>IF(N34&lt;&gt;"",VLOOKUP($F34,SummaryTable!$B$5:$N$111,COLUMN(O$1)-5,FALSE),"")</f>
        <v/>
      </c>
      <c r="P34" s="23" t="str">
        <f>IF(O34&lt;&gt;"",VLOOKUP($F34,SummaryTable!$B$5:$N$111,COLUMN(P$1)-5,FALSE),"")</f>
        <v/>
      </c>
      <c r="Q34" s="23" t="str">
        <f>IF(P34&lt;&gt;"",VLOOKUP($F34,SummaryTable!$B$5:$N$111,COLUMN(Q$1)-5,FALSE),"")</f>
        <v/>
      </c>
      <c r="R34" s="23" t="str">
        <f>IF(Q34&lt;&gt;"",VLOOKUP($F34,SummaryTable!$B$5:$N$111,COLUMN(R$1)-5,FALSE),"")</f>
        <v/>
      </c>
    </row>
    <row r="35" spans="1:18" ht="16.5" thickBot="1" x14ac:dyDescent="0.3">
      <c r="A35" s="7"/>
      <c r="B35" s="2" t="s">
        <v>36</v>
      </c>
      <c r="C35" s="2" t="s">
        <v>10</v>
      </c>
      <c r="D35" s="2">
        <v>-0.02</v>
      </c>
      <c r="E35" s="2">
        <v>0.59899999999999998</v>
      </c>
      <c r="F35" t="s">
        <v>142</v>
      </c>
      <c r="G35" s="23">
        <f>IF(F35&lt;&gt;"",VLOOKUP($F35,SummaryTable!$B$5:$N$111,COLUMN(G$1)-5,FALSE),"")</f>
        <v>0.58875</v>
      </c>
      <c r="H35" s="23">
        <f>IF(G35&lt;&gt;"",VLOOKUP($F35,SummaryTable!$B$5:$N$111,COLUMN(H$1)-5,FALSE),"")</f>
        <v>-4.9800000000000001E-3</v>
      </c>
      <c r="I35" s="23">
        <f>IF(H35&lt;&gt;"",VLOOKUP($F35,SummaryTable!$B$5:$N$111,COLUMN(I$1)-5,FALSE),"")</f>
        <v>0.59972999999999999</v>
      </c>
      <c r="J35" s="23">
        <f>IF(I35&lt;&gt;"",VLOOKUP($F35,SummaryTable!$B$5:$N$111,COLUMN(J$1)-5,FALSE),"")</f>
        <v>0.96609999999999996</v>
      </c>
      <c r="K35" s="23">
        <f>IF(J35&lt;&gt;"",VLOOKUP($F35,SummaryTable!$B$5:$N$111,COLUMN(K$1)-5,FALSE),"")</f>
        <v>0.96077999999999997</v>
      </c>
      <c r="L35" s="23">
        <f>IF(K35&lt;&gt;"",VLOOKUP($F35,SummaryTable!$B$5:$N$111,COLUMN(L$1)-5,FALSE),"")</f>
        <v>0.94</v>
      </c>
      <c r="M35" s="23" t="str">
        <f>IF(L35&lt;&gt;"",VLOOKUP($F35,SummaryTable!$B$5:$N$111,COLUMN(M$1)-5,FALSE),"")</f>
        <v>.</v>
      </c>
      <c r="N35" s="23">
        <f>IF(M35&lt;&gt;"",VLOOKUP($F35,SummaryTable!$B$5:$N$111,COLUMN(N$1)-5,FALSE),"")</f>
        <v>-0.02</v>
      </c>
      <c r="O35" s="23">
        <f>IF(N35&lt;&gt;"",VLOOKUP($F35,SummaryTable!$B$5:$N$111,COLUMN(O$1)-5,FALSE),"")</f>
        <v>0.59946999999999995</v>
      </c>
      <c r="P35" s="23">
        <f>IF(O35&lt;&gt;"",VLOOKUP($F35,SummaryTable!$B$5:$N$111,COLUMN(P$1)-5,FALSE),"")</f>
        <v>90.409000000000006</v>
      </c>
      <c r="Q35" s="23">
        <f>IF(P35&lt;&gt;"",VLOOKUP($F35,SummaryTable!$B$5:$N$111,COLUMN(Q$1)-5,FALSE),"")</f>
        <v>91.191000000000003</v>
      </c>
      <c r="R35" s="23">
        <f>IF(Q35&lt;&gt;"",VLOOKUP($F35,SummaryTable!$B$5:$N$111,COLUMN(R$1)-5,FALSE),"")</f>
        <v>92.436000000000007</v>
      </c>
    </row>
    <row r="36" spans="1:18" ht="16.5" thickBot="1" x14ac:dyDescent="0.3">
      <c r="A36" s="7"/>
      <c r="B36" s="2" t="s">
        <v>37</v>
      </c>
      <c r="C36" s="2" t="s">
        <v>10</v>
      </c>
      <c r="D36" s="2">
        <v>0.52600000000000002</v>
      </c>
      <c r="E36" s="2" t="s">
        <v>10</v>
      </c>
      <c r="F36" t="s">
        <v>143</v>
      </c>
      <c r="G36" s="23">
        <f>IF(F36&lt;&gt;"",VLOOKUP($F36,SummaryTable!$B$5:$N$111,COLUMN(G$1)-5,FALSE),"")</f>
        <v>0.69872999999999996</v>
      </c>
      <c r="H36" s="23">
        <f>IF(G36&lt;&gt;"",VLOOKUP($F36,SummaryTable!$B$5:$N$111,COLUMN(H$1)-5,FALSE),"")</f>
        <v>7.3709999999999998E-2</v>
      </c>
      <c r="I36" s="23">
        <f>IF(H36&lt;&gt;"",VLOOKUP($F36,SummaryTable!$B$5:$N$111,COLUMN(I$1)-5,FALSE),"")</f>
        <v>0.29626000000000002</v>
      </c>
      <c r="J36" s="23">
        <f>IF(I36&lt;&gt;"",VLOOKUP($F36,SummaryTable!$B$5:$N$111,COLUMN(J$1)-5,FALSE),"")</f>
        <v>0.94915000000000005</v>
      </c>
      <c r="K36" s="23">
        <f>IF(J36&lt;&gt;"",VLOOKUP($F36,SummaryTable!$B$5:$N$111,COLUMN(K$1)-5,FALSE),"")</f>
        <v>0.88234999999999997</v>
      </c>
      <c r="L36" s="23">
        <f>IF(K36&lt;&gt;"",VLOOKUP($F36,SummaryTable!$B$5:$N$111,COLUMN(L$1)-5,FALSE),"")</f>
        <v>0.62626000000000004</v>
      </c>
      <c r="M36" s="23" t="str">
        <f>IF(L36&lt;&gt;"",VLOOKUP($F36,SummaryTable!$B$5:$N$111,COLUMN(M$1)-5,FALSE),"")</f>
        <v>.</v>
      </c>
      <c r="N36" s="23">
        <f>IF(M36&lt;&gt;"",VLOOKUP($F36,SummaryTable!$B$5:$N$111,COLUMN(N$1)-5,FALSE),"")</f>
        <v>0.44201000000000001</v>
      </c>
      <c r="O36" s="23" t="str">
        <f>IF(N36&lt;&gt;"",VLOOKUP($F36,SummaryTable!$B$5:$N$111,COLUMN(O$1)-5,FALSE),"")</f>
        <v>.</v>
      </c>
      <c r="P36" s="23">
        <f>IF(O36&lt;&gt;"",VLOOKUP($F36,SummaryTable!$B$5:$N$111,COLUMN(P$1)-5,FALSE),"")</f>
        <v>77.856999999999999</v>
      </c>
      <c r="Q36" s="23">
        <f>IF(P36&lt;&gt;"",VLOOKUP($F36,SummaryTable!$B$5:$N$111,COLUMN(Q$1)-5,FALSE),"")</f>
        <v>77.049000000000007</v>
      </c>
      <c r="R36" s="23">
        <f>IF(Q36&lt;&gt;"",VLOOKUP($F36,SummaryTable!$B$5:$N$111,COLUMN(R$1)-5,FALSE),"")</f>
        <v>51.286000000000001</v>
      </c>
    </row>
    <row r="37" spans="1:18" ht="16.5" thickBot="1" x14ac:dyDescent="0.3">
      <c r="A37" s="7"/>
      <c r="B37" s="2" t="s">
        <v>38</v>
      </c>
      <c r="C37" s="2" t="s">
        <v>10</v>
      </c>
      <c r="D37" s="2" t="s">
        <v>10</v>
      </c>
      <c r="E37" s="2" t="s">
        <v>10</v>
      </c>
      <c r="F37" t="s">
        <v>144</v>
      </c>
      <c r="G37" s="23">
        <f>IF(F37&lt;&gt;"",VLOOKUP($F37,SummaryTable!$B$5:$N$111,COLUMN(G$1)-5,FALSE),"")</f>
        <v>0</v>
      </c>
      <c r="H37" s="23">
        <f>IF(G37&lt;&gt;"",VLOOKUP($F37,SummaryTable!$B$5:$N$111,COLUMN(H$1)-5,FALSE),"")</f>
        <v>0</v>
      </c>
      <c r="I37" s="23" t="str">
        <f>IF(H37&lt;&gt;"",VLOOKUP($F37,SummaryTable!$B$5:$N$111,COLUMN(I$1)-5,FALSE),"")</f>
        <v>.</v>
      </c>
      <c r="J37" s="23">
        <f>IF(I37&lt;&gt;"",VLOOKUP($F37,SummaryTable!$B$5:$N$111,COLUMN(J$1)-5,FALSE),"")</f>
        <v>0.98304999999999998</v>
      </c>
      <c r="K37" s="23">
        <f>IF(J37&lt;&gt;"",VLOOKUP($F37,SummaryTable!$B$5:$N$111,COLUMN(K$1)-5,FALSE),"")</f>
        <v>1</v>
      </c>
      <c r="L37" s="23" t="str">
        <f>IF(K37&lt;&gt;"",VLOOKUP($F37,SummaryTable!$B$5:$N$111,COLUMN(L$1)-5,FALSE),"")</f>
        <v>.</v>
      </c>
      <c r="M37" s="23" t="str">
        <f>IF(L37&lt;&gt;"",VLOOKUP($F37,SummaryTable!$B$5:$N$111,COLUMN(M$1)-5,FALSE),"")</f>
        <v>.</v>
      </c>
      <c r="N37" s="23" t="str">
        <f>IF(M37&lt;&gt;"",VLOOKUP($F37,SummaryTable!$B$5:$N$111,COLUMN(N$1)-5,FALSE),"")</f>
        <v>.</v>
      </c>
      <c r="O37" s="23" t="str">
        <f>IF(N37&lt;&gt;"",VLOOKUP($F37,SummaryTable!$B$5:$N$111,COLUMN(O$1)-5,FALSE),"")</f>
        <v>.</v>
      </c>
      <c r="P37" s="23">
        <f>IF(O37&lt;&gt;"",VLOOKUP($F37,SummaryTable!$B$5:$N$111,COLUMN(P$1)-5,FALSE),"")</f>
        <v>99.466999999999999</v>
      </c>
      <c r="Q37" s="23">
        <f>IF(P37&lt;&gt;"",VLOOKUP($F37,SummaryTable!$B$5:$N$111,COLUMN(Q$1)-5,FALSE),"")</f>
        <v>99.018000000000001</v>
      </c>
      <c r="R37" s="23" t="str">
        <f>IF(Q37&lt;&gt;"",VLOOKUP($F37,SummaryTable!$B$5:$N$111,COLUMN(R$1)-5,FALSE),"")</f>
        <v>.</v>
      </c>
    </row>
    <row r="38" spans="1:18" ht="16.5" thickBot="1" x14ac:dyDescent="0.3">
      <c r="A38" s="7"/>
      <c r="B38" s="2" t="s">
        <v>39</v>
      </c>
      <c r="C38" s="2" t="s">
        <v>10</v>
      </c>
      <c r="D38" s="2" t="s">
        <v>10</v>
      </c>
      <c r="E38" s="2" t="s">
        <v>10</v>
      </c>
      <c r="F38" t="s">
        <v>145</v>
      </c>
      <c r="G38" s="23">
        <f>IF(F38&lt;&gt;"",VLOOKUP($F38,SummaryTable!$B$5:$N$111,COLUMN(G$1)-5,FALSE),"")</f>
        <v>0</v>
      </c>
      <c r="H38" s="23">
        <f>IF(G38&lt;&gt;"",VLOOKUP($F38,SummaryTable!$B$5:$N$111,COLUMN(H$1)-5,FALSE),"")</f>
        <v>0</v>
      </c>
      <c r="I38" s="23" t="str">
        <f>IF(H38&lt;&gt;"",VLOOKUP($F38,SummaryTable!$B$5:$N$111,COLUMN(I$1)-5,FALSE),"")</f>
        <v>.</v>
      </c>
      <c r="J38" s="23">
        <f>IF(I38&lt;&gt;"",VLOOKUP($F38,SummaryTable!$B$5:$N$111,COLUMN(J$1)-5,FALSE),"")</f>
        <v>1</v>
      </c>
      <c r="K38" s="23">
        <f>IF(J38&lt;&gt;"",VLOOKUP($F38,SummaryTable!$B$5:$N$111,COLUMN(K$1)-5,FALSE),"")</f>
        <v>1</v>
      </c>
      <c r="L38" s="23" t="str">
        <f>IF(K38&lt;&gt;"",VLOOKUP($F38,SummaryTable!$B$5:$N$111,COLUMN(L$1)-5,FALSE),"")</f>
        <v>.</v>
      </c>
      <c r="M38" s="23" t="str">
        <f>IF(L38&lt;&gt;"",VLOOKUP($F38,SummaryTable!$B$5:$N$111,COLUMN(M$1)-5,FALSE),"")</f>
        <v>.</v>
      </c>
      <c r="N38" s="23" t="str">
        <f>IF(M38&lt;&gt;"",VLOOKUP($F38,SummaryTable!$B$5:$N$111,COLUMN(N$1)-5,FALSE),"")</f>
        <v>.</v>
      </c>
      <c r="O38" s="23" t="str">
        <f>IF(N38&lt;&gt;"",VLOOKUP($F38,SummaryTable!$B$5:$N$111,COLUMN(O$1)-5,FALSE),"")</f>
        <v>.</v>
      </c>
      <c r="P38" s="23">
        <f>IF(O38&lt;&gt;"",VLOOKUP($F38,SummaryTable!$B$5:$N$111,COLUMN(P$1)-5,FALSE),"")</f>
        <v>99.644999999999996</v>
      </c>
      <c r="Q38" s="23">
        <f>IF(P38&lt;&gt;"",VLOOKUP($F38,SummaryTable!$B$5:$N$111,COLUMN(Q$1)-5,FALSE),"")</f>
        <v>99.510999999999996</v>
      </c>
      <c r="R38" s="23" t="str">
        <f>IF(Q38&lt;&gt;"",VLOOKUP($F38,SummaryTable!$B$5:$N$111,COLUMN(R$1)-5,FALSE),"")</f>
        <v>.</v>
      </c>
    </row>
    <row r="39" spans="1:18" ht="16.5" thickBot="1" x14ac:dyDescent="0.3">
      <c r="A39" s="7"/>
      <c r="B39" s="2" t="s">
        <v>40</v>
      </c>
      <c r="C39" s="2">
        <v>0.48199999999999998</v>
      </c>
      <c r="D39" s="2" t="s">
        <v>10</v>
      </c>
      <c r="E39" s="2" t="s">
        <v>10</v>
      </c>
      <c r="F39" t="s">
        <v>146</v>
      </c>
      <c r="G39" s="23">
        <f>IF(F39&lt;&gt;"",VLOOKUP($F39,SummaryTable!$B$5:$N$111,COLUMN(G$1)-5,FALSE),"")</f>
        <v>0.48683999999999999</v>
      </c>
      <c r="H39" s="23">
        <f>IF(G39&lt;&gt;"",VLOOKUP($F39,SummaryTable!$B$5:$N$111,COLUMN(H$1)-5,FALSE),"")</f>
        <v>0</v>
      </c>
      <c r="I39" s="23" t="str">
        <f>IF(H39&lt;&gt;"",VLOOKUP($F39,SummaryTable!$B$5:$N$111,COLUMN(I$1)-5,FALSE),"")</f>
        <v>.</v>
      </c>
      <c r="J39" s="23">
        <f>IF(I39&lt;&gt;"",VLOOKUP($F39,SummaryTable!$B$5:$N$111,COLUMN(J$1)-5,FALSE),"")</f>
        <v>0.96609999999999996</v>
      </c>
      <c r="K39" s="23">
        <f>IF(J39&lt;&gt;"",VLOOKUP($F39,SummaryTable!$B$5:$N$111,COLUMN(K$1)-5,FALSE),"")</f>
        <v>1</v>
      </c>
      <c r="L39" s="23" t="str">
        <f>IF(K39&lt;&gt;"",VLOOKUP($F39,SummaryTable!$B$5:$N$111,COLUMN(L$1)-5,FALSE),"")</f>
        <v>.</v>
      </c>
      <c r="M39" s="23">
        <f>IF(L39&lt;&gt;"",VLOOKUP($F39,SummaryTable!$B$5:$N$111,COLUMN(M$1)-5,FALSE),"")</f>
        <v>0.48246</v>
      </c>
      <c r="N39" s="23" t="str">
        <f>IF(M39&lt;&gt;"",VLOOKUP($F39,SummaryTable!$B$5:$N$111,COLUMN(N$1)-5,FALSE),"")</f>
        <v>.</v>
      </c>
      <c r="O39" s="23" t="str">
        <f>IF(N39&lt;&gt;"",VLOOKUP($F39,SummaryTable!$B$5:$N$111,COLUMN(O$1)-5,FALSE),"")</f>
        <v>.</v>
      </c>
      <c r="P39" s="23">
        <f>IF(O39&lt;&gt;"",VLOOKUP($F39,SummaryTable!$B$5:$N$111,COLUMN(P$1)-5,FALSE),"")</f>
        <v>97.158000000000001</v>
      </c>
      <c r="Q39" s="23">
        <f>IF(P39&lt;&gt;"",VLOOKUP($F39,SummaryTable!$B$5:$N$111,COLUMN(Q$1)-5,FALSE),"")</f>
        <v>97.879000000000005</v>
      </c>
      <c r="R39" s="23" t="str">
        <f>IF(Q39&lt;&gt;"",VLOOKUP($F39,SummaryTable!$B$5:$N$111,COLUMN(R$1)-5,FALSE),"")</f>
        <v>.</v>
      </c>
    </row>
    <row r="40" spans="1:18" ht="16.5" thickBot="1" x14ac:dyDescent="0.3">
      <c r="A40" s="7"/>
      <c r="B40" s="2" t="s">
        <v>41</v>
      </c>
      <c r="C40" s="2" t="s">
        <v>10</v>
      </c>
      <c r="D40" s="2" t="s">
        <v>10</v>
      </c>
      <c r="E40" s="2" t="s">
        <v>10</v>
      </c>
      <c r="F40" t="s">
        <v>147</v>
      </c>
      <c r="G40" s="23">
        <f>IF(F40&lt;&gt;"",VLOOKUP($F40,SummaryTable!$B$5:$N$111,COLUMN(G$1)-5,FALSE),"")</f>
        <v>0</v>
      </c>
      <c r="H40" s="23">
        <f>IF(G40&lt;&gt;"",VLOOKUP($F40,SummaryTable!$B$5:$N$111,COLUMN(H$1)-5,FALSE),"")</f>
        <v>0</v>
      </c>
      <c r="I40" s="23" t="str">
        <f>IF(H40&lt;&gt;"",VLOOKUP($F40,SummaryTable!$B$5:$N$111,COLUMN(I$1)-5,FALSE),"")</f>
        <v>.</v>
      </c>
      <c r="J40" s="23">
        <f>IF(I40&lt;&gt;"",VLOOKUP($F40,SummaryTable!$B$5:$N$111,COLUMN(J$1)-5,FALSE),"")</f>
        <v>1</v>
      </c>
      <c r="K40" s="23">
        <f>IF(J40&lt;&gt;"",VLOOKUP($F40,SummaryTable!$B$5:$N$111,COLUMN(K$1)-5,FALSE),"")</f>
        <v>1</v>
      </c>
      <c r="L40" s="23" t="str">
        <f>IF(K40&lt;&gt;"",VLOOKUP($F40,SummaryTable!$B$5:$N$111,COLUMN(L$1)-5,FALSE),"")</f>
        <v>.</v>
      </c>
      <c r="M40" s="23" t="str">
        <f>IF(L40&lt;&gt;"",VLOOKUP($F40,SummaryTable!$B$5:$N$111,COLUMN(M$1)-5,FALSE),"")</f>
        <v>.</v>
      </c>
      <c r="N40" s="23" t="str">
        <f>IF(M40&lt;&gt;"",VLOOKUP($F40,SummaryTable!$B$5:$N$111,COLUMN(N$1)-5,FALSE),"")</f>
        <v>.</v>
      </c>
      <c r="O40" s="23" t="str">
        <f>IF(N40&lt;&gt;"",VLOOKUP($F40,SummaryTable!$B$5:$N$111,COLUMN(O$1)-5,FALSE),"")</f>
        <v>.</v>
      </c>
      <c r="P40" s="23">
        <f>IF(O40&lt;&gt;"",VLOOKUP($F40,SummaryTable!$B$5:$N$111,COLUMN(P$1)-5,FALSE),"")</f>
        <v>99.644999999999996</v>
      </c>
      <c r="Q40" s="23">
        <f>IF(P40&lt;&gt;"",VLOOKUP($F40,SummaryTable!$B$5:$N$111,COLUMN(Q$1)-5,FALSE),"")</f>
        <v>99.674000000000007</v>
      </c>
      <c r="R40" s="23" t="str">
        <f>IF(Q40&lt;&gt;"",VLOOKUP($F40,SummaryTable!$B$5:$N$111,COLUMN(R$1)-5,FALSE),"")</f>
        <v>.</v>
      </c>
    </row>
    <row r="41" spans="1:18" ht="16.5" thickBot="1" x14ac:dyDescent="0.3">
      <c r="A41" s="7"/>
      <c r="B41" s="2" t="s">
        <v>42</v>
      </c>
      <c r="C41" s="2">
        <v>0.55200000000000005</v>
      </c>
      <c r="D41" s="2">
        <v>1</v>
      </c>
      <c r="E41" s="2">
        <v>0.65900000000000003</v>
      </c>
      <c r="F41" t="s">
        <v>148</v>
      </c>
      <c r="G41" s="23">
        <f>IF(F41&lt;&gt;"",VLOOKUP($F41,SummaryTable!$B$5:$N$111,COLUMN(G$1)-5,FALSE),"")</f>
        <v>0.57876000000000005</v>
      </c>
      <c r="H41" s="23">
        <f>IF(G41&lt;&gt;"",VLOOKUP($F41,SummaryTable!$B$5:$N$111,COLUMN(H$1)-5,FALSE),"")</f>
        <v>1</v>
      </c>
      <c r="I41" s="23">
        <f>IF(H41&lt;&gt;"",VLOOKUP($F41,SummaryTable!$B$5:$N$111,COLUMN(I$1)-5,FALSE),"")</f>
        <v>0.67168000000000005</v>
      </c>
      <c r="J41" s="23">
        <f>IF(I41&lt;&gt;"",VLOOKUP($F41,SummaryTable!$B$5:$N$111,COLUMN(J$1)-5,FALSE),"")</f>
        <v>0.94915000000000005</v>
      </c>
      <c r="K41" s="23">
        <f>IF(J41&lt;&gt;"",VLOOKUP($F41,SummaryTable!$B$5:$N$111,COLUMN(K$1)-5,FALSE),"")</f>
        <v>1</v>
      </c>
      <c r="L41" s="23">
        <f>IF(K41&lt;&gt;"",VLOOKUP($F41,SummaryTable!$B$5:$N$111,COLUMN(L$1)-5,FALSE),"")</f>
        <v>0.98</v>
      </c>
      <c r="M41" s="23">
        <f>IF(L41&lt;&gt;"",VLOOKUP($F41,SummaryTable!$B$5:$N$111,COLUMN(M$1)-5,FALSE),"")</f>
        <v>0.71313000000000004</v>
      </c>
      <c r="N41" s="23">
        <f>IF(M41&lt;&gt;"",VLOOKUP($F41,SummaryTable!$B$5:$N$111,COLUMN(N$1)-5,FALSE),"")</f>
        <v>1</v>
      </c>
      <c r="O41" s="23">
        <f>IF(N41&lt;&gt;"",VLOOKUP($F41,SummaryTable!$B$5:$N$111,COLUMN(O$1)-5,FALSE),"")</f>
        <v>0.79466000000000003</v>
      </c>
      <c r="P41" s="23">
        <f>IF(O41&lt;&gt;"",VLOOKUP($F41,SummaryTable!$B$5:$N$111,COLUMN(P$1)-5,FALSE),"")</f>
        <v>98.213999999999999</v>
      </c>
      <c r="Q41" s="23">
        <f>IF(P41&lt;&gt;"",VLOOKUP($F41,SummaryTable!$B$5:$N$111,COLUMN(Q$1)-5,FALSE),"")</f>
        <v>96.731999999999999</v>
      </c>
      <c r="R41" s="23">
        <f>IF(Q41&lt;&gt;"",VLOOKUP($F41,SummaryTable!$B$5:$N$111,COLUMN(R$1)-5,FALSE),"")</f>
        <v>96.369</v>
      </c>
    </row>
    <row r="42" spans="1:18" ht="16.5" thickBot="1" x14ac:dyDescent="0.3">
      <c r="A42" s="7"/>
      <c r="B42" s="2" t="s">
        <v>43</v>
      </c>
      <c r="C42" s="2">
        <v>0.48699999999999999</v>
      </c>
      <c r="D42" s="2" t="s">
        <v>10</v>
      </c>
      <c r="E42" s="2" t="s">
        <v>10</v>
      </c>
      <c r="F42" t="s">
        <v>149</v>
      </c>
      <c r="G42" s="23">
        <f>IF(F42&lt;&gt;"",VLOOKUP($F42,SummaryTable!$B$5:$N$111,COLUMN(G$1)-5,FALSE),"")</f>
        <v>0.50424000000000002</v>
      </c>
      <c r="H42" s="23">
        <f>IF(G42&lt;&gt;"",VLOOKUP($F42,SummaryTable!$B$5:$N$111,COLUMN(H$1)-5,FALSE),"")</f>
        <v>0</v>
      </c>
      <c r="I42" s="23">
        <f>IF(H42&lt;&gt;"",VLOOKUP($F42,SummaryTable!$B$5:$N$111,COLUMN(I$1)-5,FALSE),"")</f>
        <v>0</v>
      </c>
      <c r="J42" s="23">
        <f>IF(I42&lt;&gt;"",VLOOKUP($F42,SummaryTable!$B$5:$N$111,COLUMN(J$1)-5,FALSE),"")</f>
        <v>0.96609999999999996</v>
      </c>
      <c r="K42" s="23">
        <f>IF(J42&lt;&gt;"",VLOOKUP($F42,SummaryTable!$B$5:$N$111,COLUMN(K$1)-5,FALSE),"")</f>
        <v>1</v>
      </c>
      <c r="L42" s="23">
        <f>IF(K42&lt;&gt;"",VLOOKUP($F42,SummaryTable!$B$5:$N$111,COLUMN(L$1)-5,FALSE),"")</f>
        <v>1</v>
      </c>
      <c r="M42" s="23">
        <f>IF(L42&lt;&gt;"",VLOOKUP($F42,SummaryTable!$B$5:$N$111,COLUMN(M$1)-5,FALSE),"")</f>
        <v>0.65698000000000001</v>
      </c>
      <c r="N42" s="23" t="str">
        <f>IF(M42&lt;&gt;"",VLOOKUP($F42,SummaryTable!$B$5:$N$111,COLUMN(N$1)-5,FALSE),"")</f>
        <v>.</v>
      </c>
      <c r="O42" s="23" t="str">
        <f>IF(N42&lt;&gt;"",VLOOKUP($F42,SummaryTable!$B$5:$N$111,COLUMN(O$1)-5,FALSE),"")</f>
        <v>.</v>
      </c>
      <c r="P42" s="23">
        <f>IF(O42&lt;&gt;"",VLOOKUP($F42,SummaryTable!$B$5:$N$111,COLUMN(P$1)-5,FALSE),"")</f>
        <v>99.284000000000006</v>
      </c>
      <c r="Q42" s="23">
        <f>IF(P42&lt;&gt;"",VLOOKUP($F42,SummaryTable!$B$5:$N$111,COLUMN(Q$1)-5,FALSE),"")</f>
        <v>99.673000000000002</v>
      </c>
      <c r="R42" s="23">
        <f>IF(Q42&lt;&gt;"",VLOOKUP($F42,SummaryTable!$B$5:$N$111,COLUMN(R$1)-5,FALSE),"")</f>
        <v>99.697000000000003</v>
      </c>
    </row>
    <row r="43" spans="1:18" ht="16.5" thickBot="1" x14ac:dyDescent="0.3">
      <c r="A43" s="7"/>
      <c r="B43" s="2" t="s">
        <v>44</v>
      </c>
      <c r="C43" s="2" t="s">
        <v>10</v>
      </c>
      <c r="D43" s="2" t="s">
        <v>10</v>
      </c>
      <c r="E43" s="2" t="s">
        <v>10</v>
      </c>
      <c r="F43" t="s">
        <v>150</v>
      </c>
      <c r="G43" s="23">
        <f>IF(F43&lt;&gt;"",VLOOKUP($F43,SummaryTable!$B$5:$N$111,COLUMN(G$1)-5,FALSE),"")</f>
        <v>0.48654999999999998</v>
      </c>
      <c r="H43" s="23">
        <f>IF(G43&lt;&gt;"",VLOOKUP($F43,SummaryTable!$B$5:$N$111,COLUMN(H$1)-5,FALSE),"")</f>
        <v>0</v>
      </c>
      <c r="I43" s="23" t="str">
        <f>IF(H43&lt;&gt;"",VLOOKUP($F43,SummaryTable!$B$5:$N$111,COLUMN(I$1)-5,FALSE),"")</f>
        <v>.</v>
      </c>
      <c r="J43" s="23">
        <f>IF(I43&lt;&gt;"",VLOOKUP($F43,SummaryTable!$B$5:$N$111,COLUMN(J$1)-5,FALSE),"")</f>
        <v>0.94915000000000005</v>
      </c>
      <c r="K43" s="23">
        <f>IF(J43&lt;&gt;"",VLOOKUP($F43,SummaryTable!$B$5:$N$111,COLUMN(K$1)-5,FALSE),"")</f>
        <v>1</v>
      </c>
      <c r="L43" s="23" t="str">
        <f>IF(K43&lt;&gt;"",VLOOKUP($F43,SummaryTable!$B$5:$N$111,COLUMN(L$1)-5,FALSE),"")</f>
        <v>.</v>
      </c>
      <c r="M43" s="23" t="str">
        <f>IF(L43&lt;&gt;"",VLOOKUP($F43,SummaryTable!$B$5:$N$111,COLUMN(M$1)-5,FALSE),"")</f>
        <v>.</v>
      </c>
      <c r="N43" s="23" t="str">
        <f>IF(M43&lt;&gt;"",VLOOKUP($F43,SummaryTable!$B$5:$N$111,COLUMN(N$1)-5,FALSE),"")</f>
        <v>.</v>
      </c>
      <c r="O43" s="23" t="str">
        <f>IF(N43&lt;&gt;"",VLOOKUP($F43,SummaryTable!$B$5:$N$111,COLUMN(O$1)-5,FALSE),"")</f>
        <v>.</v>
      </c>
      <c r="P43" s="23">
        <f>IF(O43&lt;&gt;"",VLOOKUP($F43,SummaryTable!$B$5:$N$111,COLUMN(P$1)-5,FALSE),"")</f>
        <v>97.869</v>
      </c>
      <c r="Q43" s="23">
        <f>IF(P43&lt;&gt;"",VLOOKUP($F43,SummaryTable!$B$5:$N$111,COLUMN(Q$1)-5,FALSE),"")</f>
        <v>99.331000000000003</v>
      </c>
      <c r="R43" s="23" t="str">
        <f>IF(Q43&lt;&gt;"",VLOOKUP($F43,SummaryTable!$B$5:$N$111,COLUMN(R$1)-5,FALSE),"")</f>
        <v>.</v>
      </c>
    </row>
    <row r="44" spans="1:18" ht="16.5" thickBot="1" x14ac:dyDescent="0.3">
      <c r="A44" s="7"/>
      <c r="B44" s="2" t="s">
        <v>45</v>
      </c>
      <c r="C44" s="2">
        <v>0.40100000000000002</v>
      </c>
      <c r="D44" s="2">
        <v>0.74099999999999999</v>
      </c>
      <c r="E44" s="2">
        <v>0.54600000000000004</v>
      </c>
      <c r="F44" t="s">
        <v>151</v>
      </c>
      <c r="G44" s="23">
        <f>IF(F44&lt;&gt;"",VLOOKUP($F44,SummaryTable!$B$5:$N$111,COLUMN(G$1)-5,FALSE),"")</f>
        <v>0.45368999999999998</v>
      </c>
      <c r="H44" s="23">
        <f>IF(G44&lt;&gt;"",VLOOKUP($F44,SummaryTable!$B$5:$N$111,COLUMN(H$1)-5,FALSE),"")</f>
        <v>0.72953000000000001</v>
      </c>
      <c r="I44" s="23">
        <f>IF(H44&lt;&gt;"",VLOOKUP($F44,SummaryTable!$B$5:$N$111,COLUMN(I$1)-5,FALSE),"")</f>
        <v>0.58496000000000004</v>
      </c>
      <c r="J44" s="23">
        <f>IF(I44&lt;&gt;"",VLOOKUP($F44,SummaryTable!$B$5:$N$111,COLUMN(J$1)-5,FALSE),"")</f>
        <v>0.82759000000000005</v>
      </c>
      <c r="K44" s="23">
        <f>IF(J44&lt;&gt;"",VLOOKUP($F44,SummaryTable!$B$5:$N$111,COLUMN(K$1)-5,FALSE),"")</f>
        <v>0.92</v>
      </c>
      <c r="L44" s="23">
        <f>IF(K44&lt;&gt;"",VLOOKUP($F44,SummaryTable!$B$5:$N$111,COLUMN(L$1)-5,FALSE),"")</f>
        <v>0.79</v>
      </c>
      <c r="M44" s="23">
        <f>IF(L44&lt;&gt;"",VLOOKUP($F44,SummaryTable!$B$5:$N$111,COLUMN(M$1)-5,FALSE),"")</f>
        <v>0.44395000000000001</v>
      </c>
      <c r="N44" s="23">
        <f>IF(M44&lt;&gt;"",VLOOKUP($F44,SummaryTable!$B$5:$N$111,COLUMN(N$1)-5,FALSE),"")</f>
        <v>0.73201000000000005</v>
      </c>
      <c r="O44" s="23">
        <f>IF(N44&lt;&gt;"",VLOOKUP($F44,SummaryTable!$B$5:$N$111,COLUMN(O$1)-5,FALSE),"")</f>
        <v>0.59645000000000004</v>
      </c>
      <c r="P44" s="23">
        <f>IF(O44&lt;&gt;"",VLOOKUP($F44,SummaryTable!$B$5:$N$111,COLUMN(P$1)-5,FALSE),"")</f>
        <v>69.106999999999999</v>
      </c>
      <c r="Q44" s="23">
        <f>IF(P44&lt;&gt;"",VLOOKUP($F44,SummaryTable!$B$5:$N$111,COLUMN(Q$1)-5,FALSE),"")</f>
        <v>70.703999999999994</v>
      </c>
      <c r="R44" s="23">
        <f>IF(Q44&lt;&gt;"",VLOOKUP($F44,SummaryTable!$B$5:$N$111,COLUMN(R$1)-5,FALSE),"")</f>
        <v>71.623999999999995</v>
      </c>
    </row>
    <row r="45" spans="1:18" ht="16.5" thickBot="1" x14ac:dyDescent="0.3">
      <c r="A45" s="7"/>
      <c r="B45" s="2" t="s">
        <v>46</v>
      </c>
      <c r="C45" s="2">
        <v>0.51600000000000001</v>
      </c>
      <c r="D45" s="2">
        <v>0.751</v>
      </c>
      <c r="E45" s="2">
        <v>0.61899999999999999</v>
      </c>
      <c r="F45" t="s">
        <v>152</v>
      </c>
      <c r="G45" s="23">
        <f>IF(F45&lt;&gt;"",VLOOKUP($F45,SummaryTable!$B$5:$N$111,COLUMN(G$1)-5,FALSE),"")</f>
        <v>0.47726000000000002</v>
      </c>
      <c r="H45" s="23">
        <f>IF(G45&lt;&gt;"",VLOOKUP($F45,SummaryTable!$B$5:$N$111,COLUMN(H$1)-5,FALSE),"")</f>
        <v>0.75895000000000001</v>
      </c>
      <c r="I45" s="23">
        <f>IF(H45&lt;&gt;"",VLOOKUP($F45,SummaryTable!$B$5:$N$111,COLUMN(I$1)-5,FALSE),"")</f>
        <v>0.62638000000000005</v>
      </c>
      <c r="J45" s="23">
        <f>IF(I45&lt;&gt;"",VLOOKUP($F45,SummaryTable!$B$5:$N$111,COLUMN(J$1)-5,FALSE),"")</f>
        <v>0.81355999999999995</v>
      </c>
      <c r="K45" s="23">
        <f>IF(J45&lt;&gt;"",VLOOKUP($F45,SummaryTable!$B$5:$N$111,COLUMN(K$1)-5,FALSE),"")</f>
        <v>0.89795999999999998</v>
      </c>
      <c r="L45" s="23">
        <f>IF(K45&lt;&gt;"",VLOOKUP($F45,SummaryTable!$B$5:$N$111,COLUMN(L$1)-5,FALSE),"")</f>
        <v>0.84</v>
      </c>
      <c r="M45" s="23">
        <f>IF(L45&lt;&gt;"",VLOOKUP($F45,SummaryTable!$B$5:$N$111,COLUMN(M$1)-5,FALSE),"")</f>
        <v>0.49501000000000001</v>
      </c>
      <c r="N45" s="23">
        <f>IF(M45&lt;&gt;"",VLOOKUP($F45,SummaryTable!$B$5:$N$111,COLUMN(N$1)-5,FALSE),"")</f>
        <v>0.75719000000000003</v>
      </c>
      <c r="O45" s="23">
        <f>IF(N45&lt;&gt;"",VLOOKUP($F45,SummaryTable!$B$5:$N$111,COLUMN(O$1)-5,FALSE),"")</f>
        <v>0.62222</v>
      </c>
      <c r="P45" s="23">
        <f>IF(O45&lt;&gt;"",VLOOKUP($F45,SummaryTable!$B$5:$N$111,COLUMN(P$1)-5,FALSE),"")</f>
        <v>79.286000000000001</v>
      </c>
      <c r="Q45" s="23">
        <f>IF(P45&lt;&gt;"",VLOOKUP($F45,SummaryTable!$B$5:$N$111,COLUMN(Q$1)-5,FALSE),"")</f>
        <v>79.305000000000007</v>
      </c>
      <c r="R45" s="23">
        <f>IF(Q45&lt;&gt;"",VLOOKUP($F45,SummaryTable!$B$5:$N$111,COLUMN(R$1)-5,FALSE),"")</f>
        <v>75.302999999999997</v>
      </c>
    </row>
    <row r="46" spans="1:18" ht="16.5" thickBot="1" x14ac:dyDescent="0.3">
      <c r="A46" s="7"/>
      <c r="B46" s="2" t="s">
        <v>47</v>
      </c>
      <c r="C46" s="2">
        <v>0.625</v>
      </c>
      <c r="D46" s="2">
        <v>0.78100000000000003</v>
      </c>
      <c r="E46" s="2">
        <v>0.70199999999999996</v>
      </c>
      <c r="F46" t="s">
        <v>153</v>
      </c>
      <c r="G46" s="23">
        <f>IF(F46&lt;&gt;"",VLOOKUP($F46,SummaryTable!$B$5:$N$111,COLUMN(G$1)-5,FALSE),"")</f>
        <v>0.75695999999999997</v>
      </c>
      <c r="H46" s="23">
        <f>IF(G46&lt;&gt;"",VLOOKUP($F46,SummaryTable!$B$5:$N$111,COLUMN(H$1)-5,FALSE),"")</f>
        <v>0.78132999999999997</v>
      </c>
      <c r="I46" s="23">
        <f>IF(H46&lt;&gt;"",VLOOKUP($F46,SummaryTable!$B$5:$N$111,COLUMN(I$1)-5,FALSE),"")</f>
        <v>0.72040999999999999</v>
      </c>
      <c r="J46" s="23">
        <f>IF(I46&lt;&gt;"",VLOOKUP($F46,SummaryTable!$B$5:$N$111,COLUMN(J$1)-5,FALSE),"")</f>
        <v>0.89831000000000005</v>
      </c>
      <c r="K46" s="23">
        <f>IF(J46&lt;&gt;"",VLOOKUP($F46,SummaryTable!$B$5:$N$111,COLUMN(K$1)-5,FALSE),"")</f>
        <v>0.91666999999999998</v>
      </c>
      <c r="L46" s="23">
        <f>IF(K46&lt;&gt;"",VLOOKUP($F46,SummaryTable!$B$5:$N$111,COLUMN(L$1)-5,FALSE),"")</f>
        <v>0.84848000000000001</v>
      </c>
      <c r="M46" s="23" t="str">
        <f>IF(L46&lt;&gt;"",VLOOKUP($F46,SummaryTable!$B$5:$N$111,COLUMN(M$1)-5,FALSE),"")</f>
        <v>.</v>
      </c>
      <c r="N46" s="23">
        <f>IF(M46&lt;&gt;"",VLOOKUP($F46,SummaryTable!$B$5:$N$111,COLUMN(N$1)-5,FALSE),"")</f>
        <v>0.79398999999999997</v>
      </c>
      <c r="O46" s="23">
        <f>IF(N46&lt;&gt;"",VLOOKUP($F46,SummaryTable!$B$5:$N$111,COLUMN(O$1)-5,FALSE),"")</f>
        <v>0.71419999999999995</v>
      </c>
      <c r="P46" s="23">
        <f>IF(O46&lt;&gt;"",VLOOKUP($F46,SummaryTable!$B$5:$N$111,COLUMN(P$1)-5,FALSE),"")</f>
        <v>67.260000000000005</v>
      </c>
      <c r="Q46" s="23">
        <f>IF(P46&lt;&gt;"",VLOOKUP($F46,SummaryTable!$B$5:$N$111,COLUMN(Q$1)-5,FALSE),"")</f>
        <v>68.159000000000006</v>
      </c>
      <c r="R46" s="23">
        <f>IF(Q46&lt;&gt;"",VLOOKUP($F46,SummaryTable!$B$5:$N$111,COLUMN(R$1)-5,FALSE),"")</f>
        <v>69.545000000000002</v>
      </c>
    </row>
    <row r="47" spans="1:18" ht="16.5" thickBot="1" x14ac:dyDescent="0.3">
      <c r="A47" s="7"/>
      <c r="B47" s="2" t="s">
        <v>48</v>
      </c>
      <c r="C47" s="2">
        <v>0.32800000000000001</v>
      </c>
      <c r="D47" s="2">
        <v>0.74</v>
      </c>
      <c r="E47" s="2">
        <v>0.59799999999999998</v>
      </c>
      <c r="F47" t="s">
        <v>154</v>
      </c>
      <c r="G47" s="23">
        <f>IF(F47&lt;&gt;"",VLOOKUP($F47,SummaryTable!$B$5:$N$111,COLUMN(G$1)-5,FALSE),"")</f>
        <v>0.32235000000000003</v>
      </c>
      <c r="H47" s="23">
        <f>IF(G47&lt;&gt;"",VLOOKUP($F47,SummaryTable!$B$5:$N$111,COLUMN(H$1)-5,FALSE),"")</f>
        <v>0.74156</v>
      </c>
      <c r="I47" s="23">
        <f>IF(H47&lt;&gt;"",VLOOKUP($F47,SummaryTable!$B$5:$N$111,COLUMN(I$1)-5,FALSE),"")</f>
        <v>0.60102</v>
      </c>
      <c r="J47" s="23">
        <f>IF(I47&lt;&gt;"",VLOOKUP($F47,SummaryTable!$B$5:$N$111,COLUMN(J$1)-5,FALSE),"")</f>
        <v>0.64151000000000002</v>
      </c>
      <c r="K47" s="23">
        <f>IF(J47&lt;&gt;"",VLOOKUP($F47,SummaryTable!$B$5:$N$111,COLUMN(K$1)-5,FALSE),"")</f>
        <v>0.85106000000000004</v>
      </c>
      <c r="L47" s="23">
        <f>IF(K47&lt;&gt;"",VLOOKUP($F47,SummaryTable!$B$5:$N$111,COLUMN(L$1)-5,FALSE),"")</f>
        <v>0.76388999999999996</v>
      </c>
      <c r="M47" s="23">
        <f>IF(L47&lt;&gt;"",VLOOKUP($F47,SummaryTable!$B$5:$N$111,COLUMN(M$1)-5,FALSE),"")</f>
        <v>0.32777000000000001</v>
      </c>
      <c r="N47" s="23">
        <f>IF(M47&lt;&gt;"",VLOOKUP($F47,SummaryTable!$B$5:$N$111,COLUMN(N$1)-5,FALSE),"")</f>
        <v>0.74012999999999995</v>
      </c>
      <c r="O47" s="23">
        <f>IF(N47&lt;&gt;"",VLOOKUP($F47,SummaryTable!$B$5:$N$111,COLUMN(O$1)-5,FALSE),"")</f>
        <v>0.59828999999999999</v>
      </c>
      <c r="P47" s="23">
        <f>IF(O47&lt;&gt;"",VLOOKUP($F47,SummaryTable!$B$5:$N$111,COLUMN(P$1)-5,FALSE),"")</f>
        <v>68.456000000000003</v>
      </c>
      <c r="Q47" s="23">
        <f>IF(P47&lt;&gt;"",VLOOKUP($F47,SummaryTable!$B$5:$N$111,COLUMN(Q$1)-5,FALSE),"")</f>
        <v>68.989999999999995</v>
      </c>
      <c r="R47" s="23">
        <f>IF(Q47&lt;&gt;"",VLOOKUP($F47,SummaryTable!$B$5:$N$111,COLUMN(R$1)-5,FALSE),"")</f>
        <v>67.283000000000001</v>
      </c>
    </row>
    <row r="48" spans="1:18" ht="16.5" thickBot="1" x14ac:dyDescent="0.3">
      <c r="A48" s="7"/>
      <c r="B48" s="2" t="s">
        <v>49</v>
      </c>
      <c r="C48" s="2">
        <v>0.65100000000000002</v>
      </c>
      <c r="D48" s="2">
        <v>0.54900000000000004</v>
      </c>
      <c r="E48" s="2" t="s">
        <v>10</v>
      </c>
      <c r="F48" t="s">
        <v>155</v>
      </c>
      <c r="G48" s="23">
        <f>IF(F48&lt;&gt;"",VLOOKUP($F48,SummaryTable!$B$5:$N$111,COLUMN(G$1)-5,FALSE),"")</f>
        <v>0.65078000000000003</v>
      </c>
      <c r="H48" s="23">
        <f>IF(G48&lt;&gt;"",VLOOKUP($F48,SummaryTable!$B$5:$N$111,COLUMN(H$1)-5,FALSE),"")</f>
        <v>0.55152999999999996</v>
      </c>
      <c r="I48" s="23">
        <f>IF(H48&lt;&gt;"",VLOOKUP($F48,SummaryTable!$B$5:$N$111,COLUMN(I$1)-5,FALSE),"")</f>
        <v>9.7420000000000007E-2</v>
      </c>
      <c r="J48" s="23">
        <f>IF(I48&lt;&gt;"",VLOOKUP($F48,SummaryTable!$B$5:$N$111,COLUMN(J$1)-5,FALSE),"")</f>
        <v>0.88678999999999997</v>
      </c>
      <c r="K48" s="23">
        <f>IF(J48&lt;&gt;"",VLOOKUP($F48,SummaryTable!$B$5:$N$111,COLUMN(K$1)-5,FALSE),"")</f>
        <v>0.875</v>
      </c>
      <c r="L48" s="23">
        <f>IF(K48&lt;&gt;"",VLOOKUP($F48,SummaryTable!$B$5:$N$111,COLUMN(L$1)-5,FALSE),"")</f>
        <v>0.68056000000000005</v>
      </c>
      <c r="M48" s="23">
        <f>IF(L48&lt;&gt;"",VLOOKUP($F48,SummaryTable!$B$5:$N$111,COLUMN(M$1)-5,FALSE),"")</f>
        <v>0.65054999999999996</v>
      </c>
      <c r="N48" s="23">
        <f>IF(M48&lt;&gt;"",VLOOKUP($F48,SummaryTable!$B$5:$N$111,COLUMN(N$1)-5,FALSE),"")</f>
        <v>0.54930000000000001</v>
      </c>
      <c r="O48" s="23" t="str">
        <f>IF(N48&lt;&gt;"",VLOOKUP($F48,SummaryTable!$B$5:$N$111,COLUMN(O$1)-5,FALSE),"")</f>
        <v>.</v>
      </c>
      <c r="P48" s="23">
        <f>IF(O48&lt;&gt;"",VLOOKUP($F48,SummaryTable!$B$5:$N$111,COLUMN(P$1)-5,FALSE),"")</f>
        <v>76.338999999999999</v>
      </c>
      <c r="Q48" s="23">
        <f>IF(P48&lt;&gt;"",VLOOKUP($F48,SummaryTable!$B$5:$N$111,COLUMN(Q$1)-5,FALSE),"")</f>
        <v>70.260999999999996</v>
      </c>
      <c r="R48" s="23">
        <f>IF(Q48&lt;&gt;"",VLOOKUP($F48,SummaryTable!$B$5:$N$111,COLUMN(R$1)-5,FALSE),"")</f>
        <v>76.119</v>
      </c>
    </row>
    <row r="49" spans="1:18" ht="16.5" thickBot="1" x14ac:dyDescent="0.3">
      <c r="A49" s="7"/>
      <c r="B49" s="2" t="s">
        <v>50</v>
      </c>
      <c r="C49" s="2">
        <v>0.53100000000000003</v>
      </c>
      <c r="D49" s="2">
        <v>0.74299999999999999</v>
      </c>
      <c r="E49" s="2">
        <v>0.22700000000000001</v>
      </c>
      <c r="F49" t="s">
        <v>156</v>
      </c>
      <c r="G49" s="23">
        <f>IF(F49&lt;&gt;"",VLOOKUP($F49,SummaryTable!$B$5:$N$111,COLUMN(G$1)-5,FALSE),"")</f>
        <v>0.52978000000000003</v>
      </c>
      <c r="H49" s="23">
        <f>IF(G49&lt;&gt;"",VLOOKUP($F49,SummaryTable!$B$5:$N$111,COLUMN(H$1)-5,FALSE),"")</f>
        <v>0.74531000000000003</v>
      </c>
      <c r="I49" s="23">
        <f>IF(H49&lt;&gt;"",VLOOKUP($F49,SummaryTable!$B$5:$N$111,COLUMN(I$1)-5,FALSE),"")</f>
        <v>0.22506000000000001</v>
      </c>
      <c r="J49" s="23">
        <f>IF(I49&lt;&gt;"",VLOOKUP($F49,SummaryTable!$B$5:$N$111,COLUMN(J$1)-5,FALSE),"")</f>
        <v>0.81132000000000004</v>
      </c>
      <c r="K49" s="23">
        <f>IF(J49&lt;&gt;"",VLOOKUP($F49,SummaryTable!$B$5:$N$111,COLUMN(K$1)-5,FALSE),"")</f>
        <v>0.9375</v>
      </c>
      <c r="L49" s="23">
        <f>IF(K49&lt;&gt;"",VLOOKUP($F49,SummaryTable!$B$5:$N$111,COLUMN(L$1)-5,FALSE),"")</f>
        <v>0.76388999999999996</v>
      </c>
      <c r="M49" s="23">
        <f>IF(L49&lt;&gt;"",VLOOKUP($F49,SummaryTable!$B$5:$N$111,COLUMN(M$1)-5,FALSE),"")</f>
        <v>0.53097000000000005</v>
      </c>
      <c r="N49" s="23">
        <f>IF(M49&lt;&gt;"",VLOOKUP($F49,SummaryTable!$B$5:$N$111,COLUMN(N$1)-5,FALSE),"")</f>
        <v>0.74285999999999996</v>
      </c>
      <c r="O49" s="23">
        <f>IF(N49&lt;&gt;"",VLOOKUP($F49,SummaryTable!$B$5:$N$111,COLUMN(O$1)-5,FALSE),"")</f>
        <v>0.22727</v>
      </c>
      <c r="P49" s="23">
        <f>IF(O49&lt;&gt;"",VLOOKUP($F49,SummaryTable!$B$5:$N$111,COLUMN(P$1)-5,FALSE),"")</f>
        <v>72.706999999999994</v>
      </c>
      <c r="Q49" s="23">
        <f>IF(P49&lt;&gt;"",VLOOKUP($F49,SummaryTable!$B$5:$N$111,COLUMN(Q$1)-5,FALSE),"")</f>
        <v>70.731999999999999</v>
      </c>
      <c r="R49" s="23">
        <f>IF(Q49&lt;&gt;"",VLOOKUP($F49,SummaryTable!$B$5:$N$111,COLUMN(R$1)-5,FALSE),"")</f>
        <v>74.393000000000001</v>
      </c>
    </row>
    <row r="50" spans="1:18" ht="16.5" thickBot="1" x14ac:dyDescent="0.3">
      <c r="A50" s="7"/>
      <c r="B50" s="2" t="s">
        <v>51</v>
      </c>
      <c r="C50" s="2">
        <v>0.14299999999999999</v>
      </c>
      <c r="D50" s="2">
        <v>0.26900000000000002</v>
      </c>
      <c r="E50" s="2" t="s">
        <v>10</v>
      </c>
      <c r="F50" t="s">
        <v>157</v>
      </c>
      <c r="G50" s="23">
        <f>IF(F50&lt;&gt;"",VLOOKUP($F50,SummaryTable!$B$5:$N$111,COLUMN(G$1)-5,FALSE),"")</f>
        <v>0.27722999999999998</v>
      </c>
      <c r="H50" s="23">
        <f>IF(G50&lt;&gt;"",VLOOKUP($F50,SummaryTable!$B$5:$N$111,COLUMN(H$1)-5,FALSE),"")</f>
        <v>0.25434000000000001</v>
      </c>
      <c r="I50" s="23">
        <f>IF(H50&lt;&gt;"",VLOOKUP($F50,SummaryTable!$B$5:$N$111,COLUMN(I$1)-5,FALSE),"")</f>
        <v>-8.3210000000000006E-2</v>
      </c>
      <c r="J50" s="23">
        <f>IF(I50&lt;&gt;"",VLOOKUP($F50,SummaryTable!$B$5:$N$111,COLUMN(J$1)-5,FALSE),"")</f>
        <v>0.76922999999999997</v>
      </c>
      <c r="K50" s="23">
        <f>IF(J50&lt;&gt;"",VLOOKUP($F50,SummaryTable!$B$5:$N$111,COLUMN(K$1)-5,FALSE),"")</f>
        <v>0.83333000000000002</v>
      </c>
      <c r="L50" s="23">
        <f>IF(K50&lt;&gt;"",VLOOKUP($F50,SummaryTable!$B$5:$N$111,COLUMN(L$1)-5,FALSE),"")</f>
        <v>0.83333000000000002</v>
      </c>
      <c r="M50" s="23">
        <f>IF(L50&lt;&gt;"",VLOOKUP($F50,SummaryTable!$B$5:$N$111,COLUMN(M$1)-5,FALSE),"")</f>
        <v>0.19469</v>
      </c>
      <c r="N50" s="23">
        <f>IF(M50&lt;&gt;"",VLOOKUP($F50,SummaryTable!$B$5:$N$111,COLUMN(N$1)-5,FALSE),"")</f>
        <v>0.28065000000000001</v>
      </c>
      <c r="O50" s="23" t="str">
        <f>IF(N50&lt;&gt;"",VLOOKUP($F50,SummaryTable!$B$5:$N$111,COLUMN(O$1)-5,FALSE),"")</f>
        <v>.</v>
      </c>
      <c r="P50" s="23">
        <f>IF(O50&lt;&gt;"",VLOOKUP($F50,SummaryTable!$B$5:$N$111,COLUMN(P$1)-5,FALSE),"")</f>
        <v>80.674000000000007</v>
      </c>
      <c r="Q50" s="23">
        <f>IF(P50&lt;&gt;"",VLOOKUP($F50,SummaryTable!$B$5:$N$111,COLUMN(Q$1)-5,FALSE),"")</f>
        <v>86.805999999999997</v>
      </c>
      <c r="R50" s="23">
        <f>IF(Q50&lt;&gt;"",VLOOKUP($F50,SummaryTable!$B$5:$N$111,COLUMN(R$1)-5,FALSE),"")</f>
        <v>89.72</v>
      </c>
    </row>
    <row r="51" spans="1:18" ht="16.5" thickBot="1" x14ac:dyDescent="0.3">
      <c r="A51" s="7"/>
      <c r="B51" s="2" t="s">
        <v>52</v>
      </c>
      <c r="C51" s="2">
        <v>0.91700000000000004</v>
      </c>
      <c r="D51" s="2">
        <v>0.95499999999999996</v>
      </c>
      <c r="E51" s="2">
        <v>0.96399999999999997</v>
      </c>
      <c r="F51" t="s">
        <v>158</v>
      </c>
      <c r="G51" s="23">
        <f>IF(F51&lt;&gt;"",VLOOKUP($F51,SummaryTable!$B$5:$N$111,COLUMN(G$1)-5,FALSE),"")</f>
        <v>0.91807000000000005</v>
      </c>
      <c r="H51" s="23">
        <f>IF(G51&lt;&gt;"",VLOOKUP($F51,SummaryTable!$B$5:$N$111,COLUMN(H$1)-5,FALSE),"")</f>
        <v>0.95521999999999996</v>
      </c>
      <c r="I51" s="23">
        <f>IF(H51&lt;&gt;"",VLOOKUP($F51,SummaryTable!$B$5:$N$111,COLUMN(I$1)-5,FALSE),"")</f>
        <v>0.96389000000000002</v>
      </c>
      <c r="J51" s="23">
        <f>IF(I51&lt;&gt;"",VLOOKUP($F51,SummaryTable!$B$5:$N$111,COLUMN(J$1)-5,FALSE),"")</f>
        <v>0.96609999999999996</v>
      </c>
      <c r="K51" s="23">
        <f>IF(J51&lt;&gt;"",VLOOKUP($F51,SummaryTable!$B$5:$N$111,COLUMN(K$1)-5,FALSE),"")</f>
        <v>0.98</v>
      </c>
      <c r="L51" s="23">
        <f>IF(K51&lt;&gt;"",VLOOKUP($F51,SummaryTable!$B$5:$N$111,COLUMN(L$1)-5,FALSE),"")</f>
        <v>0.99</v>
      </c>
      <c r="M51" s="23">
        <f>IF(L51&lt;&gt;"",VLOOKUP($F51,SummaryTable!$B$5:$N$111,COLUMN(M$1)-5,FALSE),"")</f>
        <v>0.91747999999999996</v>
      </c>
      <c r="N51" s="23">
        <f>IF(M51&lt;&gt;"",VLOOKUP($F51,SummaryTable!$B$5:$N$111,COLUMN(N$1)-5,FALSE),"")</f>
        <v>0.95479000000000003</v>
      </c>
      <c r="O51" s="23">
        <f>IF(N51&lt;&gt;"",VLOOKUP($F51,SummaryTable!$B$5:$N$111,COLUMN(O$1)-5,FALSE),"")</f>
        <v>0.96372000000000002</v>
      </c>
      <c r="P51" s="23">
        <f>IF(O51&lt;&gt;"",VLOOKUP($F51,SummaryTable!$B$5:$N$111,COLUMN(P$1)-5,FALSE),"")</f>
        <v>79.820999999999998</v>
      </c>
      <c r="Q51" s="23">
        <f>IF(P51&lt;&gt;"",VLOOKUP($F51,SummaryTable!$B$5:$N$111,COLUMN(Q$1)-5,FALSE),"")</f>
        <v>83.007000000000005</v>
      </c>
      <c r="R51" s="23">
        <f>IF(Q51&lt;&gt;"",VLOOKUP($F51,SummaryTable!$B$5:$N$111,COLUMN(R$1)-5,FALSE),"")</f>
        <v>81.543000000000006</v>
      </c>
    </row>
    <row r="52" spans="1:18" ht="16.5" thickBot="1" x14ac:dyDescent="0.3">
      <c r="A52" s="7"/>
      <c r="B52" s="2" t="s">
        <v>53</v>
      </c>
      <c r="C52" s="2">
        <v>0.65100000000000002</v>
      </c>
      <c r="D52" s="2">
        <v>0.79</v>
      </c>
      <c r="E52" s="2">
        <v>0.64</v>
      </c>
      <c r="F52" t="s">
        <v>159</v>
      </c>
      <c r="G52" s="23">
        <f>IF(F52&lt;&gt;"",VLOOKUP($F52,SummaryTable!$B$5:$N$111,COLUMN(G$1)-5,FALSE),"")</f>
        <v>0.65178999999999998</v>
      </c>
      <c r="H52" s="23">
        <f>IF(G52&lt;&gt;"",VLOOKUP($F52,SummaryTable!$B$5:$N$111,COLUMN(H$1)-5,FALSE),"")</f>
        <v>0.79139999999999999</v>
      </c>
      <c r="I52" s="23">
        <f>IF(H52&lt;&gt;"",VLOOKUP($F52,SummaryTable!$B$5:$N$111,COLUMN(I$1)-5,FALSE),"")</f>
        <v>0.64144000000000001</v>
      </c>
      <c r="J52" s="23">
        <f>IF(I52&lt;&gt;"",VLOOKUP($F52,SummaryTable!$B$5:$N$111,COLUMN(J$1)-5,FALSE),"")</f>
        <v>0.96609999999999996</v>
      </c>
      <c r="K52" s="23">
        <f>IF(J52&lt;&gt;"",VLOOKUP($F52,SummaryTable!$B$5:$N$111,COLUMN(K$1)-5,FALSE),"")</f>
        <v>0.97958999999999996</v>
      </c>
      <c r="L52" s="23">
        <f>IF(K52&lt;&gt;"",VLOOKUP($F52,SummaryTable!$B$5:$N$111,COLUMN(L$1)-5,FALSE),"")</f>
        <v>0.95</v>
      </c>
      <c r="M52" s="23">
        <f>IF(L52&lt;&gt;"",VLOOKUP($F52,SummaryTable!$B$5:$N$111,COLUMN(M$1)-5,FALSE),"")</f>
        <v>0.65088999999999997</v>
      </c>
      <c r="N52" s="23">
        <f>IF(M52&lt;&gt;"",VLOOKUP($F52,SummaryTable!$B$5:$N$111,COLUMN(N$1)-5,FALSE),"")</f>
        <v>0.78969999999999996</v>
      </c>
      <c r="O52" s="23">
        <f>IF(N52&lt;&gt;"",VLOOKUP($F52,SummaryTable!$B$5:$N$111,COLUMN(O$1)-5,FALSE),"")</f>
        <v>0.63976999999999995</v>
      </c>
      <c r="P52" s="23">
        <f>IF(O52&lt;&gt;"",VLOOKUP($F52,SummaryTable!$B$5:$N$111,COLUMN(P$1)-5,FALSE),"")</f>
        <v>94.444000000000003</v>
      </c>
      <c r="Q52" s="23">
        <f>IF(P52&lt;&gt;"",VLOOKUP($F52,SummaryTable!$B$5:$N$111,COLUMN(Q$1)-5,FALSE),"")</f>
        <v>93.944000000000003</v>
      </c>
      <c r="R52" s="23">
        <f>IF(Q52&lt;&gt;"",VLOOKUP($F52,SummaryTable!$B$5:$N$111,COLUMN(R$1)-5,FALSE),"")</f>
        <v>93.495000000000005</v>
      </c>
    </row>
    <row r="53" spans="1:18" ht="16.5" thickBot="1" x14ac:dyDescent="0.3">
      <c r="A53" s="7"/>
      <c r="B53" s="2" t="s">
        <v>54</v>
      </c>
      <c r="C53" s="2">
        <v>0.78900000000000003</v>
      </c>
      <c r="D53" s="2">
        <v>0.83099999999999996</v>
      </c>
      <c r="E53" s="2">
        <v>0.85799999999999998</v>
      </c>
      <c r="F53" t="s">
        <v>160</v>
      </c>
      <c r="G53" s="23">
        <f>IF(F53&lt;&gt;"",VLOOKUP($F53,SummaryTable!$B$5:$N$111,COLUMN(G$1)-5,FALSE),"")</f>
        <v>0.79091</v>
      </c>
      <c r="H53" s="23">
        <f>IF(G53&lt;&gt;"",VLOOKUP($F53,SummaryTable!$B$5:$N$111,COLUMN(H$1)-5,FALSE),"")</f>
        <v>0.83275999999999994</v>
      </c>
      <c r="I53" s="23">
        <f>IF(H53&lt;&gt;"",VLOOKUP($F53,SummaryTable!$B$5:$N$111,COLUMN(I$1)-5,FALSE),"")</f>
        <v>0.85831000000000002</v>
      </c>
      <c r="J53" s="23">
        <f>IF(I53&lt;&gt;"",VLOOKUP($F53,SummaryTable!$B$5:$N$111,COLUMN(J$1)-5,FALSE),"")</f>
        <v>0.89654999999999996</v>
      </c>
      <c r="K53" s="23">
        <f>IF(J53&lt;&gt;"",VLOOKUP($F53,SummaryTable!$B$5:$N$111,COLUMN(K$1)-5,FALSE),"")</f>
        <v>0.91837000000000002</v>
      </c>
      <c r="L53" s="23">
        <f>IF(K53&lt;&gt;"",VLOOKUP($F53,SummaryTable!$B$5:$N$111,COLUMN(L$1)-5,FALSE),"")</f>
        <v>0.93</v>
      </c>
      <c r="M53" s="23">
        <f>IF(L53&lt;&gt;"",VLOOKUP($F53,SummaryTable!$B$5:$N$111,COLUMN(M$1)-5,FALSE),"")</f>
        <v>0.78935</v>
      </c>
      <c r="N53" s="23">
        <f>IF(M53&lt;&gt;"",VLOOKUP($F53,SummaryTable!$B$5:$N$111,COLUMN(N$1)-5,FALSE),"")</f>
        <v>0.83133000000000001</v>
      </c>
      <c r="O53" s="23">
        <f>IF(N53&lt;&gt;"",VLOOKUP($F53,SummaryTable!$B$5:$N$111,COLUMN(O$1)-5,FALSE),"")</f>
        <v>0.85794999999999999</v>
      </c>
      <c r="P53" s="23">
        <f>IF(O53&lt;&gt;"",VLOOKUP($F53,SummaryTable!$B$5:$N$111,COLUMN(P$1)-5,FALSE),"")</f>
        <v>61.220999999999997</v>
      </c>
      <c r="Q53" s="23">
        <f>IF(P53&lt;&gt;"",VLOOKUP($F53,SummaryTable!$B$5:$N$111,COLUMN(Q$1)-5,FALSE),"")</f>
        <v>62.069000000000003</v>
      </c>
      <c r="R53" s="23">
        <f>IF(Q53&lt;&gt;"",VLOOKUP($F53,SummaryTable!$B$5:$N$111,COLUMN(R$1)-5,FALSE),"")</f>
        <v>60.212000000000003</v>
      </c>
    </row>
    <row r="54" spans="1:18" ht="16.5" thickBot="1" x14ac:dyDescent="0.3">
      <c r="A54" s="7"/>
      <c r="B54" s="2" t="s">
        <v>55</v>
      </c>
      <c r="C54" s="2">
        <v>0.63200000000000001</v>
      </c>
      <c r="D54" s="2">
        <v>0.92</v>
      </c>
      <c r="E54" s="2">
        <v>0.78400000000000003</v>
      </c>
      <c r="F54" t="s">
        <v>161</v>
      </c>
      <c r="G54" s="23">
        <f>IF(F54&lt;&gt;"",VLOOKUP($F54,SummaryTable!$B$5:$N$111,COLUMN(G$1)-5,FALSE),"")</f>
        <v>0.63346000000000002</v>
      </c>
      <c r="H54" s="23">
        <f>IF(G54&lt;&gt;"",VLOOKUP($F54,SummaryTable!$B$5:$N$111,COLUMN(H$1)-5,FALSE),"")</f>
        <v>0.92066999999999999</v>
      </c>
      <c r="I54" s="23">
        <f>IF(H54&lt;&gt;"",VLOOKUP($F54,SummaryTable!$B$5:$N$111,COLUMN(I$1)-5,FALSE),"")</f>
        <v>0.78471000000000002</v>
      </c>
      <c r="J54" s="23">
        <f>IF(I54&lt;&gt;"",VLOOKUP($F54,SummaryTable!$B$5:$N$111,COLUMN(J$1)-5,FALSE),"")</f>
        <v>0.83050999999999997</v>
      </c>
      <c r="K54" s="23">
        <f>IF(J54&lt;&gt;"",VLOOKUP($F54,SummaryTable!$B$5:$N$111,COLUMN(K$1)-5,FALSE),"")</f>
        <v>0.96</v>
      </c>
      <c r="L54" s="23">
        <f>IF(K54&lt;&gt;"",VLOOKUP($F54,SummaryTable!$B$5:$N$111,COLUMN(L$1)-5,FALSE),"")</f>
        <v>0.91</v>
      </c>
      <c r="M54" s="23">
        <f>IF(L54&lt;&gt;"",VLOOKUP($F54,SummaryTable!$B$5:$N$111,COLUMN(M$1)-5,FALSE),"")</f>
        <v>0.63217000000000001</v>
      </c>
      <c r="N54" s="23">
        <f>IF(M54&lt;&gt;"",VLOOKUP($F54,SummaryTable!$B$5:$N$111,COLUMN(N$1)-5,FALSE),"")</f>
        <v>0.92</v>
      </c>
      <c r="O54" s="23">
        <f>IF(N54&lt;&gt;"",VLOOKUP($F54,SummaryTable!$B$5:$N$111,COLUMN(O$1)-5,FALSE),"")</f>
        <v>0.78386</v>
      </c>
      <c r="P54" s="23">
        <f>IF(O54&lt;&gt;"",VLOOKUP($F54,SummaryTable!$B$5:$N$111,COLUMN(P$1)-5,FALSE),"")</f>
        <v>68.995999999999995</v>
      </c>
      <c r="Q54" s="23">
        <f>IF(P54&lt;&gt;"",VLOOKUP($F54,SummaryTable!$B$5:$N$111,COLUMN(Q$1)-5,FALSE),"")</f>
        <v>68.75</v>
      </c>
      <c r="R54" s="23">
        <f>IF(Q54&lt;&gt;"",VLOOKUP($F54,SummaryTable!$B$5:$N$111,COLUMN(R$1)-5,FALSE),"")</f>
        <v>69.44</v>
      </c>
    </row>
    <row r="55" spans="1:18" ht="16.5" thickBot="1" x14ac:dyDescent="0.3">
      <c r="A55" s="6" t="s">
        <v>56</v>
      </c>
      <c r="B55" s="1"/>
      <c r="C55" s="2"/>
      <c r="D55" s="2"/>
      <c r="E55" s="2"/>
      <c r="G55" s="23" t="str">
        <f>IF(F55&lt;&gt;"",VLOOKUP($F55,SummaryTable!$B$5:$N$111,COLUMN(G$1)-5,FALSE),"")</f>
        <v/>
      </c>
      <c r="H55" s="23" t="str">
        <f>IF(G55&lt;&gt;"",VLOOKUP($F55,SummaryTable!$B$5:$N$111,COLUMN(H$1)-5,FALSE),"")</f>
        <v/>
      </c>
      <c r="I55" s="23" t="str">
        <f>IF(H55&lt;&gt;"",VLOOKUP($F55,SummaryTable!$B$5:$N$111,COLUMN(I$1)-5,FALSE),"")</f>
        <v/>
      </c>
      <c r="J55" s="23" t="str">
        <f>IF(I55&lt;&gt;"",VLOOKUP($F55,SummaryTable!$B$5:$N$111,COLUMN(J$1)-5,FALSE),"")</f>
        <v/>
      </c>
      <c r="K55" s="23" t="str">
        <f>IF(J55&lt;&gt;"",VLOOKUP($F55,SummaryTable!$B$5:$N$111,COLUMN(K$1)-5,FALSE),"")</f>
        <v/>
      </c>
      <c r="L55" s="23" t="str">
        <f>IF(K55&lt;&gt;"",VLOOKUP($F55,SummaryTable!$B$5:$N$111,COLUMN(L$1)-5,FALSE),"")</f>
        <v/>
      </c>
      <c r="M55" s="23" t="str">
        <f>IF(L55&lt;&gt;"",VLOOKUP($F55,SummaryTable!$B$5:$N$111,COLUMN(M$1)-5,FALSE),"")</f>
        <v/>
      </c>
      <c r="N55" s="23" t="str">
        <f>IF(M55&lt;&gt;"",VLOOKUP($F55,SummaryTable!$B$5:$N$111,COLUMN(N$1)-5,FALSE),"")</f>
        <v/>
      </c>
      <c r="O55" s="23" t="str">
        <f>IF(N55&lt;&gt;"",VLOOKUP($F55,SummaryTable!$B$5:$N$111,COLUMN(O$1)-5,FALSE),"")</f>
        <v/>
      </c>
      <c r="P55" s="23" t="str">
        <f>IF(O55&lt;&gt;"",VLOOKUP($F55,SummaryTable!$B$5:$N$111,COLUMN(P$1)-5,FALSE),"")</f>
        <v/>
      </c>
      <c r="Q55" s="23" t="str">
        <f>IF(P55&lt;&gt;"",VLOOKUP($F55,SummaryTable!$B$5:$N$111,COLUMN(Q$1)-5,FALSE),"")</f>
        <v/>
      </c>
      <c r="R55" s="23" t="str">
        <f>IF(Q55&lt;&gt;"",VLOOKUP($F55,SummaryTable!$B$5:$N$111,COLUMN(R$1)-5,FALSE),"")</f>
        <v/>
      </c>
    </row>
    <row r="56" spans="1:18" ht="16.5" thickBot="1" x14ac:dyDescent="0.3">
      <c r="A56" s="7"/>
      <c r="B56" s="2" t="s">
        <v>57</v>
      </c>
      <c r="C56" s="2">
        <v>1</v>
      </c>
      <c r="D56" s="2" t="s">
        <v>10</v>
      </c>
      <c r="E56" s="2" t="s">
        <v>10</v>
      </c>
      <c r="F56" t="s">
        <v>162</v>
      </c>
      <c r="G56" s="23">
        <f>IF(F56&lt;&gt;"",VLOOKUP($F56,SummaryTable!$B$5:$N$111,COLUMN(G$1)-5,FALSE),"")</f>
        <v>1</v>
      </c>
      <c r="H56" s="23">
        <f>IF(G56&lt;&gt;"",VLOOKUP($F56,SummaryTable!$B$5:$N$111,COLUMN(H$1)-5,FALSE),"")</f>
        <v>0</v>
      </c>
      <c r="I56" s="23">
        <f>IF(H56&lt;&gt;"",VLOOKUP($F56,SummaryTable!$B$5:$N$111,COLUMN(I$1)-5,FALSE),"")</f>
        <v>0</v>
      </c>
      <c r="J56" s="23">
        <f>IF(I56&lt;&gt;"",VLOOKUP($F56,SummaryTable!$B$5:$N$111,COLUMN(J$1)-5,FALSE),"")</f>
        <v>1</v>
      </c>
      <c r="K56" s="23">
        <f>IF(J56&lt;&gt;"",VLOOKUP($F56,SummaryTable!$B$5:$N$111,COLUMN(K$1)-5,FALSE),"")</f>
        <v>0.98</v>
      </c>
      <c r="L56" s="23">
        <f>IF(K56&lt;&gt;"",VLOOKUP($F56,SummaryTable!$B$5:$N$111,COLUMN(L$1)-5,FALSE),"")</f>
        <v>1</v>
      </c>
      <c r="M56" s="23">
        <f>IF(L56&lt;&gt;"",VLOOKUP($F56,SummaryTable!$B$5:$N$111,COLUMN(M$1)-5,FALSE),"")</f>
        <v>1</v>
      </c>
      <c r="N56" s="23" t="str">
        <f>IF(M56&lt;&gt;"",VLOOKUP($F56,SummaryTable!$B$5:$N$111,COLUMN(N$1)-5,FALSE),"")</f>
        <v>.</v>
      </c>
      <c r="O56" s="23" t="str">
        <f>IF(N56&lt;&gt;"",VLOOKUP($F56,SummaryTable!$B$5:$N$111,COLUMN(O$1)-5,FALSE),"")</f>
        <v>.</v>
      </c>
      <c r="P56" s="23">
        <f>IF(O56&lt;&gt;"",VLOOKUP($F56,SummaryTable!$B$5:$N$111,COLUMN(P$1)-5,FALSE),"")</f>
        <v>98.933999999999997</v>
      </c>
      <c r="Q56" s="23">
        <f>IF(P56&lt;&gt;"",VLOOKUP($F56,SummaryTable!$B$5:$N$111,COLUMN(Q$1)-5,FALSE),"")</f>
        <v>99.182000000000002</v>
      </c>
      <c r="R56" s="23">
        <f>IF(Q56&lt;&gt;"",VLOOKUP($F56,SummaryTable!$B$5:$N$111,COLUMN(R$1)-5,FALSE),"")</f>
        <v>99.697000000000003</v>
      </c>
    </row>
    <row r="57" spans="1:18" ht="16.5" thickBot="1" x14ac:dyDescent="0.3">
      <c r="A57" s="7"/>
      <c r="B57" s="2" t="s">
        <v>58</v>
      </c>
      <c r="C57" s="2">
        <v>1</v>
      </c>
      <c r="D57" s="2" t="s">
        <v>10</v>
      </c>
      <c r="E57" s="2">
        <v>1</v>
      </c>
      <c r="F57" t="s">
        <v>163</v>
      </c>
      <c r="G57" s="23">
        <f>IF(F57&lt;&gt;"",VLOOKUP($F57,SummaryTable!$B$5:$N$111,COLUMN(G$1)-5,FALSE),"")</f>
        <v>1</v>
      </c>
      <c r="H57" s="23">
        <f>IF(G57&lt;&gt;"",VLOOKUP($F57,SummaryTable!$B$5:$N$111,COLUMN(H$1)-5,FALSE),"")</f>
        <v>0</v>
      </c>
      <c r="I57" s="23">
        <f>IF(H57&lt;&gt;"",VLOOKUP($F57,SummaryTable!$B$5:$N$111,COLUMN(I$1)-5,FALSE),"")</f>
        <v>1</v>
      </c>
      <c r="J57" s="23">
        <f>IF(I57&lt;&gt;"",VLOOKUP($F57,SummaryTable!$B$5:$N$111,COLUMN(J$1)-5,FALSE),"")</f>
        <v>1</v>
      </c>
      <c r="K57" s="23">
        <f>IF(J57&lt;&gt;"",VLOOKUP($F57,SummaryTable!$B$5:$N$111,COLUMN(K$1)-5,FALSE),"")</f>
        <v>1</v>
      </c>
      <c r="L57" s="23">
        <f>IF(K57&lt;&gt;"",VLOOKUP($F57,SummaryTable!$B$5:$N$111,COLUMN(L$1)-5,FALSE),"")</f>
        <v>1</v>
      </c>
      <c r="M57" s="23">
        <f>IF(L57&lt;&gt;"",VLOOKUP($F57,SummaryTable!$B$5:$N$111,COLUMN(M$1)-5,FALSE),"")</f>
        <v>1</v>
      </c>
      <c r="N57" s="23" t="str">
        <f>IF(M57&lt;&gt;"",VLOOKUP($F57,SummaryTable!$B$5:$N$111,COLUMN(N$1)-5,FALSE),"")</f>
        <v>.</v>
      </c>
      <c r="O57" s="23">
        <f>IF(N57&lt;&gt;"",VLOOKUP($F57,SummaryTable!$B$5:$N$111,COLUMN(O$1)-5,FALSE),"")</f>
        <v>1</v>
      </c>
      <c r="P57" s="23">
        <f>IF(O57&lt;&gt;"",VLOOKUP($F57,SummaryTable!$B$5:$N$111,COLUMN(P$1)-5,FALSE),"")</f>
        <v>98.046000000000006</v>
      </c>
      <c r="Q57" s="23">
        <f>IF(P57&lt;&gt;"",VLOOKUP($F57,SummaryTable!$B$5:$N$111,COLUMN(Q$1)-5,FALSE),"")</f>
        <v>98.369</v>
      </c>
      <c r="R57" s="23">
        <f>IF(Q57&lt;&gt;"",VLOOKUP($F57,SummaryTable!$B$5:$N$111,COLUMN(R$1)-5,FALSE),"")</f>
        <v>98.638000000000005</v>
      </c>
    </row>
    <row r="58" spans="1:18" ht="16.5" thickBot="1" x14ac:dyDescent="0.3">
      <c r="A58" s="7"/>
      <c r="B58" s="2" t="s">
        <v>59</v>
      </c>
      <c r="C58" s="2">
        <v>0.48199999999999998</v>
      </c>
      <c r="D58" s="2">
        <v>1</v>
      </c>
      <c r="E58" s="2">
        <v>0.65600000000000003</v>
      </c>
      <c r="F58" t="s">
        <v>164</v>
      </c>
      <c r="G58" s="23">
        <f>IF(F58&lt;&gt;"",VLOOKUP($F58,SummaryTable!$B$5:$N$111,COLUMN(G$1)-5,FALSE),"")</f>
        <v>0.48683999999999999</v>
      </c>
      <c r="H58" s="23">
        <f>IF(G58&lt;&gt;"",VLOOKUP($F58,SummaryTable!$B$5:$N$111,COLUMN(H$1)-5,FALSE),"")</f>
        <v>1</v>
      </c>
      <c r="I58" s="23">
        <f>IF(H58&lt;&gt;"",VLOOKUP($F58,SummaryTable!$B$5:$N$111,COLUMN(I$1)-5,FALSE),"")</f>
        <v>0.65781999999999996</v>
      </c>
      <c r="J58" s="23">
        <f>IF(I58&lt;&gt;"",VLOOKUP($F58,SummaryTable!$B$5:$N$111,COLUMN(J$1)-5,FALSE),"")</f>
        <v>0.96609999999999996</v>
      </c>
      <c r="K58" s="23">
        <f>IF(J58&lt;&gt;"",VLOOKUP($F58,SummaryTable!$B$5:$N$111,COLUMN(K$1)-5,FALSE),"")</f>
        <v>1</v>
      </c>
      <c r="L58" s="23">
        <f>IF(K58&lt;&gt;"",VLOOKUP($F58,SummaryTable!$B$5:$N$111,COLUMN(L$1)-5,FALSE),"")</f>
        <v>0.93</v>
      </c>
      <c r="M58" s="23">
        <f>IF(L58&lt;&gt;"",VLOOKUP($F58,SummaryTable!$B$5:$N$111,COLUMN(M$1)-5,FALSE),"")</f>
        <v>0.48246</v>
      </c>
      <c r="N58" s="23">
        <f>IF(M58&lt;&gt;"",VLOOKUP($F58,SummaryTable!$B$5:$N$111,COLUMN(N$1)-5,FALSE),"")</f>
        <v>1</v>
      </c>
      <c r="O58" s="23">
        <f>IF(N58&lt;&gt;"",VLOOKUP($F58,SummaryTable!$B$5:$N$111,COLUMN(O$1)-5,FALSE),"")</f>
        <v>0.65619000000000005</v>
      </c>
      <c r="P58" s="23">
        <f>IF(O58&lt;&gt;"",VLOOKUP($F58,SummaryTable!$B$5:$N$111,COLUMN(P$1)-5,FALSE),"")</f>
        <v>93.593999999999994</v>
      </c>
      <c r="Q58" s="23">
        <f>IF(P58&lt;&gt;"",VLOOKUP($F58,SummaryTable!$B$5:$N$111,COLUMN(Q$1)-5,FALSE),"")</f>
        <v>95.097999999999999</v>
      </c>
      <c r="R58" s="23">
        <f>IF(Q58&lt;&gt;"",VLOOKUP($F58,SummaryTable!$B$5:$N$111,COLUMN(R$1)-5,FALSE),"")</f>
        <v>94.1</v>
      </c>
    </row>
    <row r="59" spans="1:18" ht="16.5" thickBot="1" x14ac:dyDescent="0.3">
      <c r="A59" s="7"/>
      <c r="B59" s="2" t="s">
        <v>60</v>
      </c>
      <c r="C59" s="2">
        <v>0.64800000000000002</v>
      </c>
      <c r="D59" s="2">
        <v>0.65800000000000003</v>
      </c>
      <c r="E59" s="2">
        <v>0.71199999999999997</v>
      </c>
      <c r="F59" t="s">
        <v>165</v>
      </c>
      <c r="G59" s="23">
        <f>IF(F59&lt;&gt;"",VLOOKUP($F59,SummaryTable!$B$5:$N$111,COLUMN(G$1)-5,FALSE),"")</f>
        <v>0.65151999999999999</v>
      </c>
      <c r="H59" s="23">
        <f>IF(G59&lt;&gt;"",VLOOKUP($F59,SummaryTable!$B$5:$N$111,COLUMN(H$1)-5,FALSE),"")</f>
        <v>0.65978999999999999</v>
      </c>
      <c r="I59" s="23">
        <f>IF(H59&lt;&gt;"",VLOOKUP($F59,SummaryTable!$B$5:$N$111,COLUMN(I$1)-5,FALSE),"")</f>
        <v>0.71284000000000003</v>
      </c>
      <c r="J59" s="23">
        <f>IF(I59&lt;&gt;"",VLOOKUP($F59,SummaryTable!$B$5:$N$111,COLUMN(J$1)-5,FALSE),"")</f>
        <v>0.96552000000000004</v>
      </c>
      <c r="K59" s="23">
        <f>IF(J59&lt;&gt;"",VLOOKUP($F59,SummaryTable!$B$5:$N$111,COLUMN(K$1)-5,FALSE),"")</f>
        <v>0.98</v>
      </c>
      <c r="L59" s="23">
        <f>IF(K59&lt;&gt;"",VLOOKUP($F59,SummaryTable!$B$5:$N$111,COLUMN(L$1)-5,FALSE),"")</f>
        <v>0.97</v>
      </c>
      <c r="M59" s="23">
        <f>IF(L59&lt;&gt;"",VLOOKUP($F59,SummaryTable!$B$5:$N$111,COLUMN(M$1)-5,FALSE),"")</f>
        <v>0.64847999999999995</v>
      </c>
      <c r="N59" s="23">
        <f>IF(M59&lt;&gt;"",VLOOKUP($F59,SummaryTable!$B$5:$N$111,COLUMN(N$1)-5,FALSE),"")</f>
        <v>0.65752999999999995</v>
      </c>
      <c r="O59" s="23">
        <f>IF(N59&lt;&gt;"",VLOOKUP($F59,SummaryTable!$B$5:$N$111,COLUMN(O$1)-5,FALSE),"")</f>
        <v>0.71153999999999995</v>
      </c>
      <c r="P59" s="23">
        <f>IF(O59&lt;&gt;"",VLOOKUP($F59,SummaryTable!$B$5:$N$111,COLUMN(P$1)-5,FALSE),"")</f>
        <v>95.373999999999995</v>
      </c>
      <c r="Q59" s="23">
        <f>IF(P59&lt;&gt;"",VLOOKUP($F59,SummaryTable!$B$5:$N$111,COLUMN(Q$1)-5,FALSE),"")</f>
        <v>95.073999999999998</v>
      </c>
      <c r="R59" s="23">
        <f>IF(Q59&lt;&gt;"",VLOOKUP($F59,SummaryTable!$B$5:$N$111,COLUMN(R$1)-5,FALSE),"")</f>
        <v>94.704999999999998</v>
      </c>
    </row>
    <row r="60" spans="1:18" ht="16.5" thickBot="1" x14ac:dyDescent="0.3">
      <c r="A60" s="7"/>
      <c r="B60" s="2" t="s">
        <v>61</v>
      </c>
      <c r="C60" s="2" t="s">
        <v>10</v>
      </c>
      <c r="D60" s="2">
        <v>0.65800000000000003</v>
      </c>
      <c r="E60" s="2" t="s">
        <v>10</v>
      </c>
      <c r="F60" t="s">
        <v>166</v>
      </c>
      <c r="G60" s="23">
        <f>IF(F60&lt;&gt;"",VLOOKUP($F60,SummaryTable!$B$5:$N$111,COLUMN(G$1)-5,FALSE),"")</f>
        <v>0</v>
      </c>
      <c r="H60" s="23">
        <f>IF(G60&lt;&gt;"",VLOOKUP($F60,SummaryTable!$B$5:$N$111,COLUMN(H$1)-5,FALSE),"")</f>
        <v>0.65978999999999999</v>
      </c>
      <c r="I60" s="23" t="str">
        <f>IF(H60&lt;&gt;"",VLOOKUP($F60,SummaryTable!$B$5:$N$111,COLUMN(I$1)-5,FALSE),"")</f>
        <v>.</v>
      </c>
      <c r="J60" s="23">
        <f>IF(I60&lt;&gt;"",VLOOKUP($F60,SummaryTable!$B$5:$N$111,COLUMN(J$1)-5,FALSE),"")</f>
        <v>0.98246</v>
      </c>
      <c r="K60" s="23">
        <f>IF(J60&lt;&gt;"",VLOOKUP($F60,SummaryTable!$B$5:$N$111,COLUMN(K$1)-5,FALSE),"")</f>
        <v>0.98</v>
      </c>
      <c r="L60" s="23" t="str">
        <f>IF(K60&lt;&gt;"",VLOOKUP($F60,SummaryTable!$B$5:$N$111,COLUMN(L$1)-5,FALSE),"")</f>
        <v>.</v>
      </c>
      <c r="M60" s="23" t="str">
        <f>IF(L60&lt;&gt;"",VLOOKUP($F60,SummaryTable!$B$5:$N$111,COLUMN(M$1)-5,FALSE),"")</f>
        <v>.</v>
      </c>
      <c r="N60" s="23">
        <f>IF(M60&lt;&gt;"",VLOOKUP($F60,SummaryTable!$B$5:$N$111,COLUMN(N$1)-5,FALSE),"")</f>
        <v>0.65752999999999995</v>
      </c>
      <c r="O60" s="23" t="str">
        <f>IF(N60&lt;&gt;"",VLOOKUP($F60,SummaryTable!$B$5:$N$111,COLUMN(O$1)-5,FALSE),"")</f>
        <v>.</v>
      </c>
      <c r="P60" s="23">
        <f>IF(O60&lt;&gt;"",VLOOKUP($F60,SummaryTable!$B$5:$N$111,COLUMN(P$1)-5,FALSE),"")</f>
        <v>97.463999999999999</v>
      </c>
      <c r="Q60" s="23">
        <f>IF(P60&lt;&gt;"",VLOOKUP($F60,SummaryTable!$B$5:$N$111,COLUMN(Q$1)-5,FALSE),"")</f>
        <v>97.677999999999997</v>
      </c>
      <c r="R60" s="23" t="str">
        <f>IF(Q60&lt;&gt;"",VLOOKUP($F60,SummaryTable!$B$5:$N$111,COLUMN(R$1)-5,FALSE),"")</f>
        <v>.</v>
      </c>
    </row>
    <row r="61" spans="1:18" ht="16.5" thickBot="1" x14ac:dyDescent="0.3">
      <c r="A61" s="6" t="s">
        <v>62</v>
      </c>
      <c r="B61" s="1"/>
      <c r="C61" s="2"/>
      <c r="D61" s="2"/>
      <c r="E61" s="2"/>
      <c r="G61" s="23" t="str">
        <f>IF(F61&lt;&gt;"",VLOOKUP($F61,SummaryTable!$B$5:$N$111,COLUMN(G$1)-5,FALSE),"")</f>
        <v/>
      </c>
      <c r="H61" s="23" t="str">
        <f>IF(G61&lt;&gt;"",VLOOKUP($F61,SummaryTable!$B$5:$N$111,COLUMN(H$1)-5,FALSE),"")</f>
        <v/>
      </c>
      <c r="I61" s="23" t="str">
        <f>IF(H61&lt;&gt;"",VLOOKUP($F61,SummaryTable!$B$5:$N$111,COLUMN(I$1)-5,FALSE),"")</f>
        <v/>
      </c>
      <c r="J61" s="23" t="str">
        <f>IF(I61&lt;&gt;"",VLOOKUP($F61,SummaryTable!$B$5:$N$111,COLUMN(J$1)-5,FALSE),"")</f>
        <v/>
      </c>
      <c r="K61" s="23" t="str">
        <f>IF(J61&lt;&gt;"",VLOOKUP($F61,SummaryTable!$B$5:$N$111,COLUMN(K$1)-5,FALSE),"")</f>
        <v/>
      </c>
      <c r="L61" s="23" t="str">
        <f>IF(K61&lt;&gt;"",VLOOKUP($F61,SummaryTable!$B$5:$N$111,COLUMN(L$1)-5,FALSE),"")</f>
        <v/>
      </c>
      <c r="M61" s="23" t="str">
        <f>IF(L61&lt;&gt;"",VLOOKUP($F61,SummaryTable!$B$5:$N$111,COLUMN(M$1)-5,FALSE),"")</f>
        <v/>
      </c>
      <c r="N61" s="23" t="str">
        <f>IF(M61&lt;&gt;"",VLOOKUP($F61,SummaryTable!$B$5:$N$111,COLUMN(N$1)-5,FALSE),"")</f>
        <v/>
      </c>
      <c r="O61" s="23" t="str">
        <f>IF(N61&lt;&gt;"",VLOOKUP($F61,SummaryTable!$B$5:$N$111,COLUMN(O$1)-5,FALSE),"")</f>
        <v/>
      </c>
      <c r="P61" s="23" t="str">
        <f>IF(O61&lt;&gt;"",VLOOKUP($F61,SummaryTable!$B$5:$N$111,COLUMN(P$1)-5,FALSE),"")</f>
        <v/>
      </c>
      <c r="Q61" s="23" t="str">
        <f>IF(P61&lt;&gt;"",VLOOKUP($F61,SummaryTable!$B$5:$N$111,COLUMN(Q$1)-5,FALSE),"")</f>
        <v/>
      </c>
      <c r="R61" s="23" t="str">
        <f>IF(Q61&lt;&gt;"",VLOOKUP($F61,SummaryTable!$B$5:$N$111,COLUMN(R$1)-5,FALSE),"")</f>
        <v/>
      </c>
    </row>
    <row r="62" spans="1:18" ht="16.5" thickBot="1" x14ac:dyDescent="0.3">
      <c r="A62" s="7"/>
      <c r="B62" s="2" t="s">
        <v>63</v>
      </c>
      <c r="C62" s="2">
        <v>0.47299999999999998</v>
      </c>
      <c r="D62" s="2">
        <v>0.65800000000000003</v>
      </c>
      <c r="E62" s="2" t="s">
        <v>10</v>
      </c>
      <c r="F62" t="s">
        <v>167</v>
      </c>
      <c r="G62" s="23">
        <f>IF(F62&lt;&gt;"",VLOOKUP($F62,SummaryTable!$B$5:$N$111,COLUMN(G$1)-5,FALSE),"")</f>
        <v>0.47724</v>
      </c>
      <c r="H62" s="23">
        <f>IF(G62&lt;&gt;"",VLOOKUP($F62,SummaryTable!$B$5:$N$111,COLUMN(H$1)-5,FALSE),"")</f>
        <v>0.65993000000000002</v>
      </c>
      <c r="I62" s="23">
        <f>IF(H62&lt;&gt;"",VLOOKUP($F62,SummaryTable!$B$5:$N$111,COLUMN(I$1)-5,FALSE),"")</f>
        <v>-1.0149999999999999E-2</v>
      </c>
      <c r="J62" s="23">
        <f>IF(I62&lt;&gt;"",VLOOKUP($F62,SummaryTable!$B$5:$N$111,COLUMN(J$1)-5,FALSE),"")</f>
        <v>0.83928999999999998</v>
      </c>
      <c r="K62" s="23">
        <f>IF(J62&lt;&gt;"",VLOOKUP($F62,SummaryTable!$B$5:$N$111,COLUMN(K$1)-5,FALSE),"")</f>
        <v>0.98038999999999998</v>
      </c>
      <c r="L62" s="23">
        <f>IF(K62&lt;&gt;"",VLOOKUP($F62,SummaryTable!$B$5:$N$111,COLUMN(L$1)-5,FALSE),"")</f>
        <v>0.97</v>
      </c>
      <c r="M62" s="23">
        <f>IF(L62&lt;&gt;"",VLOOKUP($F62,SummaryTable!$B$5:$N$111,COLUMN(M$1)-5,FALSE),"")</f>
        <v>0.4728</v>
      </c>
      <c r="N62" s="23">
        <f>IF(M62&lt;&gt;"",VLOOKUP($F62,SummaryTable!$B$5:$N$111,COLUMN(N$1)-5,FALSE),"")</f>
        <v>0.65771999999999997</v>
      </c>
      <c r="O62" s="23" t="str">
        <f>IF(N62&lt;&gt;"",VLOOKUP($F62,SummaryTable!$B$5:$N$111,COLUMN(O$1)-5,FALSE),"")</f>
        <v>.</v>
      </c>
      <c r="P62" s="23">
        <f>IF(O62&lt;&gt;"",VLOOKUP($F62,SummaryTable!$B$5:$N$111,COLUMN(P$1)-5,FALSE),"")</f>
        <v>85.027000000000001</v>
      </c>
      <c r="Q62" s="23">
        <f>IF(P62&lt;&gt;"",VLOOKUP($F62,SummaryTable!$B$5:$N$111,COLUMN(Q$1)-5,FALSE),"")</f>
        <v>97.709000000000003</v>
      </c>
      <c r="R62" s="23">
        <f>IF(Q62&lt;&gt;"",VLOOKUP($F62,SummaryTable!$B$5:$N$111,COLUMN(R$1)-5,FALSE),"")</f>
        <v>97.575999999999993</v>
      </c>
    </row>
    <row r="63" spans="1:18" ht="16.5" thickBot="1" x14ac:dyDescent="0.3">
      <c r="A63" s="7"/>
      <c r="B63" s="2" t="s">
        <v>64</v>
      </c>
      <c r="C63" s="2">
        <v>0.68899999999999995</v>
      </c>
      <c r="D63" s="2">
        <v>0.70499999999999996</v>
      </c>
      <c r="E63" s="2">
        <v>0.40400000000000003</v>
      </c>
      <c r="F63" t="s">
        <v>168</v>
      </c>
      <c r="G63" s="23">
        <f>IF(F63&lt;&gt;"",VLOOKUP($F63,SummaryTable!$B$5:$N$111,COLUMN(G$1)-5,FALSE),"")</f>
        <v>0.69182999999999995</v>
      </c>
      <c r="H63" s="23">
        <f>IF(G63&lt;&gt;"",VLOOKUP($F63,SummaryTable!$B$5:$N$111,COLUMN(H$1)-5,FALSE),"")</f>
        <v>0.70311999999999997</v>
      </c>
      <c r="I63" s="23">
        <f>IF(H63&lt;&gt;"",VLOOKUP($F63,SummaryTable!$B$5:$N$111,COLUMN(I$1)-5,FALSE),"")</f>
        <v>0.39628000000000002</v>
      </c>
      <c r="J63" s="23">
        <f>IF(I63&lt;&gt;"",VLOOKUP($F63,SummaryTable!$B$5:$N$111,COLUMN(J$1)-5,FALSE),"")</f>
        <v>0.84745999999999999</v>
      </c>
      <c r="K63" s="23">
        <f>IF(J63&lt;&gt;"",VLOOKUP($F63,SummaryTable!$B$5:$N$111,COLUMN(K$1)-5,FALSE),"")</f>
        <v>0.90195999999999998</v>
      </c>
      <c r="L63" s="23">
        <f>IF(K63&lt;&gt;"",VLOOKUP($F63,SummaryTable!$B$5:$N$111,COLUMN(L$1)-5,FALSE),"")</f>
        <v>0.71</v>
      </c>
      <c r="M63" s="23">
        <f>IF(L63&lt;&gt;"",VLOOKUP($F63,SummaryTable!$B$5:$N$111,COLUMN(M$1)-5,FALSE),"")</f>
        <v>0.68928999999999996</v>
      </c>
      <c r="N63" s="23">
        <f>IF(M63&lt;&gt;"",VLOOKUP($F63,SummaryTable!$B$5:$N$111,COLUMN(N$1)-5,FALSE),"")</f>
        <v>0.70452000000000004</v>
      </c>
      <c r="O63" s="23">
        <f>IF(N63&lt;&gt;"",VLOOKUP($F63,SummaryTable!$B$5:$N$111,COLUMN(O$1)-5,FALSE),"")</f>
        <v>0.40377999999999997</v>
      </c>
      <c r="P63" s="23">
        <f>IF(O63&lt;&gt;"",VLOOKUP($F63,SummaryTable!$B$5:$N$111,COLUMN(P$1)-5,FALSE),"")</f>
        <v>61.988999999999997</v>
      </c>
      <c r="Q63" s="23">
        <f>IF(P63&lt;&gt;"",VLOOKUP($F63,SummaryTable!$B$5:$N$111,COLUMN(Q$1)-5,FALSE),"")</f>
        <v>84.641000000000005</v>
      </c>
      <c r="R63" s="23">
        <f>IF(Q63&lt;&gt;"",VLOOKUP($F63,SummaryTable!$B$5:$N$111,COLUMN(R$1)-5,FALSE),"")</f>
        <v>53.857999999999997</v>
      </c>
    </row>
    <row r="64" spans="1:18" ht="16.5" thickBot="1" x14ac:dyDescent="0.3">
      <c r="A64" s="7"/>
      <c r="B64" s="2" t="s">
        <v>65</v>
      </c>
      <c r="C64" s="2">
        <v>0.69799999999999995</v>
      </c>
      <c r="D64" s="2">
        <v>0.64800000000000002</v>
      </c>
      <c r="E64" s="2">
        <v>0.27100000000000002</v>
      </c>
      <c r="F64" t="s">
        <v>169</v>
      </c>
      <c r="G64" s="23">
        <f>IF(F64&lt;&gt;"",VLOOKUP($F64,SummaryTable!$B$5:$N$111,COLUMN(G$1)-5,FALSE),"")</f>
        <v>0.70026999999999995</v>
      </c>
      <c r="H64" s="23">
        <f>IF(G64&lt;&gt;"",VLOOKUP($F64,SummaryTable!$B$5:$N$111,COLUMN(H$1)-5,FALSE),"")</f>
        <v>0.64931000000000005</v>
      </c>
      <c r="I64" s="23">
        <f>IF(H64&lt;&gt;"",VLOOKUP($F64,SummaryTable!$B$5:$N$111,COLUMN(I$1)-5,FALSE),"")</f>
        <v>0.27106000000000002</v>
      </c>
      <c r="J64" s="23">
        <f>IF(I64&lt;&gt;"",VLOOKUP($F64,SummaryTable!$B$5:$N$111,COLUMN(J$1)-5,FALSE),"")</f>
        <v>0.94642999999999999</v>
      </c>
      <c r="K64" s="23">
        <f>IF(J64&lt;&gt;"",VLOOKUP($F64,SummaryTable!$B$5:$N$111,COLUMN(K$1)-5,FALSE),"")</f>
        <v>0.96077999999999997</v>
      </c>
      <c r="L64" s="23">
        <f>IF(K64&lt;&gt;"",VLOOKUP($F64,SummaryTable!$B$5:$N$111,COLUMN(L$1)-5,FALSE),"")</f>
        <v>0.88</v>
      </c>
      <c r="M64" s="23">
        <f>IF(L64&lt;&gt;"",VLOOKUP($F64,SummaryTable!$B$5:$N$111,COLUMN(M$1)-5,FALSE),"")</f>
        <v>0.69784000000000002</v>
      </c>
      <c r="N64" s="23">
        <f>IF(M64&lt;&gt;"",VLOOKUP($F64,SummaryTable!$B$5:$N$111,COLUMN(N$1)-5,FALSE),"")</f>
        <v>0.64827999999999997</v>
      </c>
      <c r="O64" s="23">
        <f>IF(N64&lt;&gt;"",VLOOKUP($F64,SummaryTable!$B$5:$N$111,COLUMN(O$1)-5,FALSE),"")</f>
        <v>0.27095999999999998</v>
      </c>
      <c r="P64" s="23">
        <f>IF(O64&lt;&gt;"",VLOOKUP($F64,SummaryTable!$B$5:$N$111,COLUMN(P$1)-5,FALSE),"")</f>
        <v>90.569000000000003</v>
      </c>
      <c r="Q64" s="23">
        <f>IF(P64&lt;&gt;"",VLOOKUP($F64,SummaryTable!$B$5:$N$111,COLUMN(Q$1)-5,FALSE),"")</f>
        <v>98.046000000000006</v>
      </c>
      <c r="R64" s="23">
        <f>IF(Q64&lt;&gt;"",VLOOKUP($F64,SummaryTable!$B$5:$N$111,COLUMN(R$1)-5,FALSE),"")</f>
        <v>92.575999999999993</v>
      </c>
    </row>
    <row r="65" spans="1:18" ht="16.5" thickBot="1" x14ac:dyDescent="0.3">
      <c r="A65" s="7"/>
      <c r="B65" s="2" t="s">
        <v>66</v>
      </c>
      <c r="C65" s="2">
        <v>0.68</v>
      </c>
      <c r="D65" s="2">
        <v>0.78300000000000003</v>
      </c>
      <c r="E65" s="2">
        <v>0.63500000000000001</v>
      </c>
      <c r="F65" t="s">
        <v>170</v>
      </c>
      <c r="G65" s="23">
        <f>IF(F65&lt;&gt;"",VLOOKUP($F65,SummaryTable!$B$5:$N$111,COLUMN(G$1)-5,FALSE),"")</f>
        <v>0.68267999999999995</v>
      </c>
      <c r="H65" s="23">
        <f>IF(G65&lt;&gt;"",VLOOKUP($F65,SummaryTable!$B$5:$N$111,COLUMN(H$1)-5,FALSE),"")</f>
        <v>0.78419000000000005</v>
      </c>
      <c r="I65" s="23">
        <f>IF(H65&lt;&gt;"",VLOOKUP($F65,SummaryTable!$B$5:$N$111,COLUMN(I$1)-5,FALSE),"")</f>
        <v>0.63622999999999996</v>
      </c>
      <c r="J65" s="23">
        <f>IF(I65&lt;&gt;"",VLOOKUP($F65,SummaryTable!$B$5:$N$111,COLUMN(J$1)-5,FALSE),"")</f>
        <v>0.88136000000000003</v>
      </c>
      <c r="K65" s="23">
        <f>IF(J65&lt;&gt;"",VLOOKUP($F65,SummaryTable!$B$5:$N$111,COLUMN(K$1)-5,FALSE),"")</f>
        <v>0.92157</v>
      </c>
      <c r="L65" s="23">
        <f>IF(K65&lt;&gt;"",VLOOKUP($F65,SummaryTable!$B$5:$N$111,COLUMN(L$1)-5,FALSE),"")</f>
        <v>0.88888999999999996</v>
      </c>
      <c r="M65" s="23">
        <f>IF(L65&lt;&gt;"",VLOOKUP($F65,SummaryTable!$B$5:$N$111,COLUMN(M$1)-5,FALSE),"")</f>
        <v>0.68008999999999997</v>
      </c>
      <c r="N65" s="23">
        <f>IF(M65&lt;&gt;"",VLOOKUP($F65,SummaryTable!$B$5:$N$111,COLUMN(N$1)-5,FALSE),"")</f>
        <v>0.78251999999999999</v>
      </c>
      <c r="O65" s="23">
        <f>IF(N65&lt;&gt;"",VLOOKUP($F65,SummaryTable!$B$5:$N$111,COLUMN(O$1)-5,FALSE),"")</f>
        <v>0.63492999999999999</v>
      </c>
      <c r="P65" s="23">
        <f>IF(O65&lt;&gt;"",VLOOKUP($F65,SummaryTable!$B$5:$N$111,COLUMN(P$1)-5,FALSE),"")</f>
        <v>83.480999999999995</v>
      </c>
      <c r="Q65" s="23">
        <f>IF(P65&lt;&gt;"",VLOOKUP($F65,SummaryTable!$B$5:$N$111,COLUMN(Q$1)-5,FALSE),"")</f>
        <v>86.111000000000004</v>
      </c>
      <c r="R65" s="23">
        <f>IF(Q65&lt;&gt;"",VLOOKUP($F65,SummaryTable!$B$5:$N$111,COLUMN(R$1)-5,FALSE),"")</f>
        <v>87.272999999999996</v>
      </c>
    </row>
    <row r="66" spans="1:18" ht="16.5" thickBot="1" x14ac:dyDescent="0.3">
      <c r="A66" s="7"/>
      <c r="B66" s="2" t="s">
        <v>67</v>
      </c>
      <c r="C66" s="2">
        <v>0.79500000000000004</v>
      </c>
      <c r="D66" s="2">
        <v>0.38100000000000001</v>
      </c>
      <c r="E66" s="2">
        <v>-0.01</v>
      </c>
      <c r="F66" t="s">
        <v>171</v>
      </c>
      <c r="G66" s="23">
        <f>IF(F66&lt;&gt;"",VLOOKUP($F66,SummaryTable!$B$5:$N$111,COLUMN(G$1)-5,FALSE),"")</f>
        <v>0.79557</v>
      </c>
      <c r="H66" s="23">
        <f>IF(G66&lt;&gt;"",VLOOKUP($F66,SummaryTable!$B$5:$N$111,COLUMN(H$1)-5,FALSE),"")</f>
        <v>0.37525999999999998</v>
      </c>
      <c r="I66" s="23">
        <f>IF(H66&lt;&gt;"",VLOOKUP($F66,SummaryTable!$B$5:$N$111,COLUMN(I$1)-5,FALSE),"")</f>
        <v>-5.0499999999999998E-3</v>
      </c>
      <c r="J66" s="23">
        <f>IF(I66&lt;&gt;"",VLOOKUP($F66,SummaryTable!$B$5:$N$111,COLUMN(J$1)-5,FALSE),"")</f>
        <v>0.94915000000000005</v>
      </c>
      <c r="K66" s="23">
        <f>IF(J66&lt;&gt;"",VLOOKUP($F66,SummaryTable!$B$5:$N$111,COLUMN(K$1)-5,FALSE),"")</f>
        <v>0.94118000000000002</v>
      </c>
      <c r="L66" s="23">
        <f>IF(K66&lt;&gt;"",VLOOKUP($F66,SummaryTable!$B$5:$N$111,COLUMN(L$1)-5,FALSE),"")</f>
        <v>0.98</v>
      </c>
      <c r="M66" s="23">
        <f>IF(L66&lt;&gt;"",VLOOKUP($F66,SummaryTable!$B$5:$N$111,COLUMN(M$1)-5,FALSE),"")</f>
        <v>0.79490000000000005</v>
      </c>
      <c r="N66" s="23">
        <f>IF(M66&lt;&gt;"",VLOOKUP($F66,SummaryTable!$B$5:$N$111,COLUMN(N$1)-5,FALSE),"")</f>
        <v>0.38057000000000002</v>
      </c>
      <c r="O66" s="23">
        <f>IF(N66&lt;&gt;"",VLOOKUP($F66,SummaryTable!$B$5:$N$111,COLUMN(O$1)-5,FALSE),"")</f>
        <v>-1.01E-2</v>
      </c>
      <c r="P66" s="23">
        <f>IF(O66&lt;&gt;"",VLOOKUP($F66,SummaryTable!$B$5:$N$111,COLUMN(P$1)-5,FALSE),"")</f>
        <v>93.25</v>
      </c>
      <c r="Q66" s="23">
        <f>IF(P66&lt;&gt;"",VLOOKUP($F66,SummaryTable!$B$5:$N$111,COLUMN(Q$1)-5,FALSE),"")</f>
        <v>95.745000000000005</v>
      </c>
      <c r="R66" s="23">
        <f>IF(Q66&lt;&gt;"",VLOOKUP($F66,SummaryTable!$B$5:$N$111,COLUMN(R$1)-5,FALSE),"")</f>
        <v>99.546000000000006</v>
      </c>
    </row>
    <row r="67" spans="1:18" ht="16.5" thickBot="1" x14ac:dyDescent="0.3">
      <c r="A67" s="7"/>
      <c r="B67" s="2" t="s">
        <v>68</v>
      </c>
      <c r="C67" s="2">
        <v>0.73299999999999998</v>
      </c>
      <c r="D67" s="2" t="s">
        <v>10</v>
      </c>
      <c r="E67" s="2">
        <v>0.52100000000000002</v>
      </c>
      <c r="F67" t="s">
        <v>172</v>
      </c>
      <c r="G67" s="23">
        <f>IF(F67&lt;&gt;"",VLOOKUP($F67,SummaryTable!$B$5:$N$111,COLUMN(G$1)-5,FALSE),"")</f>
        <v>0.73380000000000001</v>
      </c>
      <c r="H67" s="23">
        <f>IF(G67&lt;&gt;"",VLOOKUP($F67,SummaryTable!$B$5:$N$111,COLUMN(H$1)-5,FALSE),"")</f>
        <v>-2.0619999999999999E-2</v>
      </c>
      <c r="I67" s="23">
        <f>IF(H67&lt;&gt;"",VLOOKUP($F67,SummaryTable!$B$5:$N$111,COLUMN(I$1)-5,FALSE),"")</f>
        <v>0.52139999999999997</v>
      </c>
      <c r="J67" s="23">
        <f>IF(I67&lt;&gt;"",VLOOKUP($F67,SummaryTable!$B$5:$N$111,COLUMN(J$1)-5,FALSE),"")</f>
        <v>0.96552000000000004</v>
      </c>
      <c r="K67" s="23">
        <f>IF(J67&lt;&gt;"",VLOOKUP($F67,SummaryTable!$B$5:$N$111,COLUMN(K$1)-5,FALSE),"")</f>
        <v>0.94</v>
      </c>
      <c r="L67" s="23">
        <f>IF(K67&lt;&gt;"",VLOOKUP($F67,SummaryTable!$B$5:$N$111,COLUMN(L$1)-5,FALSE),"")</f>
        <v>0.95</v>
      </c>
      <c r="M67" s="23">
        <f>IF(L67&lt;&gt;"",VLOOKUP($F67,SummaryTable!$B$5:$N$111,COLUMN(M$1)-5,FALSE),"")</f>
        <v>0.73272000000000004</v>
      </c>
      <c r="N67" s="23" t="str">
        <f>IF(M67&lt;&gt;"",VLOOKUP($F67,SummaryTable!$B$5:$N$111,COLUMN(N$1)-5,FALSE),"")</f>
        <v>.</v>
      </c>
      <c r="O67" s="23">
        <f>IF(N67&lt;&gt;"",VLOOKUP($F67,SummaryTable!$B$5:$N$111,COLUMN(O$1)-5,FALSE),"")</f>
        <v>0.52107000000000003</v>
      </c>
      <c r="P67" s="23">
        <f>IF(O67&lt;&gt;"",VLOOKUP($F67,SummaryTable!$B$5:$N$111,COLUMN(P$1)-5,FALSE),"")</f>
        <v>95.906999999999996</v>
      </c>
      <c r="Q67" s="23">
        <f>IF(P67&lt;&gt;"",VLOOKUP($F67,SummaryTable!$B$5:$N$111,COLUMN(Q$1)-5,FALSE),"")</f>
        <v>98.2</v>
      </c>
      <c r="R67" s="23">
        <f>IF(Q67&lt;&gt;"",VLOOKUP($F67,SummaryTable!$B$5:$N$111,COLUMN(R$1)-5,FALSE),"")</f>
        <v>97.277000000000001</v>
      </c>
    </row>
    <row r="68" spans="1:18" ht="16.5" thickBot="1" x14ac:dyDescent="0.3">
      <c r="A68" s="7"/>
      <c r="B68" s="2" t="s">
        <v>69</v>
      </c>
      <c r="C68" s="2" t="s">
        <v>10</v>
      </c>
      <c r="D68" s="2" t="s">
        <v>10</v>
      </c>
      <c r="E68" s="2" t="s">
        <v>10</v>
      </c>
      <c r="F68" t="s">
        <v>173</v>
      </c>
      <c r="G68" s="23" t="str">
        <f>IF(F68&lt;&gt;"",VLOOKUP($F68,SummaryTable!$B$5:$N$111,COLUMN(G$1)-5,FALSE),"")</f>
        <v>.</v>
      </c>
      <c r="H68" s="23">
        <f>IF(G68&lt;&gt;"",VLOOKUP($F68,SummaryTable!$B$5:$N$111,COLUMN(H$1)-5,FALSE),"")</f>
        <v>0</v>
      </c>
      <c r="I68" s="23">
        <f>IF(H68&lt;&gt;"",VLOOKUP($F68,SummaryTable!$B$5:$N$111,COLUMN(I$1)-5,FALSE),"")</f>
        <v>0</v>
      </c>
      <c r="J68" s="23">
        <f>IF(I68&lt;&gt;"",VLOOKUP($F68,SummaryTable!$B$5:$N$111,COLUMN(J$1)-5,FALSE),"")</f>
        <v>1</v>
      </c>
      <c r="K68" s="23">
        <f>IF(J68&lt;&gt;"",VLOOKUP($F68,SummaryTable!$B$5:$N$111,COLUMN(K$1)-5,FALSE),"")</f>
        <v>1</v>
      </c>
      <c r="L68" s="23">
        <f>IF(K68&lt;&gt;"",VLOOKUP($F68,SummaryTable!$B$5:$N$111,COLUMN(L$1)-5,FALSE),"")</f>
        <v>1</v>
      </c>
      <c r="M68" s="23" t="str">
        <f>IF(L68&lt;&gt;"",VLOOKUP($F68,SummaryTable!$B$5:$N$111,COLUMN(M$1)-5,FALSE),"")</f>
        <v>.</v>
      </c>
      <c r="N68" s="23" t="str">
        <f>IF(M68&lt;&gt;"",VLOOKUP($F68,SummaryTable!$B$5:$N$111,COLUMN(N$1)-5,FALSE),"")</f>
        <v>.</v>
      </c>
      <c r="O68" s="23" t="str">
        <f>IF(N68&lt;&gt;"",VLOOKUP($F68,SummaryTable!$B$5:$N$111,COLUMN(O$1)-5,FALSE),"")</f>
        <v>.</v>
      </c>
      <c r="P68" s="23">
        <f>IF(O68&lt;&gt;"",VLOOKUP($F68,SummaryTable!$B$5:$N$111,COLUMN(P$1)-5,FALSE),"")</f>
        <v>99.644999999999996</v>
      </c>
      <c r="Q68" s="23">
        <f>IF(P68&lt;&gt;"",VLOOKUP($F68,SummaryTable!$B$5:$N$111,COLUMN(Q$1)-5,FALSE),"")</f>
        <v>99.837000000000003</v>
      </c>
      <c r="R68" s="23">
        <f>IF(Q68&lt;&gt;"",VLOOKUP($F68,SummaryTable!$B$5:$N$111,COLUMN(R$1)-5,FALSE),"")</f>
        <v>99.849000000000004</v>
      </c>
    </row>
    <row r="69" spans="1:18" ht="16.5" thickBot="1" x14ac:dyDescent="0.3">
      <c r="A69" s="7"/>
      <c r="B69" s="2" t="s">
        <v>70</v>
      </c>
      <c r="C69" s="2">
        <v>1</v>
      </c>
      <c r="D69" s="2">
        <v>1</v>
      </c>
      <c r="E69" s="2">
        <v>0.49199999999999999</v>
      </c>
      <c r="F69" t="s">
        <v>174</v>
      </c>
      <c r="G69" s="23">
        <f>IF(F69&lt;&gt;"",VLOOKUP($F69,SummaryTable!$B$5:$N$111,COLUMN(G$1)-5,FALSE),"")</f>
        <v>1</v>
      </c>
      <c r="H69" s="23">
        <f>IF(G69&lt;&gt;"",VLOOKUP($F69,SummaryTable!$B$5:$N$111,COLUMN(H$1)-5,FALSE),"")</f>
        <v>1</v>
      </c>
      <c r="I69" s="23">
        <f>IF(H69&lt;&gt;"",VLOOKUP($F69,SummaryTable!$B$5:$N$111,COLUMN(I$1)-5,FALSE),"")</f>
        <v>0.49235000000000001</v>
      </c>
      <c r="J69" s="23">
        <f>IF(I69&lt;&gt;"",VLOOKUP($F69,SummaryTable!$B$5:$N$111,COLUMN(J$1)-5,FALSE),"")</f>
        <v>1</v>
      </c>
      <c r="K69" s="23">
        <f>IF(J69&lt;&gt;"",VLOOKUP($F69,SummaryTable!$B$5:$N$111,COLUMN(K$1)-5,FALSE),"")</f>
        <v>1</v>
      </c>
      <c r="L69" s="23">
        <f>IF(K69&lt;&gt;"",VLOOKUP($F69,SummaryTable!$B$5:$N$111,COLUMN(L$1)-5,FALSE),"")</f>
        <v>0.98</v>
      </c>
      <c r="M69" s="23">
        <f>IF(L69&lt;&gt;"",VLOOKUP($F69,SummaryTable!$B$5:$N$111,COLUMN(M$1)-5,FALSE),"")</f>
        <v>1</v>
      </c>
      <c r="N69" s="23">
        <f>IF(M69&lt;&gt;"",VLOOKUP($F69,SummaryTable!$B$5:$N$111,COLUMN(N$1)-5,FALSE),"")</f>
        <v>1</v>
      </c>
      <c r="O69" s="23">
        <f>IF(N69&lt;&gt;"",VLOOKUP($F69,SummaryTable!$B$5:$N$111,COLUMN(O$1)-5,FALSE),"")</f>
        <v>0.49238999999999999</v>
      </c>
      <c r="P69" s="23">
        <f>IF(O69&lt;&gt;"",VLOOKUP($F69,SummaryTable!$B$5:$N$111,COLUMN(P$1)-5,FALSE),"")</f>
        <v>98.757000000000005</v>
      </c>
      <c r="Q69" s="23">
        <f>IF(P69&lt;&gt;"",VLOOKUP($F69,SummaryTable!$B$5:$N$111,COLUMN(Q$1)-5,FALSE),"")</f>
        <v>99.349000000000004</v>
      </c>
      <c r="R69" s="23">
        <f>IF(Q69&lt;&gt;"",VLOOKUP($F69,SummaryTable!$B$5:$N$111,COLUMN(R$1)-5,FALSE),"")</f>
        <v>98.033000000000001</v>
      </c>
    </row>
    <row r="70" spans="1:18" ht="16.5" thickBot="1" x14ac:dyDescent="0.3">
      <c r="A70" s="7"/>
      <c r="B70" s="2" t="s">
        <v>71</v>
      </c>
      <c r="C70" s="2">
        <v>0.65100000000000002</v>
      </c>
      <c r="D70" s="2">
        <v>0.65500000000000003</v>
      </c>
      <c r="E70" s="2">
        <v>0.81399999999999995</v>
      </c>
      <c r="F70" t="s">
        <v>175</v>
      </c>
      <c r="G70" s="23">
        <f>IF(F70&lt;&gt;"",VLOOKUP($F70,SummaryTable!$B$5:$N$111,COLUMN(G$1)-5,FALSE),"")</f>
        <v>0.65444999999999998</v>
      </c>
      <c r="H70" s="23">
        <f>IF(G70&lt;&gt;"",VLOOKUP($F70,SummaryTable!$B$5:$N$111,COLUMN(H$1)-5,FALSE),"")</f>
        <v>0.65625</v>
      </c>
      <c r="I70" s="23">
        <f>IF(H70&lt;&gt;"",VLOOKUP($F70,SummaryTable!$B$5:$N$111,COLUMN(I$1)-5,FALSE),"")</f>
        <v>0.81344000000000005</v>
      </c>
      <c r="J70" s="23">
        <f>IF(I70&lt;&gt;"",VLOOKUP($F70,SummaryTable!$B$5:$N$111,COLUMN(J$1)-5,FALSE),"")</f>
        <v>0.82759000000000005</v>
      </c>
      <c r="K70" s="23">
        <f>IF(J70&lt;&gt;"",VLOOKUP($F70,SummaryTable!$B$5:$N$111,COLUMN(K$1)-5,FALSE),"")</f>
        <v>0.84</v>
      </c>
      <c r="L70" s="23">
        <f>IF(K70&lt;&gt;"",VLOOKUP($F70,SummaryTable!$B$5:$N$111,COLUMN(L$1)-5,FALSE),"")</f>
        <v>0.94</v>
      </c>
      <c r="M70" s="23">
        <f>IF(L70&lt;&gt;"",VLOOKUP($F70,SummaryTable!$B$5:$N$111,COLUMN(M$1)-5,FALSE),"")</f>
        <v>0.65144000000000002</v>
      </c>
      <c r="N70" s="23">
        <f>IF(M70&lt;&gt;"",VLOOKUP($F70,SummaryTable!$B$5:$N$111,COLUMN(N$1)-5,FALSE),"")</f>
        <v>0.65517000000000003</v>
      </c>
      <c r="O70" s="23">
        <f>IF(N70&lt;&gt;"",VLOOKUP($F70,SummaryTable!$B$5:$N$111,COLUMN(O$1)-5,FALSE),"")</f>
        <v>0.81355</v>
      </c>
      <c r="P70" s="23">
        <f>IF(O70&lt;&gt;"",VLOOKUP($F70,SummaryTable!$B$5:$N$111,COLUMN(P$1)-5,FALSE),"")</f>
        <v>72.775999999999996</v>
      </c>
      <c r="Q70" s="23">
        <f>IF(P70&lt;&gt;"",VLOOKUP($F70,SummaryTable!$B$5:$N$111,COLUMN(Q$1)-5,FALSE),"")</f>
        <v>80.983999999999995</v>
      </c>
      <c r="R70" s="23">
        <f>IF(Q70&lt;&gt;"",VLOOKUP($F70,SummaryTable!$B$5:$N$111,COLUMN(R$1)-5,FALSE),"")</f>
        <v>80.03</v>
      </c>
    </row>
    <row r="71" spans="1:18" ht="16.5" thickBot="1" x14ac:dyDescent="0.3">
      <c r="A71" s="7"/>
      <c r="B71" s="2" t="s">
        <v>72</v>
      </c>
      <c r="C71" s="2" t="s">
        <v>10</v>
      </c>
      <c r="D71" s="2">
        <v>-0.02</v>
      </c>
      <c r="E71" s="2" t="s">
        <v>10</v>
      </c>
      <c r="F71" t="s">
        <v>176</v>
      </c>
      <c r="G71" s="23">
        <f>IF(F71&lt;&gt;"",VLOOKUP($F71,SummaryTable!$B$5:$N$111,COLUMN(G$1)-5,FALSE),"")</f>
        <v>0</v>
      </c>
      <c r="H71" s="23">
        <f>IF(G71&lt;&gt;"",VLOOKUP($F71,SummaryTable!$B$5:$N$111,COLUMN(H$1)-5,FALSE),"")</f>
        <v>-0.01</v>
      </c>
      <c r="I71" s="23" t="str">
        <f>IF(H71&lt;&gt;"",VLOOKUP($F71,SummaryTable!$B$5:$N$111,COLUMN(I$1)-5,FALSE),"")</f>
        <v>.</v>
      </c>
      <c r="J71" s="23">
        <f>IF(I71&lt;&gt;"",VLOOKUP($F71,SummaryTable!$B$5:$N$111,COLUMN(J$1)-5,FALSE),"")</f>
        <v>1</v>
      </c>
      <c r="K71" s="23">
        <f>IF(J71&lt;&gt;"",VLOOKUP($F71,SummaryTable!$B$5:$N$111,COLUMN(K$1)-5,FALSE),"")</f>
        <v>0.96077999999999997</v>
      </c>
      <c r="L71" s="23" t="str">
        <f>IF(K71&lt;&gt;"",VLOOKUP($F71,SummaryTable!$B$5:$N$111,COLUMN(L$1)-5,FALSE),"")</f>
        <v>.</v>
      </c>
      <c r="M71" s="23" t="str">
        <f>IF(L71&lt;&gt;"",VLOOKUP($F71,SummaryTable!$B$5:$N$111,COLUMN(M$1)-5,FALSE),"")</f>
        <v>.</v>
      </c>
      <c r="N71" s="23">
        <f>IF(M71&lt;&gt;"",VLOOKUP($F71,SummaryTable!$B$5:$N$111,COLUMN(N$1)-5,FALSE),"")</f>
        <v>-0.02</v>
      </c>
      <c r="O71" s="23" t="str">
        <f>IF(N71&lt;&gt;"",VLOOKUP($F71,SummaryTable!$B$5:$N$111,COLUMN(O$1)-5,FALSE),"")</f>
        <v>.</v>
      </c>
      <c r="P71" s="23">
        <f>IF(O71&lt;&gt;"",VLOOKUP($F71,SummaryTable!$B$5:$N$111,COLUMN(P$1)-5,FALSE),"")</f>
        <v>99.465000000000003</v>
      </c>
      <c r="Q71" s="23">
        <f>IF(P71&lt;&gt;"",VLOOKUP($F71,SummaryTable!$B$5:$N$111,COLUMN(Q$1)-5,FALSE),"")</f>
        <v>99.510999999999996</v>
      </c>
      <c r="R71" s="23" t="str">
        <f>IF(Q71&lt;&gt;"",VLOOKUP($F71,SummaryTable!$B$5:$N$111,COLUMN(R$1)-5,FALSE),"")</f>
        <v>.</v>
      </c>
    </row>
    <row r="72" spans="1:18" ht="16.5" thickBot="1" x14ac:dyDescent="0.3">
      <c r="A72" s="7"/>
      <c r="B72" s="2" t="s">
        <v>73</v>
      </c>
      <c r="C72" s="2">
        <v>0.73199999999999998</v>
      </c>
      <c r="D72" s="2">
        <v>0.37</v>
      </c>
      <c r="E72" s="2">
        <v>0.74</v>
      </c>
      <c r="F72" t="s">
        <v>177</v>
      </c>
      <c r="G72" s="23">
        <f>IF(F72&lt;&gt;"",VLOOKUP($F72,SummaryTable!$B$5:$N$111,COLUMN(G$1)-5,FALSE),"")</f>
        <v>0.73409000000000002</v>
      </c>
      <c r="H72" s="23">
        <f>IF(G72&lt;&gt;"",VLOOKUP($F72,SummaryTable!$B$5:$N$111,COLUMN(H$1)-5,FALSE),"")</f>
        <v>0.37525999999999998</v>
      </c>
      <c r="I72" s="23">
        <f>IF(H72&lt;&gt;"",VLOOKUP($F72,SummaryTable!$B$5:$N$111,COLUMN(I$1)-5,FALSE),"")</f>
        <v>0.74089000000000005</v>
      </c>
      <c r="J72" s="23">
        <f>IF(I72&lt;&gt;"",VLOOKUP($F72,SummaryTable!$B$5:$N$111,COLUMN(J$1)-5,FALSE),"")</f>
        <v>0.96609999999999996</v>
      </c>
      <c r="K72" s="23">
        <f>IF(J72&lt;&gt;"",VLOOKUP($F72,SummaryTable!$B$5:$N$111,COLUMN(K$1)-5,FALSE),"")</f>
        <v>0.94118000000000002</v>
      </c>
      <c r="L72" s="23">
        <f>IF(K72&lt;&gt;"",VLOOKUP($F72,SummaryTable!$B$5:$N$111,COLUMN(L$1)-5,FALSE),"")</f>
        <v>0.98</v>
      </c>
      <c r="M72" s="23">
        <f>IF(L72&lt;&gt;"",VLOOKUP($F72,SummaryTable!$B$5:$N$111,COLUMN(M$1)-5,FALSE),"")</f>
        <v>0.73182000000000003</v>
      </c>
      <c r="N72" s="23">
        <f>IF(M72&lt;&gt;"",VLOOKUP($F72,SummaryTable!$B$5:$N$111,COLUMN(N$1)-5,FALSE),"")</f>
        <v>0.37036999999999998</v>
      </c>
      <c r="O72" s="23">
        <f>IF(N72&lt;&gt;"",VLOOKUP($F72,SummaryTable!$B$5:$N$111,COLUMN(O$1)-5,FALSE),"")</f>
        <v>0.74026000000000003</v>
      </c>
      <c r="P72" s="23">
        <f>IF(O72&lt;&gt;"",VLOOKUP($F72,SummaryTable!$B$5:$N$111,COLUMN(P$1)-5,FALSE),"")</f>
        <v>96.084999999999994</v>
      </c>
      <c r="Q72" s="23">
        <f>IF(P72&lt;&gt;"",VLOOKUP($F72,SummaryTable!$B$5:$N$111,COLUMN(Q$1)-5,FALSE),"")</f>
        <v>97.557000000000002</v>
      </c>
      <c r="R72" s="23">
        <f>IF(Q72&lt;&gt;"",VLOOKUP($F72,SummaryTable!$B$5:$N$111,COLUMN(R$1)-5,FALSE),"")</f>
        <v>97.126000000000005</v>
      </c>
    </row>
    <row r="73" spans="1:18" ht="16.5" thickBot="1" x14ac:dyDescent="0.3">
      <c r="A73" s="7"/>
      <c r="B73" s="2" t="s">
        <v>74</v>
      </c>
      <c r="C73" s="2">
        <v>0.65900000000000003</v>
      </c>
      <c r="D73" s="2">
        <v>0.65800000000000003</v>
      </c>
      <c r="E73" s="2" t="s">
        <v>10</v>
      </c>
      <c r="F73" t="s">
        <v>178</v>
      </c>
      <c r="G73" s="23">
        <f>IF(F73&lt;&gt;"",VLOOKUP($F73,SummaryTable!$B$5:$N$111,COLUMN(G$1)-5,FALSE),"")</f>
        <v>0.66076999999999997</v>
      </c>
      <c r="H73" s="23">
        <f>IF(G73&lt;&gt;"",VLOOKUP($F73,SummaryTable!$B$5:$N$111,COLUMN(H$1)-5,FALSE),"")</f>
        <v>0.65993000000000002</v>
      </c>
      <c r="I73" s="23" t="str">
        <f>IF(H73&lt;&gt;"",VLOOKUP($F73,SummaryTable!$B$5:$N$111,COLUMN(I$1)-5,FALSE),"")</f>
        <v>.</v>
      </c>
      <c r="J73" s="23">
        <f>IF(I73&lt;&gt;"",VLOOKUP($F73,SummaryTable!$B$5:$N$111,COLUMN(J$1)-5,FALSE),"")</f>
        <v>0.98275999999999997</v>
      </c>
      <c r="K73" s="23">
        <f>IF(J73&lt;&gt;"",VLOOKUP($F73,SummaryTable!$B$5:$N$111,COLUMN(K$1)-5,FALSE),"")</f>
        <v>0.98038999999999998</v>
      </c>
      <c r="L73" s="23" t="str">
        <f>IF(K73&lt;&gt;"",VLOOKUP($F73,SummaryTable!$B$5:$N$111,COLUMN(L$1)-5,FALSE),"")</f>
        <v>.</v>
      </c>
      <c r="M73" s="23">
        <f>IF(L73&lt;&gt;"",VLOOKUP($F73,SummaryTable!$B$5:$N$111,COLUMN(M$1)-5,FALSE),"")</f>
        <v>0.65881999999999996</v>
      </c>
      <c r="N73" s="23">
        <f>IF(M73&lt;&gt;"",VLOOKUP($F73,SummaryTable!$B$5:$N$111,COLUMN(N$1)-5,FALSE),"")</f>
        <v>0.65771999999999997</v>
      </c>
      <c r="O73" s="23" t="str">
        <f>IF(N73&lt;&gt;"",VLOOKUP($F73,SummaryTable!$B$5:$N$111,COLUMN(O$1)-5,FALSE),"")</f>
        <v>.</v>
      </c>
      <c r="P73" s="23">
        <f>IF(O73&lt;&gt;"",VLOOKUP($F73,SummaryTable!$B$5:$N$111,COLUMN(P$1)-5,FALSE),"")</f>
        <v>97.679000000000002</v>
      </c>
      <c r="Q73" s="23">
        <f>IF(P73&lt;&gt;"",VLOOKUP($F73,SummaryTable!$B$5:$N$111,COLUMN(Q$1)-5,FALSE),"")</f>
        <v>98.694999999999993</v>
      </c>
      <c r="R73" s="23" t="str">
        <f>IF(Q73&lt;&gt;"",VLOOKUP($F73,SummaryTable!$B$5:$N$111,COLUMN(R$1)-5,FALSE),"")</f>
        <v>.</v>
      </c>
    </row>
    <row r="74" spans="1:18" ht="16.5" thickBot="1" x14ac:dyDescent="0.3">
      <c r="A74" s="7"/>
      <c r="B74" s="2" t="s">
        <v>75</v>
      </c>
      <c r="C74" s="2">
        <v>0.29399999999999998</v>
      </c>
      <c r="D74" s="2">
        <v>0.182</v>
      </c>
      <c r="E74" s="2" t="s">
        <v>10</v>
      </c>
      <c r="F74" t="s">
        <v>179</v>
      </c>
      <c r="G74" s="23">
        <f>IF(F74&lt;&gt;"",VLOOKUP($F74,SummaryTable!$B$5:$N$111,COLUMN(G$1)-5,FALSE),"")</f>
        <v>0.31191999999999998</v>
      </c>
      <c r="H74" s="23">
        <f>IF(G74&lt;&gt;"",VLOOKUP($F74,SummaryTable!$B$5:$N$111,COLUMN(H$1)-5,FALSE),"")</f>
        <v>0.38140000000000002</v>
      </c>
      <c r="I74" s="23" t="str">
        <f>IF(H74&lt;&gt;"",VLOOKUP($F74,SummaryTable!$B$5:$N$111,COLUMN(I$1)-5,FALSE),"")</f>
        <v>.</v>
      </c>
      <c r="J74" s="23">
        <f>IF(I74&lt;&gt;"",VLOOKUP($F74,SummaryTable!$B$5:$N$111,COLUMN(J$1)-5,FALSE),"")</f>
        <v>0.54237000000000002</v>
      </c>
      <c r="K74" s="23">
        <f>IF(J74&lt;&gt;"",VLOOKUP($F74,SummaryTable!$B$5:$N$111,COLUMN(K$1)-5,FALSE),"")</f>
        <v>0.43136999999999998</v>
      </c>
      <c r="L74" s="23" t="str">
        <f>IF(K74&lt;&gt;"",VLOOKUP($F74,SummaryTable!$B$5:$N$111,COLUMN(L$1)-5,FALSE),"")</f>
        <v>.</v>
      </c>
      <c r="M74" s="23">
        <f>IF(L74&lt;&gt;"",VLOOKUP($F74,SummaryTable!$B$5:$N$111,COLUMN(M$1)-5,FALSE),"")</f>
        <v>0.27428999999999998</v>
      </c>
      <c r="N74" s="23">
        <f>IF(M74&lt;&gt;"",VLOOKUP($F74,SummaryTable!$B$5:$N$111,COLUMN(N$1)-5,FALSE),"")</f>
        <v>0.28837000000000002</v>
      </c>
      <c r="O74" s="23" t="str">
        <f>IF(N74&lt;&gt;"",VLOOKUP($F74,SummaryTable!$B$5:$N$111,COLUMN(O$1)-5,FALSE),"")</f>
        <v>.</v>
      </c>
      <c r="P74" s="23">
        <f>IF(O74&lt;&gt;"",VLOOKUP($F74,SummaryTable!$B$5:$N$111,COLUMN(P$1)-5,FALSE),"")</f>
        <v>41.384999999999998</v>
      </c>
      <c r="Q74" s="23">
        <f>IF(P74&lt;&gt;"",VLOOKUP($F74,SummaryTable!$B$5:$N$111,COLUMN(Q$1)-5,FALSE),"")</f>
        <v>45.927999999999997</v>
      </c>
      <c r="R74" s="23" t="str">
        <f>IF(Q74&lt;&gt;"",VLOOKUP($F74,SummaryTable!$B$5:$N$111,COLUMN(R$1)-5,FALSE),"")</f>
        <v>.</v>
      </c>
    </row>
    <row r="75" spans="1:18" ht="16.5" thickBot="1" x14ac:dyDescent="0.3">
      <c r="A75" s="7"/>
      <c r="B75" s="2" t="s">
        <v>76</v>
      </c>
      <c r="C75" s="2">
        <v>0.376</v>
      </c>
      <c r="D75" s="2">
        <v>0.57199999999999995</v>
      </c>
      <c r="E75" s="2">
        <v>0.34699999999999998</v>
      </c>
      <c r="F75" t="s">
        <v>180</v>
      </c>
      <c r="G75" s="23">
        <f>IF(F75&lt;&gt;"",VLOOKUP($F75,SummaryTable!$B$5:$N$111,COLUMN(G$1)-5,FALSE),"")</f>
        <v>0.55284999999999995</v>
      </c>
      <c r="H75" s="23">
        <f>IF(G75&lt;&gt;"",VLOOKUP($F75,SummaryTable!$B$5:$N$111,COLUMN(H$1)-5,FALSE),"")</f>
        <v>0.46511000000000002</v>
      </c>
      <c r="I75" s="23">
        <f>IF(H75&lt;&gt;"",VLOOKUP($F75,SummaryTable!$B$5:$N$111,COLUMN(I$1)-5,FALSE),"")</f>
        <v>0.47092000000000001</v>
      </c>
      <c r="J75" s="23">
        <f>IF(I75&lt;&gt;"",VLOOKUP($F75,SummaryTable!$B$5:$N$111,COLUMN(J$1)-5,FALSE),"")</f>
        <v>0.57691999999999999</v>
      </c>
      <c r="K75" s="23">
        <f>IF(J75&lt;&gt;"",VLOOKUP($F75,SummaryTable!$B$5:$N$111,COLUMN(K$1)-5,FALSE),"")</f>
        <v>0.72092999999999996</v>
      </c>
      <c r="L75" s="23">
        <f>IF(K75&lt;&gt;"",VLOOKUP($F75,SummaryTable!$B$5:$N$111,COLUMN(L$1)-5,FALSE),"")</f>
        <v>0.59721999999999997</v>
      </c>
      <c r="M75" s="23">
        <f>IF(L75&lt;&gt;"",VLOOKUP($F75,SummaryTable!$B$5:$N$111,COLUMN(M$1)-5,FALSE),"")</f>
        <v>0.47025</v>
      </c>
      <c r="N75" s="23">
        <f>IF(M75&lt;&gt;"",VLOOKUP($F75,SummaryTable!$B$5:$N$111,COLUMN(N$1)-5,FALSE),"")</f>
        <v>0.53700999999999999</v>
      </c>
      <c r="O75" s="23">
        <f>IF(N75&lt;&gt;"",VLOOKUP($F75,SummaryTable!$B$5:$N$111,COLUMN(O$1)-5,FALSE),"")</f>
        <v>0.40161000000000002</v>
      </c>
      <c r="P75" s="23">
        <f>IF(O75&lt;&gt;"",VLOOKUP($F75,SummaryTable!$B$5:$N$111,COLUMN(P$1)-5,FALSE),"")</f>
        <v>35.938000000000002</v>
      </c>
      <c r="Q75" s="23">
        <f>IF(P75&lt;&gt;"",VLOOKUP($F75,SummaryTable!$B$5:$N$111,COLUMN(Q$1)-5,FALSE),"")</f>
        <v>46.72</v>
      </c>
      <c r="R75" s="23">
        <f>IF(Q75&lt;&gt;"",VLOOKUP($F75,SummaryTable!$B$5:$N$111,COLUMN(R$1)-5,FALSE),"")</f>
        <v>46.252000000000002</v>
      </c>
    </row>
    <row r="76" spans="1:18" ht="16.5" thickBot="1" x14ac:dyDescent="0.3">
      <c r="A76" s="6" t="s">
        <v>77</v>
      </c>
      <c r="B76" s="1"/>
      <c r="C76" s="2"/>
      <c r="D76" s="2"/>
      <c r="E76" s="2"/>
      <c r="G76" s="23" t="str">
        <f>IF(F76&lt;&gt;"",VLOOKUP($F76,SummaryTable!$B$5:$N$111,COLUMN(G$1)-5,FALSE),"")</f>
        <v/>
      </c>
      <c r="H76" s="23" t="str">
        <f>IF(G76&lt;&gt;"",VLOOKUP($F76,SummaryTable!$B$5:$N$111,COLUMN(H$1)-5,FALSE),"")</f>
        <v/>
      </c>
      <c r="I76" s="23" t="str">
        <f>IF(H76&lt;&gt;"",VLOOKUP($F76,SummaryTable!$B$5:$N$111,COLUMN(I$1)-5,FALSE),"")</f>
        <v/>
      </c>
      <c r="J76" s="23" t="str">
        <f>IF(I76&lt;&gt;"",VLOOKUP($F76,SummaryTable!$B$5:$N$111,COLUMN(J$1)-5,FALSE),"")</f>
        <v/>
      </c>
      <c r="K76" s="23" t="str">
        <f>IF(J76&lt;&gt;"",VLOOKUP($F76,SummaryTable!$B$5:$N$111,COLUMN(K$1)-5,FALSE),"")</f>
        <v/>
      </c>
      <c r="L76" s="23" t="str">
        <f>IF(K76&lt;&gt;"",VLOOKUP($F76,SummaryTable!$B$5:$N$111,COLUMN(L$1)-5,FALSE),"")</f>
        <v/>
      </c>
      <c r="M76" s="23" t="str">
        <f>IF(L76&lt;&gt;"",VLOOKUP($F76,SummaryTable!$B$5:$N$111,COLUMN(M$1)-5,FALSE),"")</f>
        <v/>
      </c>
      <c r="N76" s="23" t="str">
        <f>IF(M76&lt;&gt;"",VLOOKUP($F76,SummaryTable!$B$5:$N$111,COLUMN(N$1)-5,FALSE),"")</f>
        <v/>
      </c>
      <c r="O76" s="23" t="str">
        <f>IF(N76&lt;&gt;"",VLOOKUP($F76,SummaryTable!$B$5:$N$111,COLUMN(O$1)-5,FALSE),"")</f>
        <v/>
      </c>
      <c r="P76" s="23" t="str">
        <f>IF(O76&lt;&gt;"",VLOOKUP($F76,SummaryTable!$B$5:$N$111,COLUMN(P$1)-5,FALSE),"")</f>
        <v/>
      </c>
      <c r="Q76" s="23" t="str">
        <f>IF(P76&lt;&gt;"",VLOOKUP($F76,SummaryTable!$B$5:$N$111,COLUMN(Q$1)-5,FALSE),"")</f>
        <v/>
      </c>
      <c r="R76" s="23" t="str">
        <f>IF(Q76&lt;&gt;"",VLOOKUP($F76,SummaryTable!$B$5:$N$111,COLUMN(R$1)-5,FALSE),"")</f>
        <v/>
      </c>
    </row>
    <row r="77" spans="1:18" ht="16.5" thickBot="1" x14ac:dyDescent="0.3">
      <c r="A77" s="7"/>
      <c r="B77" s="2" t="s">
        <v>78</v>
      </c>
      <c r="C77" s="2">
        <v>1</v>
      </c>
      <c r="D77" s="2">
        <v>0.77800000000000002</v>
      </c>
      <c r="E77" s="2" t="s">
        <v>10</v>
      </c>
      <c r="F77" t="s">
        <v>181</v>
      </c>
      <c r="G77" s="23">
        <f>IF(F77&lt;&gt;"",VLOOKUP($F77,SummaryTable!$B$5:$N$111,COLUMN(G$1)-5,FALSE),"")</f>
        <v>1</v>
      </c>
      <c r="H77" s="23">
        <f>IF(G77&lt;&gt;"",VLOOKUP($F77,SummaryTable!$B$5:$N$111,COLUMN(H$1)-5,FALSE),"")</f>
        <v>0.78042999999999996</v>
      </c>
      <c r="I77" s="23">
        <f>IF(H77&lt;&gt;"",VLOOKUP($F77,SummaryTable!$B$5:$N$111,COLUMN(I$1)-5,FALSE),"")</f>
        <v>0.98563000000000001</v>
      </c>
      <c r="J77" s="23">
        <f>IF(I77&lt;&gt;"",VLOOKUP($F77,SummaryTable!$B$5:$N$111,COLUMN(J$1)-5,FALSE),"")</f>
        <v>1</v>
      </c>
      <c r="K77" s="23">
        <f>IF(J77&lt;&gt;"",VLOOKUP($F77,SummaryTable!$B$5:$N$111,COLUMN(K$1)-5,FALSE),"")</f>
        <v>0.96077999999999997</v>
      </c>
      <c r="L77" s="23">
        <f>IF(K77&lt;&gt;"",VLOOKUP($F77,SummaryTable!$B$5:$N$111,COLUMN(L$1)-5,FALSE),"")</f>
        <v>0.99</v>
      </c>
      <c r="M77" s="23">
        <f>IF(L77&lt;&gt;"",VLOOKUP($F77,SummaryTable!$B$5:$N$111,COLUMN(M$1)-5,FALSE),"")</f>
        <v>1</v>
      </c>
      <c r="N77" s="23">
        <f>IF(M77&lt;&gt;"",VLOOKUP($F77,SummaryTable!$B$5:$N$111,COLUMN(N$1)-5,FALSE),"")</f>
        <v>0.77825999999999995</v>
      </c>
      <c r="O77" s="23" t="str">
        <f>IF(N77&lt;&gt;"",VLOOKUP($F77,SummaryTable!$B$5:$N$111,COLUMN(O$1)-5,FALSE),"")</f>
        <v>.</v>
      </c>
      <c r="P77" s="23">
        <f>IF(O77&lt;&gt;"",VLOOKUP($F77,SummaryTable!$B$5:$N$111,COLUMN(P$1)-5,FALSE),"")</f>
        <v>96.613</v>
      </c>
      <c r="Q77" s="23">
        <f>IF(P77&lt;&gt;"",VLOOKUP($F77,SummaryTable!$B$5:$N$111,COLUMN(Q$1)-5,FALSE),"")</f>
        <v>96.906000000000006</v>
      </c>
      <c r="R77" s="23">
        <f>IF(Q77&lt;&gt;"",VLOOKUP($F77,SummaryTable!$B$5:$N$111,COLUMN(R$1)-5,FALSE),"")</f>
        <v>97.882000000000005</v>
      </c>
    </row>
    <row r="78" spans="1:18" ht="16.5" thickBot="1" x14ac:dyDescent="0.3">
      <c r="A78" s="7"/>
      <c r="B78" s="2" t="s">
        <v>79</v>
      </c>
      <c r="C78" s="2" t="s">
        <v>10</v>
      </c>
      <c r="D78" s="2" t="s">
        <v>10</v>
      </c>
      <c r="E78" s="2" t="s">
        <v>10</v>
      </c>
      <c r="F78" t="s">
        <v>182</v>
      </c>
      <c r="G78" s="23">
        <f>IF(F78&lt;&gt;"",VLOOKUP($F78,SummaryTable!$B$5:$N$111,COLUMN(G$1)-5,FALSE),"")</f>
        <v>0</v>
      </c>
      <c r="H78" s="23">
        <f>IF(G78&lt;&gt;"",VLOOKUP($F78,SummaryTable!$B$5:$N$111,COLUMN(H$1)-5,FALSE),"")</f>
        <v>0</v>
      </c>
      <c r="I78" s="23">
        <f>IF(H78&lt;&gt;"",VLOOKUP($F78,SummaryTable!$B$5:$N$111,COLUMN(I$1)-5,FALSE),"")</f>
        <v>-5.0499999999999998E-3</v>
      </c>
      <c r="J78" s="23">
        <f>IF(I78&lt;&gt;"",VLOOKUP($F78,SummaryTable!$B$5:$N$111,COLUMN(J$1)-5,FALSE),"")</f>
        <v>1</v>
      </c>
      <c r="K78" s="23">
        <f>IF(J78&lt;&gt;"",VLOOKUP($F78,SummaryTable!$B$5:$N$111,COLUMN(K$1)-5,FALSE),"")</f>
        <v>1</v>
      </c>
      <c r="L78" s="23">
        <f>IF(K78&lt;&gt;"",VLOOKUP($F78,SummaryTable!$B$5:$N$111,COLUMN(L$1)-5,FALSE),"")</f>
        <v>0.98</v>
      </c>
      <c r="M78" s="23" t="str">
        <f>IF(L78&lt;&gt;"",VLOOKUP($F78,SummaryTable!$B$5:$N$111,COLUMN(M$1)-5,FALSE),"")</f>
        <v>.</v>
      </c>
      <c r="N78" s="23" t="str">
        <f>IF(M78&lt;&gt;"",VLOOKUP($F78,SummaryTable!$B$5:$N$111,COLUMN(N$1)-5,FALSE),"")</f>
        <v>.</v>
      </c>
      <c r="O78" s="23" t="str">
        <f>IF(N78&lt;&gt;"",VLOOKUP($F78,SummaryTable!$B$5:$N$111,COLUMN(O$1)-5,FALSE),"")</f>
        <v>.</v>
      </c>
      <c r="P78" s="23">
        <f>IF(O78&lt;&gt;"",VLOOKUP($F78,SummaryTable!$B$5:$N$111,COLUMN(P$1)-5,FALSE),"")</f>
        <v>100</v>
      </c>
      <c r="Q78" s="23">
        <f>IF(P78&lt;&gt;"",VLOOKUP($F78,SummaryTable!$B$5:$N$111,COLUMN(Q$1)-5,FALSE),"")</f>
        <v>99.349000000000004</v>
      </c>
      <c r="R78" s="23">
        <f>IF(Q78&lt;&gt;"",VLOOKUP($F78,SummaryTable!$B$5:$N$111,COLUMN(R$1)-5,FALSE),"")</f>
        <v>99.849000000000004</v>
      </c>
    </row>
    <row r="79" spans="1:18" ht="16.5" thickBot="1" x14ac:dyDescent="0.3">
      <c r="A79" s="7"/>
      <c r="B79" s="2" t="s">
        <v>80</v>
      </c>
      <c r="C79" s="2">
        <v>0.65900000000000003</v>
      </c>
      <c r="D79" s="2" t="s">
        <v>10</v>
      </c>
      <c r="E79" s="2">
        <v>1</v>
      </c>
      <c r="F79" t="s">
        <v>183</v>
      </c>
      <c r="G79" s="23">
        <f>IF(F79&lt;&gt;"",VLOOKUP($F79,SummaryTable!$B$5:$N$111,COLUMN(G$1)-5,FALSE),"")</f>
        <v>0.66086999999999996</v>
      </c>
      <c r="H79" s="23">
        <f>IF(G79&lt;&gt;"",VLOOKUP($F79,SummaryTable!$B$5:$N$111,COLUMN(H$1)-5,FALSE),"")</f>
        <v>0</v>
      </c>
      <c r="I79" s="23">
        <f>IF(H79&lt;&gt;"",VLOOKUP($F79,SummaryTable!$B$5:$N$111,COLUMN(I$1)-5,FALSE),"")</f>
        <v>1</v>
      </c>
      <c r="J79" s="23">
        <f>IF(I79&lt;&gt;"",VLOOKUP($F79,SummaryTable!$B$5:$N$111,COLUMN(J$1)-5,FALSE),"")</f>
        <v>0.98304999999999998</v>
      </c>
      <c r="K79" s="23">
        <f>IF(J79&lt;&gt;"",VLOOKUP($F79,SummaryTable!$B$5:$N$111,COLUMN(K$1)-5,FALSE),"")</f>
        <v>1</v>
      </c>
      <c r="L79" s="23">
        <f>IF(K79&lt;&gt;"",VLOOKUP($F79,SummaryTable!$B$5:$N$111,COLUMN(L$1)-5,FALSE),"")</f>
        <v>1</v>
      </c>
      <c r="M79" s="23">
        <f>IF(L79&lt;&gt;"",VLOOKUP($F79,SummaryTable!$B$5:$N$111,COLUMN(M$1)-5,FALSE),"")</f>
        <v>0.65895999999999999</v>
      </c>
      <c r="N79" s="23" t="str">
        <f>IF(M79&lt;&gt;"",VLOOKUP($F79,SummaryTable!$B$5:$N$111,COLUMN(N$1)-5,FALSE),"")</f>
        <v>.</v>
      </c>
      <c r="O79" s="23">
        <f>IF(N79&lt;&gt;"",VLOOKUP($F79,SummaryTable!$B$5:$N$111,COLUMN(O$1)-5,FALSE),"")</f>
        <v>1</v>
      </c>
      <c r="P79" s="23">
        <f>IF(O79&lt;&gt;"",VLOOKUP($F79,SummaryTable!$B$5:$N$111,COLUMN(P$1)-5,FALSE),"")</f>
        <v>98.93</v>
      </c>
      <c r="Q79" s="23">
        <f>IF(P79&lt;&gt;"",VLOOKUP($F79,SummaryTable!$B$5:$N$111,COLUMN(Q$1)-5,FALSE),"")</f>
        <v>99.35</v>
      </c>
      <c r="R79" s="23">
        <f>IF(Q79&lt;&gt;"",VLOOKUP($F79,SummaryTable!$B$5:$N$111,COLUMN(R$1)-5,FALSE),"")</f>
        <v>99.394999999999996</v>
      </c>
    </row>
    <row r="80" spans="1:18" ht="16.5" thickBot="1" x14ac:dyDescent="0.3">
      <c r="A80" s="7"/>
      <c r="B80" s="2" t="s">
        <v>81</v>
      </c>
      <c r="C80" s="2" t="s">
        <v>10</v>
      </c>
      <c r="D80" s="2">
        <v>0.64800000000000002</v>
      </c>
      <c r="E80" s="2" t="s">
        <v>10</v>
      </c>
      <c r="F80" t="s">
        <v>184</v>
      </c>
      <c r="G80" s="23" t="str">
        <f>IF(F80&lt;&gt;"",VLOOKUP($F80,SummaryTable!$B$5:$N$111,COLUMN(G$1)-5,FALSE),"")</f>
        <v>.</v>
      </c>
      <c r="H80" s="23">
        <f>IF(G80&lt;&gt;"",VLOOKUP($F80,SummaryTable!$B$5:$N$111,COLUMN(H$1)-5,FALSE),"")</f>
        <v>0.64931000000000005</v>
      </c>
      <c r="I80" s="23">
        <f>IF(H80&lt;&gt;"",VLOOKUP($F80,SummaryTable!$B$5:$N$111,COLUMN(I$1)-5,FALSE),"")</f>
        <v>0.77332000000000001</v>
      </c>
      <c r="J80" s="23">
        <f>IF(I80&lt;&gt;"",VLOOKUP($F80,SummaryTable!$B$5:$N$111,COLUMN(J$1)-5,FALSE),"")</f>
        <v>0.93220000000000003</v>
      </c>
      <c r="K80" s="23">
        <f>IF(J80&lt;&gt;"",VLOOKUP($F80,SummaryTable!$B$5:$N$111,COLUMN(K$1)-5,FALSE),"")</f>
        <v>0.96077999999999997</v>
      </c>
      <c r="L80" s="23">
        <f>IF(K80&lt;&gt;"",VLOOKUP($F80,SummaryTable!$B$5:$N$111,COLUMN(L$1)-5,FALSE),"")</f>
        <v>0.98</v>
      </c>
      <c r="M80" s="23" t="str">
        <f>IF(L80&lt;&gt;"",VLOOKUP($F80,SummaryTable!$B$5:$N$111,COLUMN(M$1)-5,FALSE),"")</f>
        <v>.</v>
      </c>
      <c r="N80" s="23">
        <f>IF(M80&lt;&gt;"",VLOOKUP($F80,SummaryTable!$B$5:$N$111,COLUMN(N$1)-5,FALSE),"")</f>
        <v>0.64827999999999997</v>
      </c>
      <c r="O80" s="23" t="str">
        <f>IF(N80&lt;&gt;"",VLOOKUP($F80,SummaryTable!$B$5:$N$111,COLUMN(O$1)-5,FALSE),"")</f>
        <v>.</v>
      </c>
      <c r="P80" s="23">
        <f>IF(O80&lt;&gt;"",VLOOKUP($F80,SummaryTable!$B$5:$N$111,COLUMN(P$1)-5,FALSE),"")</f>
        <v>95.9</v>
      </c>
      <c r="Q80" s="23">
        <f>IF(P80&lt;&gt;"",VLOOKUP($F80,SummaryTable!$B$5:$N$111,COLUMN(Q$1)-5,FALSE),"")</f>
        <v>97.724000000000004</v>
      </c>
      <c r="R80" s="23">
        <f>IF(Q80&lt;&gt;"",VLOOKUP($F80,SummaryTable!$B$5:$N$111,COLUMN(R$1)-5,FALSE),"")</f>
        <v>98.335999999999999</v>
      </c>
    </row>
    <row r="81" spans="1:18" ht="16.5" thickBot="1" x14ac:dyDescent="0.3">
      <c r="A81" s="7"/>
      <c r="B81" s="2" t="s">
        <v>82</v>
      </c>
      <c r="C81" s="2" t="s">
        <v>10</v>
      </c>
      <c r="D81" s="2" t="s">
        <v>10</v>
      </c>
      <c r="E81" s="2" t="s">
        <v>10</v>
      </c>
      <c r="F81" t="s">
        <v>185</v>
      </c>
      <c r="G81" s="23">
        <f>IF(F81&lt;&gt;"",VLOOKUP($F81,SummaryTable!$B$5:$N$111,COLUMN(G$1)-5,FALSE),"")</f>
        <v>0</v>
      </c>
      <c r="H81" s="23">
        <f>IF(G81&lt;&gt;"",VLOOKUP($F81,SummaryTable!$B$5:$N$111,COLUMN(H$1)-5,FALSE),"")</f>
        <v>0</v>
      </c>
      <c r="I81" s="23">
        <f>IF(H81&lt;&gt;"",VLOOKUP($F81,SummaryTable!$B$5:$N$111,COLUMN(I$1)-5,FALSE),"")</f>
        <v>0</v>
      </c>
      <c r="J81" s="23">
        <f>IF(I81&lt;&gt;"",VLOOKUP($F81,SummaryTable!$B$5:$N$111,COLUMN(J$1)-5,FALSE),"")</f>
        <v>1</v>
      </c>
      <c r="K81" s="23">
        <f>IF(J81&lt;&gt;"",VLOOKUP($F81,SummaryTable!$B$5:$N$111,COLUMN(K$1)-5,FALSE),"")</f>
        <v>1</v>
      </c>
      <c r="L81" s="23">
        <f>IF(K81&lt;&gt;"",VLOOKUP($F81,SummaryTable!$B$5:$N$111,COLUMN(L$1)-5,FALSE),"")</f>
        <v>1</v>
      </c>
      <c r="M81" s="23" t="str">
        <f>IF(L81&lt;&gt;"",VLOOKUP($F81,SummaryTable!$B$5:$N$111,COLUMN(M$1)-5,FALSE),"")</f>
        <v>.</v>
      </c>
      <c r="N81" s="23" t="str">
        <f>IF(M81&lt;&gt;"",VLOOKUP($F81,SummaryTable!$B$5:$N$111,COLUMN(N$1)-5,FALSE),"")</f>
        <v>.</v>
      </c>
      <c r="O81" s="23" t="str">
        <f>IF(N81&lt;&gt;"",VLOOKUP($F81,SummaryTable!$B$5:$N$111,COLUMN(O$1)-5,FALSE),"")</f>
        <v>.</v>
      </c>
      <c r="P81" s="23">
        <f>IF(O81&lt;&gt;"",VLOOKUP($F81,SummaryTable!$B$5:$N$111,COLUMN(P$1)-5,FALSE),"")</f>
        <v>100</v>
      </c>
      <c r="Q81" s="23">
        <f>IF(P81&lt;&gt;"",VLOOKUP($F81,SummaryTable!$B$5:$N$111,COLUMN(Q$1)-5,FALSE),"")</f>
        <v>99.674999999999997</v>
      </c>
      <c r="R81" s="23">
        <f>IF(Q81&lt;&gt;"",VLOOKUP($F81,SummaryTable!$B$5:$N$111,COLUMN(R$1)-5,FALSE),"")</f>
        <v>99.849000000000004</v>
      </c>
    </row>
    <row r="82" spans="1:18" ht="16.5" thickBot="1" x14ac:dyDescent="0.3">
      <c r="A82" s="7"/>
      <c r="B82" s="2" t="s">
        <v>83</v>
      </c>
      <c r="C82" s="2">
        <v>1</v>
      </c>
      <c r="D82" s="2" t="s">
        <v>10</v>
      </c>
      <c r="E82" s="2">
        <v>0.79500000000000004</v>
      </c>
      <c r="F82" t="s">
        <v>186</v>
      </c>
      <c r="G82" s="23">
        <f>IF(F82&lt;&gt;"",VLOOKUP($F82,SummaryTable!$B$5:$N$111,COLUMN(G$1)-5,FALSE),"")</f>
        <v>1</v>
      </c>
      <c r="H82" s="23">
        <f>IF(G82&lt;&gt;"",VLOOKUP($F82,SummaryTable!$B$5:$N$111,COLUMN(H$1)-5,FALSE),"")</f>
        <v>-1.0200000000000001E-2</v>
      </c>
      <c r="I82" s="23">
        <f>IF(H82&lt;&gt;"",VLOOKUP($F82,SummaryTable!$B$5:$N$111,COLUMN(I$1)-5,FALSE),"")</f>
        <v>0.79590000000000005</v>
      </c>
      <c r="J82" s="23">
        <f>IF(I82&lt;&gt;"",VLOOKUP($F82,SummaryTable!$B$5:$N$111,COLUMN(J$1)-5,FALSE),"")</f>
        <v>1</v>
      </c>
      <c r="K82" s="23">
        <f>IF(J82&lt;&gt;"",VLOOKUP($F82,SummaryTable!$B$5:$N$111,COLUMN(K$1)-5,FALSE),"")</f>
        <v>0.96</v>
      </c>
      <c r="L82" s="23">
        <f>IF(K82&lt;&gt;"",VLOOKUP($F82,SummaryTable!$B$5:$N$111,COLUMN(L$1)-5,FALSE),"")</f>
        <v>0.99</v>
      </c>
      <c r="M82" s="23">
        <f>IF(L82&lt;&gt;"",VLOOKUP($F82,SummaryTable!$B$5:$N$111,COLUMN(M$1)-5,FALSE),"")</f>
        <v>1</v>
      </c>
      <c r="N82" s="23" t="str">
        <f>IF(M82&lt;&gt;"",VLOOKUP($F82,SummaryTable!$B$5:$N$111,COLUMN(N$1)-5,FALSE),"")</f>
        <v>.</v>
      </c>
      <c r="O82" s="23">
        <f>IF(N82&lt;&gt;"",VLOOKUP($F82,SummaryTable!$B$5:$N$111,COLUMN(O$1)-5,FALSE),"")</f>
        <v>0.79508000000000001</v>
      </c>
      <c r="P82" s="23">
        <f>IF(O82&lt;&gt;"",VLOOKUP($F82,SummaryTable!$B$5:$N$111,COLUMN(P$1)-5,FALSE),"")</f>
        <v>96.97</v>
      </c>
      <c r="Q82" s="23">
        <f>IF(P82&lt;&gt;"",VLOOKUP($F82,SummaryTable!$B$5:$N$111,COLUMN(Q$1)-5,FALSE),"")</f>
        <v>98.86</v>
      </c>
      <c r="R82" s="23">
        <f>IF(Q82&lt;&gt;"",VLOOKUP($F82,SummaryTable!$B$5:$N$111,COLUMN(R$1)-5,FALSE),"")</f>
        <v>98.486999999999995</v>
      </c>
    </row>
    <row r="83" spans="1:18" ht="16.5" thickBot="1" x14ac:dyDescent="0.3">
      <c r="A83" s="7"/>
      <c r="B83" s="2" t="s">
        <v>84</v>
      </c>
      <c r="C83" s="2">
        <v>0.79200000000000004</v>
      </c>
      <c r="D83" s="2">
        <v>1</v>
      </c>
      <c r="E83" s="2">
        <v>-0.01</v>
      </c>
      <c r="F83" t="s">
        <v>187</v>
      </c>
      <c r="G83" s="23">
        <f>IF(F83&lt;&gt;"",VLOOKUP($F83,SummaryTable!$B$5:$N$111,COLUMN(G$1)-5,FALSE),"")</f>
        <v>0.79291999999999996</v>
      </c>
      <c r="H83" s="23">
        <f>IF(G83&lt;&gt;"",VLOOKUP($F83,SummaryTable!$B$5:$N$111,COLUMN(H$1)-5,FALSE),"")</f>
        <v>1</v>
      </c>
      <c r="I83" s="23">
        <f>IF(H83&lt;&gt;"",VLOOKUP($F83,SummaryTable!$B$5:$N$111,COLUMN(I$1)-5,FALSE),"")</f>
        <v>-5.0499999999999998E-3</v>
      </c>
      <c r="J83" s="23">
        <f>IF(I83&lt;&gt;"",VLOOKUP($F83,SummaryTable!$B$5:$N$111,COLUMN(J$1)-5,FALSE),"")</f>
        <v>0.98304999999999998</v>
      </c>
      <c r="K83" s="23">
        <f>IF(J83&lt;&gt;"",VLOOKUP($F83,SummaryTable!$B$5:$N$111,COLUMN(K$1)-5,FALSE),"")</f>
        <v>1</v>
      </c>
      <c r="L83" s="23">
        <f>IF(K83&lt;&gt;"",VLOOKUP($F83,SummaryTable!$B$5:$N$111,COLUMN(L$1)-5,FALSE),"")</f>
        <v>0.98</v>
      </c>
      <c r="M83" s="23">
        <f>IF(L83&lt;&gt;"",VLOOKUP($F83,SummaryTable!$B$5:$N$111,COLUMN(M$1)-5,FALSE),"")</f>
        <v>0.79152</v>
      </c>
      <c r="N83" s="23">
        <f>IF(M83&lt;&gt;"",VLOOKUP($F83,SummaryTable!$B$5:$N$111,COLUMN(N$1)-5,FALSE),"")</f>
        <v>1</v>
      </c>
      <c r="O83" s="23">
        <f>IF(N83&lt;&gt;"",VLOOKUP($F83,SummaryTable!$B$5:$N$111,COLUMN(O$1)-5,FALSE),"")</f>
        <v>-1.01E-2</v>
      </c>
      <c r="P83" s="23">
        <f>IF(O83&lt;&gt;"",VLOOKUP($F83,SummaryTable!$B$5:$N$111,COLUMN(P$1)-5,FALSE),"")</f>
        <v>96.257000000000005</v>
      </c>
      <c r="Q83" s="23">
        <f>IF(P83&lt;&gt;"",VLOOKUP($F83,SummaryTable!$B$5:$N$111,COLUMN(Q$1)-5,FALSE),"")</f>
        <v>98.373999999999995</v>
      </c>
      <c r="R83" s="23">
        <f>IF(Q83&lt;&gt;"",VLOOKUP($F83,SummaryTable!$B$5:$N$111,COLUMN(R$1)-5,FALSE),"")</f>
        <v>98.638000000000005</v>
      </c>
    </row>
    <row r="84" spans="1:18" ht="16.5" thickBot="1" x14ac:dyDescent="0.3">
      <c r="A84" s="7"/>
      <c r="B84" s="2" t="s">
        <v>85</v>
      </c>
      <c r="C84" s="2" t="s">
        <v>10</v>
      </c>
      <c r="D84" s="2">
        <v>0.83599999999999997</v>
      </c>
      <c r="E84" s="2">
        <v>0.55900000000000005</v>
      </c>
      <c r="F84" t="s">
        <v>188</v>
      </c>
      <c r="G84" s="23">
        <f>IF(F84&lt;&gt;"",VLOOKUP($F84,SummaryTable!$B$5:$N$111,COLUMN(G$1)-5,FALSE),"")</f>
        <v>0.86292000000000002</v>
      </c>
      <c r="H84" s="23">
        <f>IF(G84&lt;&gt;"",VLOOKUP($F84,SummaryTable!$B$5:$N$111,COLUMN(H$1)-5,FALSE),"")</f>
        <v>0.83367000000000002</v>
      </c>
      <c r="I84" s="23">
        <f>IF(H84&lt;&gt;"",VLOOKUP($F84,SummaryTable!$B$5:$N$111,COLUMN(I$1)-5,FALSE),"")</f>
        <v>0.55810999999999999</v>
      </c>
      <c r="J84" s="23">
        <f>IF(I84&lt;&gt;"",VLOOKUP($F84,SummaryTable!$B$5:$N$111,COLUMN(J$1)-5,FALSE),"")</f>
        <v>0.94915000000000005</v>
      </c>
      <c r="K84" s="23">
        <f>IF(J84&lt;&gt;"",VLOOKUP($F84,SummaryTable!$B$5:$N$111,COLUMN(K$1)-5,FALSE),"")</f>
        <v>0.94118000000000002</v>
      </c>
      <c r="L84" s="23">
        <f>IF(K84&lt;&gt;"",VLOOKUP($F84,SummaryTable!$B$5:$N$111,COLUMN(L$1)-5,FALSE),"")</f>
        <v>0.97</v>
      </c>
      <c r="M84" s="23" t="str">
        <f>IF(L84&lt;&gt;"",VLOOKUP($F84,SummaryTable!$B$5:$N$111,COLUMN(M$1)-5,FALSE),"")</f>
        <v>.</v>
      </c>
      <c r="N84" s="23">
        <f>IF(M84&lt;&gt;"",VLOOKUP($F84,SummaryTable!$B$5:$N$111,COLUMN(N$1)-5,FALSE),"")</f>
        <v>0.84896000000000005</v>
      </c>
      <c r="O84" s="23">
        <f>IF(N84&lt;&gt;"",VLOOKUP($F84,SummaryTable!$B$5:$N$111,COLUMN(O$1)-5,FALSE),"")</f>
        <v>0.55881999999999998</v>
      </c>
      <c r="P84" s="23">
        <f>IF(O84&lt;&gt;"",VLOOKUP($F84,SummaryTable!$B$5:$N$111,COLUMN(P$1)-5,FALSE),"")</f>
        <v>89.483000000000004</v>
      </c>
      <c r="Q84" s="23">
        <f>IF(P84&lt;&gt;"",VLOOKUP($F84,SummaryTable!$B$5:$N$111,COLUMN(Q$1)-5,FALSE),"")</f>
        <v>91.87</v>
      </c>
      <c r="R84" s="23">
        <f>IF(Q84&lt;&gt;"",VLOOKUP($F84,SummaryTable!$B$5:$N$111,COLUMN(R$1)-5,FALSE),"")</f>
        <v>94.554000000000002</v>
      </c>
    </row>
    <row r="85" spans="1:18" ht="16.5" thickBot="1" x14ac:dyDescent="0.3">
      <c r="A85" s="7"/>
      <c r="B85" s="2" t="s">
        <v>86</v>
      </c>
      <c r="C85" s="2">
        <v>0.375</v>
      </c>
      <c r="D85" s="2">
        <v>1</v>
      </c>
      <c r="E85" s="2" t="s">
        <v>10</v>
      </c>
      <c r="F85" t="s">
        <v>189</v>
      </c>
      <c r="G85" s="23">
        <f>IF(F85&lt;&gt;"",VLOOKUP($F85,SummaryTable!$B$5:$N$111,COLUMN(G$1)-5,FALSE),"")</f>
        <v>0.37875999999999999</v>
      </c>
      <c r="H85" s="23">
        <f>IF(G85&lt;&gt;"",VLOOKUP($F85,SummaryTable!$B$5:$N$111,COLUMN(H$1)-5,FALSE),"")</f>
        <v>1</v>
      </c>
      <c r="I85" s="23">
        <f>IF(H85&lt;&gt;"",VLOOKUP($F85,SummaryTable!$B$5:$N$111,COLUMN(I$1)-5,FALSE),"")</f>
        <v>0.64002999999999999</v>
      </c>
      <c r="J85" s="23">
        <f>IF(I85&lt;&gt;"",VLOOKUP($F85,SummaryTable!$B$5:$N$111,COLUMN(J$1)-5,FALSE),"")</f>
        <v>0.94915000000000005</v>
      </c>
      <c r="K85" s="23">
        <f>IF(J85&lt;&gt;"",VLOOKUP($F85,SummaryTable!$B$5:$N$111,COLUMN(K$1)-5,FALSE),"")</f>
        <v>1</v>
      </c>
      <c r="L85" s="23">
        <f>IF(K85&lt;&gt;"",VLOOKUP($F85,SummaryTable!$B$5:$N$111,COLUMN(L$1)-5,FALSE),"")</f>
        <v>0.96</v>
      </c>
      <c r="M85" s="23">
        <f>IF(L85&lt;&gt;"",VLOOKUP($F85,SummaryTable!$B$5:$N$111,COLUMN(M$1)-5,FALSE),"")</f>
        <v>0.37456</v>
      </c>
      <c r="N85" s="23">
        <f>IF(M85&lt;&gt;"",VLOOKUP($F85,SummaryTable!$B$5:$N$111,COLUMN(N$1)-5,FALSE),"")</f>
        <v>1</v>
      </c>
      <c r="O85" s="23" t="str">
        <f>IF(N85&lt;&gt;"",VLOOKUP($F85,SummaryTable!$B$5:$N$111,COLUMN(O$1)-5,FALSE),"")</f>
        <v>.</v>
      </c>
      <c r="P85" s="23">
        <f>IF(O85&lt;&gt;"",VLOOKUP($F85,SummaryTable!$B$5:$N$111,COLUMN(P$1)-5,FALSE),"")</f>
        <v>96.257000000000005</v>
      </c>
      <c r="Q85" s="23">
        <f>IF(P85&lt;&gt;"",VLOOKUP($F85,SummaryTable!$B$5:$N$111,COLUMN(Q$1)-5,FALSE),"")</f>
        <v>98.207999999999998</v>
      </c>
      <c r="R85" s="23">
        <f>IF(Q85&lt;&gt;"",VLOOKUP($F85,SummaryTable!$B$5:$N$111,COLUMN(R$1)-5,FALSE),"")</f>
        <v>97.882000000000005</v>
      </c>
    </row>
    <row r="86" spans="1:18" ht="16.5" thickBot="1" x14ac:dyDescent="0.3">
      <c r="A86" s="7"/>
      <c r="B86" s="2" t="s">
        <v>87</v>
      </c>
      <c r="C86" s="2" t="s">
        <v>10</v>
      </c>
      <c r="D86" s="2" t="s">
        <v>10</v>
      </c>
      <c r="E86" s="2" t="s">
        <v>10</v>
      </c>
      <c r="F86" t="s">
        <v>190</v>
      </c>
      <c r="G86" s="23">
        <f>IF(F86&lt;&gt;"",VLOOKUP($F86,SummaryTable!$B$5:$N$111,COLUMN(G$1)-5,FALSE),"")</f>
        <v>0</v>
      </c>
      <c r="H86" s="23">
        <f>IF(G86&lt;&gt;"",VLOOKUP($F86,SummaryTable!$B$5:$N$111,COLUMN(H$1)-5,FALSE),"")</f>
        <v>0</v>
      </c>
      <c r="I86" s="23">
        <f>IF(H86&lt;&gt;"",VLOOKUP($F86,SummaryTable!$B$5:$N$111,COLUMN(I$1)-5,FALSE),"")</f>
        <v>0</v>
      </c>
      <c r="J86" s="23">
        <f>IF(I86&lt;&gt;"",VLOOKUP($F86,SummaryTable!$B$5:$N$111,COLUMN(J$1)-5,FALSE),"")</f>
        <v>1</v>
      </c>
      <c r="K86" s="23">
        <f>IF(J86&lt;&gt;"",VLOOKUP($F86,SummaryTable!$B$5:$N$111,COLUMN(K$1)-5,FALSE),"")</f>
        <v>1</v>
      </c>
      <c r="L86" s="23">
        <f>IF(K86&lt;&gt;"",VLOOKUP($F86,SummaryTable!$B$5:$N$111,COLUMN(L$1)-5,FALSE),"")</f>
        <v>1</v>
      </c>
      <c r="M86" s="23" t="str">
        <f>IF(L86&lt;&gt;"",VLOOKUP($F86,SummaryTable!$B$5:$N$111,COLUMN(M$1)-5,FALSE),"")</f>
        <v>.</v>
      </c>
      <c r="N86" s="23" t="str">
        <f>IF(M86&lt;&gt;"",VLOOKUP($F86,SummaryTable!$B$5:$N$111,COLUMN(N$1)-5,FALSE),"")</f>
        <v>.</v>
      </c>
      <c r="O86" s="23" t="str">
        <f>IF(N86&lt;&gt;"",VLOOKUP($F86,SummaryTable!$B$5:$N$111,COLUMN(O$1)-5,FALSE),"")</f>
        <v>.</v>
      </c>
      <c r="P86" s="23">
        <f>IF(O86&lt;&gt;"",VLOOKUP($F86,SummaryTable!$B$5:$N$111,COLUMN(P$1)-5,FALSE),"")</f>
        <v>99.822000000000003</v>
      </c>
      <c r="Q86" s="23">
        <f>IF(P86&lt;&gt;"",VLOOKUP($F86,SummaryTable!$B$5:$N$111,COLUMN(Q$1)-5,FALSE),"")</f>
        <v>99.837000000000003</v>
      </c>
      <c r="R86" s="23">
        <f>IF(Q86&lt;&gt;"",VLOOKUP($F86,SummaryTable!$B$5:$N$111,COLUMN(R$1)-5,FALSE),"")</f>
        <v>99.849000000000004</v>
      </c>
    </row>
    <row r="87" spans="1:18" ht="16.5" thickBot="1" x14ac:dyDescent="0.3">
      <c r="A87" s="7"/>
      <c r="B87" s="2" t="s">
        <v>88</v>
      </c>
      <c r="C87" s="2" t="s">
        <v>10</v>
      </c>
      <c r="D87" s="2">
        <v>0.54100000000000004</v>
      </c>
      <c r="E87" s="2" t="s">
        <v>10</v>
      </c>
      <c r="F87" t="s">
        <v>191</v>
      </c>
      <c r="G87" s="23">
        <f>IF(F87&lt;&gt;"",VLOOKUP($F87,SummaryTable!$B$5:$N$111,COLUMN(G$1)-5,FALSE),"")</f>
        <v>0.34662999999999999</v>
      </c>
      <c r="H87" s="23">
        <f>IF(G87&lt;&gt;"",VLOOKUP($F87,SummaryTable!$B$5:$N$111,COLUMN(H$1)-5,FALSE),"")</f>
        <v>0.54435999999999996</v>
      </c>
      <c r="I87" s="23">
        <f>IF(H87&lt;&gt;"",VLOOKUP($F87,SummaryTable!$B$5:$N$111,COLUMN(I$1)-5,FALSE),"")</f>
        <v>-6.8559999999999996E-2</v>
      </c>
      <c r="J87" s="23">
        <f>IF(I87&lt;&gt;"",VLOOKUP($F87,SummaryTable!$B$5:$N$111,COLUMN(J$1)-5,FALSE),"")</f>
        <v>0.79661000000000004</v>
      </c>
      <c r="K87" s="23">
        <f>IF(J87&lt;&gt;"",VLOOKUP($F87,SummaryTable!$B$5:$N$111,COLUMN(K$1)-5,FALSE),"")</f>
        <v>0.94118000000000002</v>
      </c>
      <c r="L87" s="23">
        <f>IF(K87&lt;&gt;"",VLOOKUP($F87,SummaryTable!$B$5:$N$111,COLUMN(L$1)-5,FALSE),"")</f>
        <v>0.86</v>
      </c>
      <c r="M87" s="23" t="str">
        <f>IF(L87&lt;&gt;"",VLOOKUP($F87,SummaryTable!$B$5:$N$111,COLUMN(M$1)-5,FALSE),"")</f>
        <v>.</v>
      </c>
      <c r="N87" s="23">
        <f>IF(M87&lt;&gt;"",VLOOKUP($F87,SummaryTable!$B$5:$N$111,COLUMN(N$1)-5,FALSE),"")</f>
        <v>0.54054000000000002</v>
      </c>
      <c r="O87" s="23" t="str">
        <f>IF(N87&lt;&gt;"",VLOOKUP($F87,SummaryTable!$B$5:$N$111,COLUMN(O$1)-5,FALSE),"")</f>
        <v>.</v>
      </c>
      <c r="P87" s="23">
        <f>IF(O87&lt;&gt;"",VLOOKUP($F87,SummaryTable!$B$5:$N$111,COLUMN(P$1)-5,FALSE),"")</f>
        <v>88.078000000000003</v>
      </c>
      <c r="Q87" s="23">
        <f>IF(P87&lt;&gt;"",VLOOKUP($F87,SummaryTable!$B$5:$N$111,COLUMN(Q$1)-5,FALSE),"")</f>
        <v>96.584999999999994</v>
      </c>
      <c r="R87" s="23">
        <f>IF(Q87&lt;&gt;"",VLOOKUP($F87,SummaryTable!$B$5:$N$111,COLUMN(R$1)-5,FALSE),"")</f>
        <v>94.1</v>
      </c>
    </row>
    <row r="88" spans="1:18" ht="16.5" thickBot="1" x14ac:dyDescent="0.3">
      <c r="A88" s="7" t="s">
        <v>89</v>
      </c>
      <c r="B88" s="2"/>
      <c r="C88" s="2"/>
      <c r="D88" s="2"/>
      <c r="E88" s="2"/>
      <c r="G88" s="23" t="str">
        <f>IF(F88&lt;&gt;"",VLOOKUP($F88,SummaryTable!$B$5:$N$111,COLUMN(G$1)-5,FALSE),"")</f>
        <v/>
      </c>
      <c r="H88" s="23" t="str">
        <f>IF(G88&lt;&gt;"",VLOOKUP($F88,SummaryTable!$B$5:$N$111,COLUMN(H$1)-5,FALSE),"")</f>
        <v/>
      </c>
      <c r="I88" s="23" t="str">
        <f>IF(H88&lt;&gt;"",VLOOKUP($F88,SummaryTable!$B$5:$N$111,COLUMN(I$1)-5,FALSE),"")</f>
        <v/>
      </c>
      <c r="J88" s="23" t="str">
        <f>IF(I88&lt;&gt;"",VLOOKUP($F88,SummaryTable!$B$5:$N$111,COLUMN(J$1)-5,FALSE),"")</f>
        <v/>
      </c>
      <c r="K88" s="23" t="str">
        <f>IF(J88&lt;&gt;"",VLOOKUP($F88,SummaryTable!$B$5:$N$111,COLUMN(K$1)-5,FALSE),"")</f>
        <v/>
      </c>
      <c r="L88" s="23" t="str">
        <f>IF(K88&lt;&gt;"",VLOOKUP($F88,SummaryTable!$B$5:$N$111,COLUMN(L$1)-5,FALSE),"")</f>
        <v/>
      </c>
      <c r="M88" s="23" t="str">
        <f>IF(L88&lt;&gt;"",VLOOKUP($F88,SummaryTable!$B$5:$N$111,COLUMN(M$1)-5,FALSE),"")</f>
        <v/>
      </c>
      <c r="N88" s="23" t="str">
        <f>IF(M88&lt;&gt;"",VLOOKUP($F88,SummaryTable!$B$5:$N$111,COLUMN(N$1)-5,FALSE),"")</f>
        <v/>
      </c>
      <c r="O88" s="23" t="str">
        <f>IF(N88&lt;&gt;"",VLOOKUP($F88,SummaryTable!$B$5:$N$111,COLUMN(O$1)-5,FALSE),"")</f>
        <v/>
      </c>
      <c r="P88" s="23" t="str">
        <f>IF(O88&lt;&gt;"",VLOOKUP($F88,SummaryTable!$B$5:$N$111,COLUMN(P$1)-5,FALSE),"")</f>
        <v/>
      </c>
      <c r="Q88" s="23" t="str">
        <f>IF(P88&lt;&gt;"",VLOOKUP($F88,SummaryTable!$B$5:$N$111,COLUMN(Q$1)-5,FALSE),"")</f>
        <v/>
      </c>
      <c r="R88" s="23" t="str">
        <f>IF(Q88&lt;&gt;"",VLOOKUP($F88,SummaryTable!$B$5:$N$111,COLUMN(R$1)-5,FALSE),"")</f>
        <v/>
      </c>
    </row>
    <row r="89" spans="1:18" ht="16.5" thickBot="1" x14ac:dyDescent="0.3">
      <c r="A89" s="7"/>
      <c r="B89" s="2" t="s">
        <v>90</v>
      </c>
      <c r="C89" s="2">
        <v>0.46400000000000002</v>
      </c>
      <c r="D89" s="2">
        <v>0.17100000000000001</v>
      </c>
      <c r="E89" s="2">
        <v>0.47899999999999998</v>
      </c>
      <c r="F89" t="s">
        <v>192</v>
      </c>
      <c r="G89" s="23">
        <f>IF(F89&lt;&gt;"",VLOOKUP($F89,SummaryTable!$B$5:$N$111,COLUMN(G$1)-5,FALSE),"")</f>
        <v>0.46511999999999998</v>
      </c>
      <c r="H89" s="23">
        <f>IF(G89&lt;&gt;"",VLOOKUP($F89,SummaryTable!$B$5:$N$111,COLUMN(H$1)-5,FALSE),"")</f>
        <v>0.15384999999999999</v>
      </c>
      <c r="I89" s="23">
        <f>IF(H89&lt;&gt;"",VLOOKUP($F89,SummaryTable!$B$5:$N$111,COLUMN(I$1)-5,FALSE),"")</f>
        <v>0.46977999999999998</v>
      </c>
      <c r="J89" s="23">
        <f>IF(I89&lt;&gt;"",VLOOKUP($F89,SummaryTable!$B$5:$N$111,COLUMN(J$1)-5,FALSE),"")</f>
        <v>0.79310000000000003</v>
      </c>
      <c r="K89" s="23">
        <f>IF(J89&lt;&gt;"",VLOOKUP($F89,SummaryTable!$B$5:$N$111,COLUMN(K$1)-5,FALSE),"")</f>
        <v>0.86</v>
      </c>
      <c r="L89" s="23">
        <f>IF(K89&lt;&gt;"",VLOOKUP($F89,SummaryTable!$B$5:$N$111,COLUMN(L$1)-5,FALSE),"")</f>
        <v>0.87629000000000001</v>
      </c>
      <c r="M89" s="23">
        <f>IF(L89&lt;&gt;"",VLOOKUP($F89,SummaryTable!$B$5:$N$111,COLUMN(M$1)-5,FALSE),"")</f>
        <v>0.46378999999999998</v>
      </c>
      <c r="N89" s="23">
        <f>IF(M89&lt;&gt;"",VLOOKUP($F89,SummaryTable!$B$5:$N$111,COLUMN(N$1)-5,FALSE),"")</f>
        <v>0.17061999999999999</v>
      </c>
      <c r="O89" s="23">
        <f>IF(N89&lt;&gt;"",VLOOKUP($F89,SummaryTable!$B$5:$N$111,COLUMN(O$1)-5,FALSE),"")</f>
        <v>0.47896</v>
      </c>
      <c r="P89" s="23">
        <f>IF(O89&lt;&gt;"",VLOOKUP($F89,SummaryTable!$B$5:$N$111,COLUMN(P$1)-5,FALSE),"")</f>
        <v>76.826999999999998</v>
      </c>
      <c r="Q89" s="23">
        <f>IF(P89&lt;&gt;"",VLOOKUP($F89,SummaryTable!$B$5:$N$111,COLUMN(Q$1)-5,FALSE),"")</f>
        <v>88.322000000000003</v>
      </c>
      <c r="R89" s="23">
        <f>IF(Q89&lt;&gt;"",VLOOKUP($F89,SummaryTable!$B$5:$N$111,COLUMN(R$1)-5,FALSE),"")</f>
        <v>82.847999999999999</v>
      </c>
    </row>
    <row r="90" spans="1:18" ht="16.5" thickBot="1" x14ac:dyDescent="0.3">
      <c r="A90" s="7"/>
      <c r="B90" s="2" t="s">
        <v>91</v>
      </c>
      <c r="C90" s="2">
        <v>0.27400000000000002</v>
      </c>
      <c r="D90" s="2">
        <v>0.501</v>
      </c>
      <c r="E90" s="2">
        <v>0.34499999999999997</v>
      </c>
      <c r="F90" t="s">
        <v>193</v>
      </c>
      <c r="G90" s="23">
        <f>IF(F90&lt;&gt;"",VLOOKUP($F90,SummaryTable!$B$5:$N$111,COLUMN(G$1)-5,FALSE),"")</f>
        <v>0.45674999999999999</v>
      </c>
      <c r="H90" s="23">
        <f>IF(G90&lt;&gt;"",VLOOKUP($F90,SummaryTable!$B$5:$N$111,COLUMN(H$1)-5,FALSE),"")</f>
        <v>0.45334000000000002</v>
      </c>
      <c r="I90" s="23">
        <f>IF(H90&lt;&gt;"",VLOOKUP($F90,SummaryTable!$B$5:$N$111,COLUMN(I$1)-5,FALSE),"")</f>
        <v>0.51732</v>
      </c>
      <c r="J90" s="23">
        <f>IF(I90&lt;&gt;"",VLOOKUP($F90,SummaryTable!$B$5:$N$111,COLUMN(J$1)-5,FALSE),"")</f>
        <v>0.54386000000000001</v>
      </c>
      <c r="K90" s="23">
        <f>IF(J90&lt;&gt;"",VLOOKUP($F90,SummaryTable!$B$5:$N$111,COLUMN(K$1)-5,FALSE),"")</f>
        <v>0.74509999999999998</v>
      </c>
      <c r="L90" s="23">
        <f>IF(K90&lt;&gt;"",VLOOKUP($F90,SummaryTable!$B$5:$N$111,COLUMN(L$1)-5,FALSE),"")</f>
        <v>0.59184000000000003</v>
      </c>
      <c r="M90" s="23">
        <f>IF(L90&lt;&gt;"",VLOOKUP($F90,SummaryTable!$B$5:$N$111,COLUMN(M$1)-5,FALSE),"")</f>
        <v>0.35069</v>
      </c>
      <c r="N90" s="23">
        <f>IF(M90&lt;&gt;"",VLOOKUP($F90,SummaryTable!$B$5:$N$111,COLUMN(N$1)-5,FALSE),"")</f>
        <v>0.48346</v>
      </c>
      <c r="O90" s="23">
        <f>IF(N90&lt;&gt;"",VLOOKUP($F90,SummaryTable!$B$5:$N$111,COLUMN(O$1)-5,FALSE),"")</f>
        <v>0.42337000000000002</v>
      </c>
      <c r="P90" s="23">
        <f>IF(O90&lt;&gt;"",VLOOKUP($F90,SummaryTable!$B$5:$N$111,COLUMN(P$1)-5,FALSE),"")</f>
        <v>44.106999999999999</v>
      </c>
      <c r="Q90" s="23">
        <f>IF(P90&lt;&gt;"",VLOOKUP($F90,SummaryTable!$B$5:$N$111,COLUMN(Q$1)-5,FALSE),"")</f>
        <v>54.604999999999997</v>
      </c>
      <c r="R90" s="23">
        <f>IF(Q90&lt;&gt;"",VLOOKUP($F90,SummaryTable!$B$5:$N$111,COLUMN(R$1)-5,FALSE),"")</f>
        <v>51.667000000000002</v>
      </c>
    </row>
    <row r="91" spans="1:18" ht="16.5" thickBot="1" x14ac:dyDescent="0.3">
      <c r="A91" s="6" t="s">
        <v>92</v>
      </c>
      <c r="B91" s="1"/>
      <c r="C91" s="2"/>
      <c r="D91" s="2"/>
      <c r="E91" s="2"/>
      <c r="G91" s="23" t="str">
        <f>IF(F91&lt;&gt;"",VLOOKUP($F91,SummaryTable!$B$5:$N$111,COLUMN(G$1)-5,FALSE),"")</f>
        <v/>
      </c>
      <c r="H91" s="23" t="str">
        <f>IF(G91&lt;&gt;"",VLOOKUP($F91,SummaryTable!$B$5:$N$111,COLUMN(H$1)-5,FALSE),"")</f>
        <v/>
      </c>
      <c r="I91" s="23" t="str">
        <f>IF(H91&lt;&gt;"",VLOOKUP($F91,SummaryTable!$B$5:$N$111,COLUMN(I$1)-5,FALSE),"")</f>
        <v/>
      </c>
      <c r="J91" s="23" t="str">
        <f>IF(I91&lt;&gt;"",VLOOKUP($F91,SummaryTable!$B$5:$N$111,COLUMN(J$1)-5,FALSE),"")</f>
        <v/>
      </c>
      <c r="K91" s="23" t="str">
        <f>IF(J91&lt;&gt;"",VLOOKUP($F91,SummaryTable!$B$5:$N$111,COLUMN(K$1)-5,FALSE),"")</f>
        <v/>
      </c>
      <c r="L91" s="23" t="str">
        <f>IF(K91&lt;&gt;"",VLOOKUP($F91,SummaryTable!$B$5:$N$111,COLUMN(L$1)-5,FALSE),"")</f>
        <v/>
      </c>
      <c r="M91" s="23" t="str">
        <f>IF(L91&lt;&gt;"",VLOOKUP($F91,SummaryTable!$B$5:$N$111,COLUMN(M$1)-5,FALSE),"")</f>
        <v/>
      </c>
      <c r="N91" s="23" t="str">
        <f>IF(M91&lt;&gt;"",VLOOKUP($F91,SummaryTable!$B$5:$N$111,COLUMN(N$1)-5,FALSE),"")</f>
        <v/>
      </c>
      <c r="O91" s="23" t="str">
        <f>IF(N91&lt;&gt;"",VLOOKUP($F91,SummaryTable!$B$5:$N$111,COLUMN(O$1)-5,FALSE),"")</f>
        <v/>
      </c>
      <c r="P91" s="23" t="str">
        <f>IF(O91&lt;&gt;"",VLOOKUP($F91,SummaryTable!$B$5:$N$111,COLUMN(P$1)-5,FALSE),"")</f>
        <v/>
      </c>
      <c r="Q91" s="23" t="str">
        <f>IF(P91&lt;&gt;"",VLOOKUP($F91,SummaryTable!$B$5:$N$111,COLUMN(Q$1)-5,FALSE),"")</f>
        <v/>
      </c>
      <c r="R91" s="23" t="str">
        <f>IF(Q91&lt;&gt;"",VLOOKUP($F91,SummaryTable!$B$5:$N$111,COLUMN(R$1)-5,FALSE),"")</f>
        <v/>
      </c>
    </row>
    <row r="92" spans="1:18" ht="16.5" thickBot="1" x14ac:dyDescent="0.3">
      <c r="A92" s="7"/>
      <c r="B92" s="2" t="s">
        <v>93</v>
      </c>
      <c r="C92" s="2" t="s">
        <v>10</v>
      </c>
      <c r="D92" s="2" t="s">
        <v>10</v>
      </c>
      <c r="E92" s="2">
        <v>0.35299999999999998</v>
      </c>
      <c r="F92" s="9" t="s">
        <v>199</v>
      </c>
      <c r="G92" s="23" t="str">
        <f>IF(F92&lt;&gt;"",VLOOKUP($F92,SummaryTable!$B$5:$N$111,COLUMN(G$1)-5,FALSE),"")</f>
        <v>.</v>
      </c>
      <c r="H92" s="23" t="str">
        <f>IF(G92&lt;&gt;"",VLOOKUP($F92,SummaryTable!$B$5:$N$111,COLUMN(H$1)-5,FALSE),"")</f>
        <v>.</v>
      </c>
      <c r="I92" s="23">
        <f>IF(H92&lt;&gt;"",VLOOKUP($F92,SummaryTable!$B$5:$N$111,COLUMN(I$1)-5,FALSE),"")</f>
        <v>-3.109E-2</v>
      </c>
      <c r="J92" s="23" t="str">
        <f>IF(I92&lt;&gt;"",VLOOKUP($F92,SummaryTable!$B$5:$N$111,COLUMN(J$1)-5,FALSE),"")</f>
        <v>.</v>
      </c>
      <c r="K92" s="23" t="str">
        <f>IF(J92&lt;&gt;"",VLOOKUP($F92,SummaryTable!$B$5:$N$111,COLUMN(K$1)-5,FALSE),"")</f>
        <v>.</v>
      </c>
      <c r="L92" s="23">
        <f>IF(K92&lt;&gt;"",VLOOKUP($F92,SummaryTable!$B$5:$N$111,COLUMN(L$1)-5,FALSE),"")</f>
        <v>0.93</v>
      </c>
      <c r="M92" s="23" t="str">
        <f>IF(L92&lt;&gt;"",VLOOKUP($F92,SummaryTable!$B$5:$N$111,COLUMN(M$1)-5,FALSE),"")</f>
        <v>.</v>
      </c>
      <c r="N92" s="23" t="str">
        <f>IF(M92&lt;&gt;"",VLOOKUP($F92,SummaryTable!$B$5:$N$111,COLUMN(N$1)-5,FALSE),"")</f>
        <v>.</v>
      </c>
      <c r="O92" s="23">
        <f>IF(N92&lt;&gt;"",VLOOKUP($F92,SummaryTable!$B$5:$N$111,COLUMN(O$1)-5,FALSE),"")</f>
        <v>-3.5499999999999997E-2</v>
      </c>
      <c r="P92" s="23" t="str">
        <f>IF(O92&lt;&gt;"",VLOOKUP($F92,SummaryTable!$B$5:$N$111,COLUMN(P$1)-5,FALSE),"")</f>
        <v>.</v>
      </c>
      <c r="Q92" s="23" t="str">
        <f>IF(P92&lt;&gt;"",VLOOKUP($F92,SummaryTable!$B$5:$N$111,COLUMN(Q$1)-5,FALSE),"")</f>
        <v>.</v>
      </c>
      <c r="R92" s="23">
        <f>IF(Q92&lt;&gt;"",VLOOKUP($F92,SummaryTable!$B$5:$N$111,COLUMN(R$1)-5,FALSE),"")</f>
        <v>97.277000000000001</v>
      </c>
    </row>
    <row r="93" spans="1:18" ht="16.5" thickBot="1" x14ac:dyDescent="0.3">
      <c r="A93" s="7"/>
      <c r="B93" s="2" t="s">
        <v>94</v>
      </c>
      <c r="C93" s="2" t="s">
        <v>10</v>
      </c>
      <c r="D93" s="2" t="s">
        <v>10</v>
      </c>
      <c r="E93" s="2" t="s">
        <v>10</v>
      </c>
      <c r="F93" s="9" t="s">
        <v>200</v>
      </c>
      <c r="G93" s="23" t="str">
        <f>IF(F93&lt;&gt;"",VLOOKUP($F93,SummaryTable!$B$5:$N$111,COLUMN(G$1)-5,FALSE),"")</f>
        <v>.</v>
      </c>
      <c r="H93" s="23" t="str">
        <f>IF(G93&lt;&gt;"",VLOOKUP($F93,SummaryTable!$B$5:$N$111,COLUMN(H$1)-5,FALSE),"")</f>
        <v>.</v>
      </c>
      <c r="I93" s="23">
        <f>IF(H93&lt;&gt;"",VLOOKUP($F93,SummaryTable!$B$5:$N$111,COLUMN(I$1)-5,FALSE),"")</f>
        <v>-1.0149999999999999E-2</v>
      </c>
      <c r="J93" s="23" t="str">
        <f>IF(I93&lt;&gt;"",VLOOKUP($F93,SummaryTable!$B$5:$N$111,COLUMN(J$1)-5,FALSE),"")</f>
        <v>.</v>
      </c>
      <c r="K93" s="23" t="str">
        <f>IF(J93&lt;&gt;"",VLOOKUP($F93,SummaryTable!$B$5:$N$111,COLUMN(K$1)-5,FALSE),"")</f>
        <v>.</v>
      </c>
      <c r="L93" s="23">
        <f>IF(K93&lt;&gt;"",VLOOKUP($F93,SummaryTable!$B$5:$N$111,COLUMN(L$1)-5,FALSE),"")</f>
        <v>0.97</v>
      </c>
      <c r="M93" s="23" t="str">
        <f>IF(L93&lt;&gt;"",VLOOKUP($F93,SummaryTable!$B$5:$N$111,COLUMN(M$1)-5,FALSE),"")</f>
        <v>.</v>
      </c>
      <c r="N93" s="23" t="str">
        <f>IF(M93&lt;&gt;"",VLOOKUP($F93,SummaryTable!$B$5:$N$111,COLUMN(N$1)-5,FALSE),"")</f>
        <v>.</v>
      </c>
      <c r="O93" s="23">
        <f>IF(N93&lt;&gt;"",VLOOKUP($F93,SummaryTable!$B$5:$N$111,COLUMN(O$1)-5,FALSE),"")</f>
        <v>-1.3509999999999999E-2</v>
      </c>
      <c r="P93" s="23" t="str">
        <f>IF(O93&lt;&gt;"",VLOOKUP($F93,SummaryTable!$B$5:$N$111,COLUMN(P$1)-5,FALSE),"")</f>
        <v>.</v>
      </c>
      <c r="Q93" s="23" t="str">
        <f>IF(P93&lt;&gt;"",VLOOKUP($F93,SummaryTable!$B$5:$N$111,COLUMN(Q$1)-5,FALSE),"")</f>
        <v>.</v>
      </c>
      <c r="R93" s="23">
        <f>IF(Q93&lt;&gt;"",VLOOKUP($F93,SummaryTable!$B$5:$N$111,COLUMN(R$1)-5,FALSE),"")</f>
        <v>99.244</v>
      </c>
    </row>
    <row r="94" spans="1:18" ht="16.5" thickBot="1" x14ac:dyDescent="0.3">
      <c r="A94" s="7"/>
      <c r="B94" s="2" t="s">
        <v>95</v>
      </c>
      <c r="C94" s="2" t="s">
        <v>10</v>
      </c>
      <c r="D94" s="2" t="s">
        <v>10</v>
      </c>
      <c r="E94" s="2">
        <v>-0.01</v>
      </c>
      <c r="F94" s="9" t="s">
        <v>194</v>
      </c>
      <c r="G94" s="23" t="str">
        <f>IF(F94&lt;&gt;"",VLOOKUP($F94,SummaryTable!$B$5:$N$111,COLUMN(G$1)-5,FALSE),"")</f>
        <v>.</v>
      </c>
      <c r="H94" s="23" t="str">
        <f>IF(G94&lt;&gt;"",VLOOKUP($F94,SummaryTable!$B$5:$N$111,COLUMN(H$1)-5,FALSE),"")</f>
        <v>.</v>
      </c>
      <c r="I94" s="23">
        <f>IF(H94&lt;&gt;"",VLOOKUP($F94,SummaryTable!$B$5:$N$111,COLUMN(I$1)-5,FALSE),"")</f>
        <v>0.35459000000000002</v>
      </c>
      <c r="J94" s="23" t="str">
        <f>IF(I94&lt;&gt;"",VLOOKUP($F94,SummaryTable!$B$5:$N$111,COLUMN(J$1)-5,FALSE),"")</f>
        <v>.</v>
      </c>
      <c r="K94" s="23" t="str">
        <f>IF(J94&lt;&gt;"",VLOOKUP($F94,SummaryTable!$B$5:$N$111,COLUMN(K$1)-5,FALSE),"")</f>
        <v>.</v>
      </c>
      <c r="L94" s="23">
        <f>IF(K94&lt;&gt;"",VLOOKUP($F94,SummaryTable!$B$5:$N$111,COLUMN(L$1)-5,FALSE),"")</f>
        <v>0.91</v>
      </c>
      <c r="M94" s="23" t="str">
        <f>IF(L94&lt;&gt;"",VLOOKUP($F94,SummaryTable!$B$5:$N$111,COLUMN(M$1)-5,FALSE),"")</f>
        <v>.</v>
      </c>
      <c r="N94" s="23" t="str">
        <f>IF(M94&lt;&gt;"",VLOOKUP($F94,SummaryTable!$B$5:$N$111,COLUMN(N$1)-5,FALSE),"")</f>
        <v>.</v>
      </c>
      <c r="O94" s="23">
        <f>IF(N94&lt;&gt;"",VLOOKUP($F94,SummaryTable!$B$5:$N$111,COLUMN(O$1)-5,FALSE),"")</f>
        <v>0.35344999999999999</v>
      </c>
      <c r="P94" s="23" t="str">
        <f>IF(O94&lt;&gt;"",VLOOKUP($F94,SummaryTable!$B$5:$N$111,COLUMN(P$1)-5,FALSE),"")</f>
        <v>.</v>
      </c>
      <c r="Q94" s="23" t="str">
        <f>IF(P94&lt;&gt;"",VLOOKUP($F94,SummaryTable!$B$5:$N$111,COLUMN(Q$1)-5,FALSE),"")</f>
        <v>.</v>
      </c>
      <c r="R94" s="23">
        <f>IF(Q94&lt;&gt;"",VLOOKUP($F94,SummaryTable!$B$5:$N$111,COLUMN(R$1)-5,FALSE),"")</f>
        <v>94.251000000000005</v>
      </c>
    </row>
    <row r="95" spans="1:18" ht="16.5" thickBot="1" x14ac:dyDescent="0.3">
      <c r="A95" s="7"/>
      <c r="B95" s="2" t="s">
        <v>96</v>
      </c>
      <c r="C95" s="2" t="s">
        <v>10</v>
      </c>
      <c r="D95" s="2" t="s">
        <v>10</v>
      </c>
      <c r="E95" s="2" t="s">
        <v>10</v>
      </c>
      <c r="F95" s="10" t="s">
        <v>195</v>
      </c>
      <c r="G95" s="23" t="str">
        <f>IF(F95&lt;&gt;"",VLOOKUP($F95,SummaryTable!$B$5:$N$111,COLUMN(G$1)-5,FALSE),"")</f>
        <v>.</v>
      </c>
      <c r="H95" s="23" t="str">
        <f>IF(G95&lt;&gt;"",VLOOKUP($F95,SummaryTable!$B$5:$N$111,COLUMN(H$1)-5,FALSE),"")</f>
        <v>.</v>
      </c>
      <c r="I95" s="23">
        <f>IF(H95&lt;&gt;"",VLOOKUP($F95,SummaryTable!$B$5:$N$111,COLUMN(I$1)-5,FALSE),"")</f>
        <v>0</v>
      </c>
      <c r="J95" s="23" t="str">
        <f>IF(I95&lt;&gt;"",VLOOKUP($F95,SummaryTable!$B$5:$N$111,COLUMN(J$1)-5,FALSE),"")</f>
        <v>.</v>
      </c>
      <c r="K95" s="23" t="str">
        <f>IF(J95&lt;&gt;"",VLOOKUP($F95,SummaryTable!$B$5:$N$111,COLUMN(K$1)-5,FALSE),"")</f>
        <v>.</v>
      </c>
      <c r="L95" s="23">
        <f>IF(K95&lt;&gt;"",VLOOKUP($F95,SummaryTable!$B$5:$N$111,COLUMN(L$1)-5,FALSE),"")</f>
        <v>0.99</v>
      </c>
      <c r="M95" s="23" t="str">
        <f>IF(L95&lt;&gt;"",VLOOKUP($F95,SummaryTable!$B$5:$N$111,COLUMN(M$1)-5,FALSE),"")</f>
        <v>.</v>
      </c>
      <c r="N95" s="23" t="str">
        <f>IF(M95&lt;&gt;"",VLOOKUP($F95,SummaryTable!$B$5:$N$111,COLUMN(N$1)-5,FALSE),"")</f>
        <v>.</v>
      </c>
      <c r="O95" s="23" t="str">
        <f>IF(N95&lt;&gt;"",VLOOKUP($F95,SummaryTable!$B$5:$N$111,COLUMN(O$1)-5,FALSE),"")</f>
        <v>.</v>
      </c>
      <c r="P95" s="23" t="str">
        <f>IF(O95&lt;&gt;"",VLOOKUP($F95,SummaryTable!$B$5:$N$111,COLUMN(P$1)-5,FALSE),"")</f>
        <v>.</v>
      </c>
      <c r="Q95" s="23" t="str">
        <f>IF(P95&lt;&gt;"",VLOOKUP($F95,SummaryTable!$B$5:$N$111,COLUMN(Q$1)-5,FALSE),"")</f>
        <v>.</v>
      </c>
      <c r="R95" s="23">
        <f>IF(Q95&lt;&gt;"",VLOOKUP($F95,SummaryTable!$B$5:$N$111,COLUMN(R$1)-5,FALSE),"")</f>
        <v>99.697000000000003</v>
      </c>
    </row>
    <row r="96" spans="1:18" ht="16.5" thickBot="1" x14ac:dyDescent="0.3">
      <c r="A96" s="7"/>
      <c r="B96" s="2" t="s">
        <v>97</v>
      </c>
      <c r="C96" s="2" t="s">
        <v>10</v>
      </c>
      <c r="D96" s="2" t="s">
        <v>10</v>
      </c>
      <c r="E96" s="2">
        <v>0.16500000000000001</v>
      </c>
      <c r="F96" s="10" t="s">
        <v>196</v>
      </c>
      <c r="G96" s="23" t="str">
        <f>IF(F96&lt;&gt;"",VLOOKUP($F96,SummaryTable!$B$5:$N$111,COLUMN(G$1)-5,FALSE),"")</f>
        <v>.</v>
      </c>
      <c r="H96" s="23" t="str">
        <f>IF(G96&lt;&gt;"",VLOOKUP($F96,SummaryTable!$B$5:$N$111,COLUMN(H$1)-5,FALSE),"")</f>
        <v>.</v>
      </c>
      <c r="I96" s="23">
        <f>IF(H96&lt;&gt;"",VLOOKUP($F96,SummaryTable!$B$5:$N$111,COLUMN(I$1)-5,FALSE),"")</f>
        <v>-5.0499999999999998E-3</v>
      </c>
      <c r="J96" s="23" t="str">
        <f>IF(I96&lt;&gt;"",VLOOKUP($F96,SummaryTable!$B$5:$N$111,COLUMN(J$1)-5,FALSE),"")</f>
        <v>.</v>
      </c>
      <c r="K96" s="23" t="str">
        <f>IF(J96&lt;&gt;"",VLOOKUP($F96,SummaryTable!$B$5:$N$111,COLUMN(K$1)-5,FALSE),"")</f>
        <v>.</v>
      </c>
      <c r="L96" s="23">
        <f>IF(K96&lt;&gt;"",VLOOKUP($F96,SummaryTable!$B$5:$N$111,COLUMN(L$1)-5,FALSE),"")</f>
        <v>0.98</v>
      </c>
      <c r="M96" s="23" t="str">
        <f>IF(L96&lt;&gt;"",VLOOKUP($F96,SummaryTable!$B$5:$N$111,COLUMN(M$1)-5,FALSE),"")</f>
        <v>.</v>
      </c>
      <c r="N96" s="23" t="str">
        <f>IF(M96&lt;&gt;"",VLOOKUP($F96,SummaryTable!$B$5:$N$111,COLUMN(N$1)-5,FALSE),"")</f>
        <v>.</v>
      </c>
      <c r="O96" s="23">
        <f>IF(N96&lt;&gt;"",VLOOKUP($F96,SummaryTable!$B$5:$N$111,COLUMN(O$1)-5,FALSE),"")</f>
        <v>-1.01E-2</v>
      </c>
      <c r="P96" s="23" t="str">
        <f>IF(O96&lt;&gt;"",VLOOKUP($F96,SummaryTable!$B$5:$N$111,COLUMN(P$1)-5,FALSE),"")</f>
        <v>.</v>
      </c>
      <c r="Q96" s="23" t="str">
        <f>IF(P96&lt;&gt;"",VLOOKUP($F96,SummaryTable!$B$5:$N$111,COLUMN(Q$1)-5,FALSE),"")</f>
        <v>.</v>
      </c>
      <c r="R96" s="23">
        <f>IF(Q96&lt;&gt;"",VLOOKUP($F96,SummaryTable!$B$5:$N$111,COLUMN(R$1)-5,FALSE),"")</f>
        <v>99.697000000000003</v>
      </c>
    </row>
    <row r="97" spans="1:18" ht="16.5" thickBot="1" x14ac:dyDescent="0.3">
      <c r="A97" s="7"/>
      <c r="B97" s="2" t="s">
        <v>98</v>
      </c>
      <c r="C97" s="2" t="s">
        <v>10</v>
      </c>
      <c r="D97" s="2" t="s">
        <v>10</v>
      </c>
      <c r="E97" s="2">
        <v>0.38500000000000001</v>
      </c>
      <c r="F97" s="10" t="s">
        <v>197</v>
      </c>
      <c r="G97" s="23" t="str">
        <f>IF(F97&lt;&gt;"",VLOOKUP($F97,SummaryTable!$B$5:$N$111,COLUMN(G$1)-5,FALSE),"")</f>
        <v>.</v>
      </c>
      <c r="H97" s="23" t="str">
        <f>IF(G97&lt;&gt;"",VLOOKUP($F97,SummaryTable!$B$5:$N$111,COLUMN(H$1)-5,FALSE),"")</f>
        <v>.</v>
      </c>
      <c r="I97" s="23">
        <f>IF(H97&lt;&gt;"",VLOOKUP($F97,SummaryTable!$B$5:$N$111,COLUMN(I$1)-5,FALSE),"")</f>
        <v>-5.0499999999999998E-3</v>
      </c>
      <c r="J97" s="23" t="str">
        <f>IF(I97&lt;&gt;"",VLOOKUP($F97,SummaryTable!$B$5:$N$111,COLUMN(J$1)-5,FALSE),"")</f>
        <v>.</v>
      </c>
      <c r="K97" s="23" t="str">
        <f>IF(J97&lt;&gt;"",VLOOKUP($F97,SummaryTable!$B$5:$N$111,COLUMN(K$1)-5,FALSE),"")</f>
        <v>.</v>
      </c>
      <c r="L97" s="23">
        <f>IF(K97&lt;&gt;"",VLOOKUP($F97,SummaryTable!$B$5:$N$111,COLUMN(L$1)-5,FALSE),"")</f>
        <v>0.98</v>
      </c>
      <c r="M97" s="23" t="str">
        <f>IF(L97&lt;&gt;"",VLOOKUP($F97,SummaryTable!$B$5:$N$111,COLUMN(M$1)-5,FALSE),"")</f>
        <v>.</v>
      </c>
      <c r="N97" s="23" t="str">
        <f>IF(M97&lt;&gt;"",VLOOKUP($F97,SummaryTable!$B$5:$N$111,COLUMN(N$1)-5,FALSE),"")</f>
        <v>.</v>
      </c>
      <c r="O97" s="23" t="str">
        <f>IF(N97&lt;&gt;"",VLOOKUP($F97,SummaryTable!$B$5:$N$111,COLUMN(O$1)-5,FALSE),"")</f>
        <v>.</v>
      </c>
      <c r="P97" s="23" t="str">
        <f>IF(O97&lt;&gt;"",VLOOKUP($F97,SummaryTable!$B$5:$N$111,COLUMN(P$1)-5,FALSE),"")</f>
        <v>.</v>
      </c>
      <c r="Q97" s="23" t="str">
        <f>IF(P97&lt;&gt;"",VLOOKUP($F97,SummaryTable!$B$5:$N$111,COLUMN(Q$1)-5,FALSE),"")</f>
        <v>.</v>
      </c>
      <c r="R97" s="23">
        <f>IF(Q97&lt;&gt;"",VLOOKUP($F97,SummaryTable!$B$5:$N$111,COLUMN(R$1)-5,FALSE),"")</f>
        <v>100</v>
      </c>
    </row>
    <row r="98" spans="1:18" ht="16.5" thickBot="1" x14ac:dyDescent="0.3">
      <c r="A98" s="7"/>
      <c r="B98" s="2" t="s">
        <v>211</v>
      </c>
      <c r="C98" s="2" t="s">
        <v>10</v>
      </c>
      <c r="D98" s="2" t="s">
        <v>10</v>
      </c>
      <c r="E98" s="2">
        <v>0.16200000000000001</v>
      </c>
      <c r="F98" s="10" t="s">
        <v>209</v>
      </c>
      <c r="G98" s="23" t="str">
        <f>IF(F98&lt;&gt;"",VLOOKUP($F98,SummaryTable!$B$5:$N$111,COLUMN(G$1)-5,FALSE),"")</f>
        <v>.</v>
      </c>
      <c r="H98" s="23" t="str">
        <f>IF(G98&lt;&gt;"",VLOOKUP($F98,SummaryTable!$B$5:$N$111,COLUMN(H$1)-5,FALSE),"")</f>
        <v>.</v>
      </c>
      <c r="I98" s="23">
        <f>IF(H98&lt;&gt;"",VLOOKUP($F98,SummaryTable!$B$5:$N$111,COLUMN(I$1)-5,FALSE),"")</f>
        <v>0.16211</v>
      </c>
      <c r="J98" s="23" t="str">
        <f>IF(I98&lt;&gt;"",VLOOKUP($F98,SummaryTable!$B$5:$N$111,COLUMN(J$1)-5,FALSE),"")</f>
        <v>.</v>
      </c>
      <c r="K98" s="23" t="str">
        <f>IF(J98&lt;&gt;"",VLOOKUP($F98,SummaryTable!$B$5:$N$111,COLUMN(K$1)-5,FALSE),"")</f>
        <v>.</v>
      </c>
      <c r="L98" s="23">
        <f>IF(K98&lt;&gt;"",VLOOKUP($F98,SummaryTable!$B$5:$N$111,COLUMN(L$1)-5,FALSE),"")</f>
        <v>0.92</v>
      </c>
      <c r="M98" s="23" t="str">
        <f>IF(L98&lt;&gt;"",VLOOKUP($F98,SummaryTable!$B$5:$N$111,COLUMN(M$1)-5,FALSE),"")</f>
        <v>.</v>
      </c>
      <c r="N98" s="23" t="str">
        <f>IF(M98&lt;&gt;"",VLOOKUP($F98,SummaryTable!$B$5:$N$111,COLUMN(N$1)-5,FALSE),"")</f>
        <v>.</v>
      </c>
      <c r="O98" s="23">
        <f>IF(N98&lt;&gt;"",VLOOKUP($F98,SummaryTable!$B$5:$N$111,COLUMN(O$1)-5,FALSE),"")</f>
        <v>0.16492999999999999</v>
      </c>
      <c r="P98" s="23" t="str">
        <f>IF(O98&lt;&gt;"",VLOOKUP($F98,SummaryTable!$B$5:$N$111,COLUMN(P$1)-5,FALSE),"")</f>
        <v>.</v>
      </c>
      <c r="Q98" s="23" t="str">
        <f>IF(P98&lt;&gt;"",VLOOKUP($F98,SummaryTable!$B$5:$N$111,COLUMN(Q$1)-5,FALSE),"")</f>
        <v>.</v>
      </c>
      <c r="R98" s="23">
        <f>IF(Q98&lt;&gt;"",VLOOKUP($F98,SummaryTable!$B$5:$N$111,COLUMN(R$1)-5,FALSE),"")</f>
        <v>96.218000000000004</v>
      </c>
    </row>
    <row r="99" spans="1:18" ht="16.5" thickBot="1" x14ac:dyDescent="0.3">
      <c r="A99" s="7"/>
      <c r="B99" s="2" t="s">
        <v>212</v>
      </c>
      <c r="C99" s="2" t="s">
        <v>10</v>
      </c>
      <c r="D99" s="2" t="s">
        <v>10</v>
      </c>
      <c r="E99" s="2">
        <v>0.38800000000000001</v>
      </c>
      <c r="F99" s="10" t="s">
        <v>210</v>
      </c>
      <c r="G99" s="23" t="str">
        <f>IF(F99&lt;&gt;"",VLOOKUP($F99,SummaryTable!$B$5:$N$111,COLUMN(G$1)-5,FALSE),"")</f>
        <v>.</v>
      </c>
      <c r="H99" s="23" t="str">
        <f>IF(G99&lt;&gt;"",VLOOKUP($F99,SummaryTable!$B$5:$N$111,COLUMN(H$1)-5,FALSE),"")</f>
        <v>.</v>
      </c>
      <c r="I99" s="23">
        <f>IF(H99&lt;&gt;"",VLOOKUP($F99,SummaryTable!$B$5:$N$111,COLUMN(I$1)-5,FALSE),"")</f>
        <v>0.38768999999999998</v>
      </c>
      <c r="J99" s="23" t="str">
        <f>IF(I99&lt;&gt;"",VLOOKUP($F99,SummaryTable!$B$5:$N$111,COLUMN(J$1)-5,FALSE),"")</f>
        <v>.</v>
      </c>
      <c r="K99" s="23" t="str">
        <f>IF(J99&lt;&gt;"",VLOOKUP($F99,SummaryTable!$B$5:$N$111,COLUMN(K$1)-5,FALSE),"")</f>
        <v>.</v>
      </c>
      <c r="L99" s="23">
        <f>IF(K99&lt;&gt;"",VLOOKUP($F99,SummaryTable!$B$5:$N$111,COLUMN(L$1)-5,FALSE),"")</f>
        <v>0.97</v>
      </c>
      <c r="M99" s="23" t="str">
        <f>IF(L99&lt;&gt;"",VLOOKUP($F99,SummaryTable!$B$5:$N$111,COLUMN(M$1)-5,FALSE),"")</f>
        <v>.</v>
      </c>
      <c r="N99" s="23" t="str">
        <f>IF(M99&lt;&gt;"",VLOOKUP($F99,SummaryTable!$B$5:$N$111,COLUMN(N$1)-5,FALSE),"")</f>
        <v>.</v>
      </c>
      <c r="O99" s="23">
        <f>IF(N99&lt;&gt;"",VLOOKUP($F99,SummaryTable!$B$5:$N$111,COLUMN(O$1)-5,FALSE),"")</f>
        <v>0.38524999999999998</v>
      </c>
      <c r="P99" s="23" t="str">
        <f>IF(O99&lt;&gt;"",VLOOKUP($F99,SummaryTable!$B$5:$N$111,COLUMN(P$1)-5,FALSE),"")</f>
        <v>.</v>
      </c>
      <c r="Q99" s="23" t="str">
        <f>IF(P99&lt;&gt;"",VLOOKUP($F99,SummaryTable!$B$5:$N$111,COLUMN(Q$1)-5,FALSE),"")</f>
        <v>.</v>
      </c>
      <c r="R99" s="23">
        <f>IF(Q99&lt;&gt;"",VLOOKUP($F99,SummaryTable!$B$5:$N$111,COLUMN(R$1)-5,FALSE),"")</f>
        <v>98.185000000000002</v>
      </c>
    </row>
    <row r="100" spans="1:18" ht="16.5" thickBot="1" x14ac:dyDescent="0.3">
      <c r="A100" s="6" t="s">
        <v>99</v>
      </c>
      <c r="B100" s="1"/>
      <c r="C100" s="2"/>
      <c r="D100" s="2"/>
      <c r="E100" s="2"/>
      <c r="G100" s="23" t="str">
        <f>IF(F100&lt;&gt;"",VLOOKUP($F100,SummaryTable!$B$5:$N$111,COLUMN(G$1)-5,FALSE),"")</f>
        <v/>
      </c>
      <c r="H100" s="23" t="str">
        <f>IF(G100&lt;&gt;"",VLOOKUP($F100,SummaryTable!$B$5:$N$111,COLUMN(H$1)-5,FALSE),"")</f>
        <v/>
      </c>
      <c r="I100" s="23" t="str">
        <f>IF(H100&lt;&gt;"",VLOOKUP($F100,SummaryTable!$B$5:$N$111,COLUMN(I$1)-5,FALSE),"")</f>
        <v/>
      </c>
      <c r="J100" s="23" t="str">
        <f>IF(I100&lt;&gt;"",VLOOKUP($F100,SummaryTable!$B$5:$N$111,COLUMN(J$1)-5,FALSE),"")</f>
        <v/>
      </c>
      <c r="K100" s="23" t="str">
        <f>IF(J100&lt;&gt;"",VLOOKUP($F100,SummaryTable!$B$5:$N$111,COLUMN(K$1)-5,FALSE),"")</f>
        <v/>
      </c>
      <c r="L100" s="23" t="str">
        <f>IF(K100&lt;&gt;"",VLOOKUP($F100,SummaryTable!$B$5:$N$111,COLUMN(L$1)-5,FALSE),"")</f>
        <v/>
      </c>
      <c r="M100" s="23" t="str">
        <f>IF(L100&lt;&gt;"",VLOOKUP($F100,SummaryTable!$B$5:$N$111,COLUMN(M$1)-5,FALSE),"")</f>
        <v/>
      </c>
      <c r="N100" s="23" t="str">
        <f>IF(M100&lt;&gt;"",VLOOKUP($F100,SummaryTable!$B$5:$N$111,COLUMN(N$1)-5,FALSE),"")</f>
        <v/>
      </c>
      <c r="O100" s="23" t="str">
        <f>IF(N100&lt;&gt;"",VLOOKUP($F100,SummaryTable!$B$5:$N$111,COLUMN(O$1)-5,FALSE),"")</f>
        <v/>
      </c>
      <c r="P100" s="23" t="str">
        <f>IF(O100&lt;&gt;"",VLOOKUP($F100,SummaryTable!$B$5:$N$111,COLUMN(P$1)-5,FALSE),"")</f>
        <v/>
      </c>
      <c r="Q100" s="23" t="str">
        <f>IF(P100&lt;&gt;"",VLOOKUP($F100,SummaryTable!$B$5:$N$111,COLUMN(Q$1)-5,FALSE),"")</f>
        <v/>
      </c>
      <c r="R100" s="23" t="str">
        <f>IF(Q100&lt;&gt;"",VLOOKUP($F100,SummaryTable!$B$5:$N$111,COLUMN(R$1)-5,FALSE),"")</f>
        <v/>
      </c>
    </row>
    <row r="101" spans="1:18" ht="16.5" thickBot="1" x14ac:dyDescent="0.3">
      <c r="A101" s="7"/>
      <c r="B101" s="2" t="s">
        <v>100</v>
      </c>
      <c r="C101" s="2" t="s">
        <v>10</v>
      </c>
      <c r="D101" s="2" t="s">
        <v>10</v>
      </c>
      <c r="E101" s="2" t="s">
        <v>101</v>
      </c>
      <c r="F101" s="10" t="s">
        <v>198</v>
      </c>
      <c r="G101" s="23" t="str">
        <f>IF(F101&lt;&gt;"",VLOOKUP($F101,SummaryTable!$B$5:$N$111,COLUMN(G$1)-5,FALSE),"")</f>
        <v>.</v>
      </c>
      <c r="H101" s="23" t="str">
        <f>IF(G101&lt;&gt;"",VLOOKUP($F101,SummaryTable!$B$5:$N$111,COLUMN(H$1)-5,FALSE),"")</f>
        <v>.</v>
      </c>
      <c r="I101" s="23">
        <f>IF(H101&lt;&gt;"",VLOOKUP($F101,SummaryTable!$B$5:$N$111,COLUMN(I$1)-5,FALSE),"")</f>
        <v>0.46677999999999997</v>
      </c>
      <c r="J101" s="23" t="str">
        <f>IF(I101&lt;&gt;"",VLOOKUP($F101,SummaryTable!$B$5:$N$111,COLUMN(J$1)-5,FALSE),"")</f>
        <v>.</v>
      </c>
      <c r="K101" s="23" t="str">
        <f>IF(J101&lt;&gt;"",VLOOKUP($F101,SummaryTable!$B$5:$N$111,COLUMN(K$1)-5,FALSE),"")</f>
        <v>.</v>
      </c>
      <c r="L101" s="23">
        <f>IF(K101&lt;&gt;"",VLOOKUP($F101,SummaryTable!$B$5:$N$111,COLUMN(L$1)-5,FALSE),"")</f>
        <v>0.41</v>
      </c>
      <c r="M101" s="23" t="str">
        <f>IF(L101&lt;&gt;"",VLOOKUP($F101,SummaryTable!$B$5:$N$111,COLUMN(M$1)-5,FALSE),"")</f>
        <v>.</v>
      </c>
      <c r="N101" s="23" t="str">
        <f>IF(M101&lt;&gt;"",VLOOKUP($F101,SummaryTable!$B$5:$N$111,COLUMN(N$1)-5,FALSE),"")</f>
        <v>.</v>
      </c>
      <c r="O101" s="23">
        <f>IF(N101&lt;&gt;"",VLOOKUP($F101,SummaryTable!$B$5:$N$111,COLUMN(O$1)-5,FALSE),"")</f>
        <v>0.33817999999999998</v>
      </c>
      <c r="P101" s="23" t="str">
        <f>IF(O101&lt;&gt;"",VLOOKUP($F101,SummaryTable!$B$5:$N$111,COLUMN(P$1)-5,FALSE),"")</f>
        <v>.</v>
      </c>
      <c r="Q101" s="23" t="str">
        <f>IF(P101&lt;&gt;"",VLOOKUP($F101,SummaryTable!$B$5:$N$111,COLUMN(Q$1)-5,FALSE),"")</f>
        <v>.</v>
      </c>
      <c r="R101" s="23">
        <f>IF(Q101&lt;&gt;"",VLOOKUP($F101,SummaryTable!$B$5:$N$111,COLUMN(R$1)-5,FALSE),"")</f>
        <v>37.518999999999998</v>
      </c>
    </row>
    <row r="102" spans="1:18" ht="16.5" thickBot="1" x14ac:dyDescent="0.3">
      <c r="A102" s="6" t="s">
        <v>102</v>
      </c>
      <c r="B102" s="1"/>
      <c r="C102" s="2"/>
      <c r="D102" s="2"/>
      <c r="E102" s="2"/>
      <c r="G102" s="23" t="str">
        <f>IF(F102&lt;&gt;"",VLOOKUP($F102,SummaryTable!$B$5:$N$111,COLUMN(G$1)-5,FALSE),"")</f>
        <v/>
      </c>
      <c r="H102" s="23" t="str">
        <f>IF(G102&lt;&gt;"",VLOOKUP($F102,SummaryTable!$B$5:$N$111,COLUMN(H$1)-5,FALSE),"")</f>
        <v/>
      </c>
      <c r="I102" s="23" t="str">
        <f>IF(H102&lt;&gt;"",VLOOKUP($F102,SummaryTable!$B$5:$N$111,COLUMN(I$1)-5,FALSE),"")</f>
        <v/>
      </c>
      <c r="J102" s="23" t="str">
        <f>IF(I102&lt;&gt;"",VLOOKUP($F102,SummaryTable!$B$5:$N$111,COLUMN(J$1)-5,FALSE),"")</f>
        <v/>
      </c>
      <c r="K102" s="23" t="str">
        <f>IF(J102&lt;&gt;"",VLOOKUP($F102,SummaryTable!$B$5:$N$111,COLUMN(K$1)-5,FALSE),"")</f>
        <v/>
      </c>
      <c r="L102" s="23" t="str">
        <f>IF(K102&lt;&gt;"",VLOOKUP($F102,SummaryTable!$B$5:$N$111,COLUMN(L$1)-5,FALSE),"")</f>
        <v/>
      </c>
      <c r="M102" s="23" t="str">
        <f>IF(L102&lt;&gt;"",VLOOKUP($F102,SummaryTable!$B$5:$N$111,COLUMN(M$1)-5,FALSE),"")</f>
        <v/>
      </c>
      <c r="N102" s="23" t="str">
        <f>IF(M102&lt;&gt;"",VLOOKUP($F102,SummaryTable!$B$5:$N$111,COLUMN(N$1)-5,FALSE),"")</f>
        <v/>
      </c>
      <c r="O102" s="23" t="str">
        <f>IF(N102&lt;&gt;"",VLOOKUP($F102,SummaryTable!$B$5:$N$111,COLUMN(O$1)-5,FALSE),"")</f>
        <v/>
      </c>
      <c r="P102" s="23" t="str">
        <f>IF(O102&lt;&gt;"",VLOOKUP($F102,SummaryTable!$B$5:$N$111,COLUMN(P$1)-5,FALSE),"")</f>
        <v/>
      </c>
      <c r="Q102" s="23" t="str">
        <f>IF(P102&lt;&gt;"",VLOOKUP($F102,SummaryTable!$B$5:$N$111,COLUMN(Q$1)-5,FALSE),"")</f>
        <v/>
      </c>
      <c r="R102" s="23" t="str">
        <f>IF(Q102&lt;&gt;"",VLOOKUP($F102,SummaryTable!$B$5:$N$111,COLUMN(R$1)-5,FALSE),"")</f>
        <v/>
      </c>
    </row>
    <row r="103" spans="1:18" ht="16.5" thickBot="1" x14ac:dyDescent="0.3">
      <c r="A103" s="7"/>
      <c r="B103" s="2" t="s">
        <v>103</v>
      </c>
      <c r="C103" s="2" t="s">
        <v>10</v>
      </c>
      <c r="D103" s="2" t="s">
        <v>10</v>
      </c>
      <c r="E103" s="2">
        <v>0.26400000000000001</v>
      </c>
      <c r="F103" s="11" t="s">
        <v>201</v>
      </c>
      <c r="G103" s="23" t="str">
        <f>IF(F103&lt;&gt;"",VLOOKUP($F103,SummaryTable!$B$5:$N$111,COLUMN(G$1)-5,FALSE),"")</f>
        <v>.</v>
      </c>
      <c r="H103" s="23" t="str">
        <f>IF(G103&lt;&gt;"",VLOOKUP($F103,SummaryTable!$B$5:$N$111,COLUMN(H$1)-5,FALSE),"")</f>
        <v>.</v>
      </c>
      <c r="I103" s="23">
        <f>IF(H103&lt;&gt;"",VLOOKUP($F103,SummaryTable!$B$5:$N$111,COLUMN(I$1)-5,FALSE),"")</f>
        <v>0.45831</v>
      </c>
      <c r="J103" s="23" t="str">
        <f>IF(I103&lt;&gt;"",VLOOKUP($F103,SummaryTable!$B$5:$N$111,COLUMN(J$1)-5,FALSE),"")</f>
        <v>.</v>
      </c>
      <c r="K103" s="23" t="str">
        <f>IF(J103&lt;&gt;"",VLOOKUP($F103,SummaryTable!$B$5:$N$111,COLUMN(K$1)-5,FALSE),"")</f>
        <v>.</v>
      </c>
      <c r="L103" s="23">
        <f>IF(K103&lt;&gt;"",VLOOKUP($F103,SummaryTable!$B$5:$N$111,COLUMN(L$1)-5,FALSE),"")</f>
        <v>0.56999999999999995</v>
      </c>
      <c r="M103" s="23" t="str">
        <f>IF(L103&lt;&gt;"",VLOOKUP($F103,SummaryTable!$B$5:$N$111,COLUMN(M$1)-5,FALSE),"")</f>
        <v>.</v>
      </c>
      <c r="N103" s="23" t="str">
        <f>IF(M103&lt;&gt;"",VLOOKUP($F103,SummaryTable!$B$5:$N$111,COLUMN(N$1)-5,FALSE),"")</f>
        <v>.</v>
      </c>
      <c r="O103" s="23">
        <f>IF(N103&lt;&gt;"",VLOOKUP($F103,SummaryTable!$B$5:$N$111,COLUMN(O$1)-5,FALSE),"")</f>
        <v>0.32762999999999998</v>
      </c>
      <c r="P103" s="23" t="str">
        <f>IF(O103&lt;&gt;"",VLOOKUP($F103,SummaryTable!$B$5:$N$111,COLUMN(P$1)-5,FALSE),"")</f>
        <v>.</v>
      </c>
      <c r="Q103" s="23" t="str">
        <f>IF(P103&lt;&gt;"",VLOOKUP($F103,SummaryTable!$B$5:$N$111,COLUMN(Q$1)-5,FALSE),"")</f>
        <v>.</v>
      </c>
      <c r="R103" s="23">
        <f>IF(Q103&lt;&gt;"",VLOOKUP($F103,SummaryTable!$B$5:$N$111,COLUMN(R$1)-5,FALSE),"")</f>
        <v>62.481000000000002</v>
      </c>
    </row>
    <row r="104" spans="1:18" ht="16.5" thickBot="1" x14ac:dyDescent="0.3">
      <c r="A104" s="7"/>
      <c r="B104" s="2" t="s">
        <v>104</v>
      </c>
      <c r="C104" s="2" t="s">
        <v>10</v>
      </c>
      <c r="D104" s="2" t="s">
        <v>10</v>
      </c>
      <c r="E104" s="2">
        <v>0.11799999999999999</v>
      </c>
      <c r="F104" s="11" t="s">
        <v>202</v>
      </c>
      <c r="G104" s="23" t="str">
        <f>IF(F104&lt;&gt;"",VLOOKUP($F104,SummaryTable!$B$5:$N$111,COLUMN(G$1)-5,FALSE),"")</f>
        <v>.</v>
      </c>
      <c r="H104" s="23" t="str">
        <f>IF(G104&lt;&gt;"",VLOOKUP($F104,SummaryTable!$B$5:$N$111,COLUMN(H$1)-5,FALSE),"")</f>
        <v>.</v>
      </c>
      <c r="I104" s="23">
        <f>IF(H104&lt;&gt;"",VLOOKUP($F104,SummaryTable!$B$5:$N$111,COLUMN(I$1)-5,FALSE),"")</f>
        <v>0.33222000000000002</v>
      </c>
      <c r="J104" s="23" t="str">
        <f>IF(I104&lt;&gt;"",VLOOKUP($F104,SummaryTable!$B$5:$N$111,COLUMN(J$1)-5,FALSE),"")</f>
        <v>.</v>
      </c>
      <c r="K104" s="23" t="str">
        <f>IF(J104&lt;&gt;"",VLOOKUP($F104,SummaryTable!$B$5:$N$111,COLUMN(K$1)-5,FALSE),"")</f>
        <v>.</v>
      </c>
      <c r="L104" s="23">
        <f>IF(K104&lt;&gt;"",VLOOKUP($F104,SummaryTable!$B$5:$N$111,COLUMN(L$1)-5,FALSE),"")</f>
        <v>0.39</v>
      </c>
      <c r="M104" s="23" t="str">
        <f>IF(L104&lt;&gt;"",VLOOKUP($F104,SummaryTable!$B$5:$N$111,COLUMN(M$1)-5,FALSE),"")</f>
        <v>.</v>
      </c>
      <c r="N104" s="23" t="str">
        <f>IF(M104&lt;&gt;"",VLOOKUP($F104,SummaryTable!$B$5:$N$111,COLUMN(N$1)-5,FALSE),"")</f>
        <v>.</v>
      </c>
      <c r="O104" s="23">
        <f>IF(N104&lt;&gt;"",VLOOKUP($F104,SummaryTable!$B$5:$N$111,COLUMN(O$1)-5,FALSE),"")</f>
        <v>0.23580999999999999</v>
      </c>
      <c r="P104" s="23" t="str">
        <f>IF(O104&lt;&gt;"",VLOOKUP($F104,SummaryTable!$B$5:$N$111,COLUMN(P$1)-5,FALSE),"")</f>
        <v>.</v>
      </c>
      <c r="Q104" s="23" t="str">
        <f>IF(P104&lt;&gt;"",VLOOKUP($F104,SummaryTable!$B$5:$N$111,COLUMN(Q$1)-5,FALSE),"")</f>
        <v>.</v>
      </c>
      <c r="R104" s="23">
        <f>IF(Q104&lt;&gt;"",VLOOKUP($F104,SummaryTable!$B$5:$N$111,COLUMN(R$1)-5,FALSE),"")</f>
        <v>40.393000000000001</v>
      </c>
    </row>
    <row r="105" spans="1:18" ht="16.5" thickBot="1" x14ac:dyDescent="0.3">
      <c r="A105" s="7"/>
      <c r="B105" s="2" t="s">
        <v>105</v>
      </c>
      <c r="C105" s="2" t="s">
        <v>10</v>
      </c>
      <c r="D105" s="2" t="s">
        <v>10</v>
      </c>
      <c r="E105" s="2">
        <v>0.16</v>
      </c>
      <c r="F105" s="11" t="s">
        <v>203</v>
      </c>
      <c r="G105" s="23" t="str">
        <f>IF(F105&lt;&gt;"",VLOOKUP($F105,SummaryTable!$B$5:$N$111,COLUMN(G$1)-5,FALSE),"")</f>
        <v>.</v>
      </c>
      <c r="H105" s="23" t="str">
        <f>IF(G105&lt;&gt;"",VLOOKUP($F105,SummaryTable!$B$5:$N$111,COLUMN(H$1)-5,FALSE),"")</f>
        <v>.</v>
      </c>
      <c r="I105" s="23">
        <f>IF(H105&lt;&gt;"",VLOOKUP($F105,SummaryTable!$B$5:$N$111,COLUMN(I$1)-5,FALSE),"")</f>
        <v>0</v>
      </c>
      <c r="J105" s="23" t="str">
        <f>IF(I105&lt;&gt;"",VLOOKUP($F105,SummaryTable!$B$5:$N$111,COLUMN(J$1)-5,FALSE),"")</f>
        <v>.</v>
      </c>
      <c r="K105" s="23" t="str">
        <f>IF(J105&lt;&gt;"",VLOOKUP($F105,SummaryTable!$B$5:$N$111,COLUMN(K$1)-5,FALSE),"")</f>
        <v>.</v>
      </c>
      <c r="L105" s="23">
        <f>IF(K105&lt;&gt;"",VLOOKUP($F105,SummaryTable!$B$5:$N$111,COLUMN(L$1)-5,FALSE),"")</f>
        <v>1</v>
      </c>
      <c r="M105" s="23" t="str">
        <f>IF(L105&lt;&gt;"",VLOOKUP($F105,SummaryTable!$B$5:$N$111,COLUMN(M$1)-5,FALSE),"")</f>
        <v>.</v>
      </c>
      <c r="N105" s="23" t="str">
        <f>IF(M105&lt;&gt;"",VLOOKUP($F105,SummaryTable!$B$5:$N$111,COLUMN(N$1)-5,FALSE),"")</f>
        <v>.</v>
      </c>
      <c r="O105" s="23" t="str">
        <f>IF(N105&lt;&gt;"",VLOOKUP($F105,SummaryTable!$B$5:$N$111,COLUMN(O$1)-5,FALSE),"")</f>
        <v>.</v>
      </c>
      <c r="P105" s="23" t="str">
        <f>IF(O105&lt;&gt;"",VLOOKUP($F105,SummaryTable!$B$5:$N$111,COLUMN(P$1)-5,FALSE),"")</f>
        <v>.</v>
      </c>
      <c r="Q105" s="23" t="str">
        <f>IF(P105&lt;&gt;"",VLOOKUP($F105,SummaryTable!$B$5:$N$111,COLUMN(Q$1)-5,FALSE),"")</f>
        <v>.</v>
      </c>
      <c r="R105" s="23">
        <f>IF(Q105&lt;&gt;"",VLOOKUP($F105,SummaryTable!$B$5:$N$111,COLUMN(R$1)-5,FALSE),"")</f>
        <v>99.546000000000006</v>
      </c>
    </row>
    <row r="106" spans="1:18" ht="16.5" thickBot="1" x14ac:dyDescent="0.3">
      <c r="A106" s="7"/>
      <c r="B106" s="2" t="s">
        <v>106</v>
      </c>
      <c r="C106" s="2" t="s">
        <v>10</v>
      </c>
      <c r="D106" s="2" t="s">
        <v>10</v>
      </c>
      <c r="E106" s="2" t="s">
        <v>10</v>
      </c>
      <c r="F106" s="11" t="s">
        <v>204</v>
      </c>
      <c r="G106" s="23" t="str">
        <f>IF(F106&lt;&gt;"",VLOOKUP($F106,SummaryTable!$B$5:$N$111,COLUMN(G$1)-5,FALSE),"")</f>
        <v>.</v>
      </c>
      <c r="H106" s="23" t="str">
        <f>IF(G106&lt;&gt;"",VLOOKUP($F106,SummaryTable!$B$5:$N$111,COLUMN(H$1)-5,FALSE),"")</f>
        <v>.</v>
      </c>
      <c r="I106" s="23">
        <f>IF(H106&lt;&gt;"",VLOOKUP($F106,SummaryTable!$B$5:$N$111,COLUMN(I$1)-5,FALSE),"")</f>
        <v>0</v>
      </c>
      <c r="J106" s="23" t="str">
        <f>IF(I106&lt;&gt;"",VLOOKUP($F106,SummaryTable!$B$5:$N$111,COLUMN(J$1)-5,FALSE),"")</f>
        <v>.</v>
      </c>
      <c r="K106" s="23" t="str">
        <f>IF(J106&lt;&gt;"",VLOOKUP($F106,SummaryTable!$B$5:$N$111,COLUMN(K$1)-5,FALSE),"")</f>
        <v>.</v>
      </c>
      <c r="L106" s="23">
        <f>IF(K106&lt;&gt;"",VLOOKUP($F106,SummaryTable!$B$5:$N$111,COLUMN(L$1)-5,FALSE),"")</f>
        <v>1</v>
      </c>
      <c r="M106" s="23" t="str">
        <f>IF(L106&lt;&gt;"",VLOOKUP($F106,SummaryTable!$B$5:$N$111,COLUMN(M$1)-5,FALSE),"")</f>
        <v>.</v>
      </c>
      <c r="N106" s="23" t="str">
        <f>IF(M106&lt;&gt;"",VLOOKUP($F106,SummaryTable!$B$5:$N$111,COLUMN(N$1)-5,FALSE),"")</f>
        <v>.</v>
      </c>
      <c r="O106" s="23" t="str">
        <f>IF(N106&lt;&gt;"",VLOOKUP($F106,SummaryTable!$B$5:$N$111,COLUMN(O$1)-5,FALSE),"")</f>
        <v>.</v>
      </c>
      <c r="P106" s="23" t="str">
        <f>IF(O106&lt;&gt;"",VLOOKUP($F106,SummaryTable!$B$5:$N$111,COLUMN(P$1)-5,FALSE),"")</f>
        <v>.</v>
      </c>
      <c r="Q106" s="23" t="str">
        <f>IF(P106&lt;&gt;"",VLOOKUP($F106,SummaryTable!$B$5:$N$111,COLUMN(Q$1)-5,FALSE),"")</f>
        <v>.</v>
      </c>
      <c r="R106" s="23">
        <f>IF(Q106&lt;&gt;"",VLOOKUP($F106,SummaryTable!$B$5:$N$111,COLUMN(R$1)-5,FALSE),"")</f>
        <v>99.394999999999996</v>
      </c>
    </row>
    <row r="107" spans="1:18" ht="16.5" thickBot="1" x14ac:dyDescent="0.3">
      <c r="A107" s="7"/>
      <c r="B107" s="2" t="s">
        <v>107</v>
      </c>
      <c r="C107" s="2" t="s">
        <v>10</v>
      </c>
      <c r="D107" s="2" t="s">
        <v>10</v>
      </c>
      <c r="E107" s="2">
        <v>0.371</v>
      </c>
      <c r="F107" s="11" t="s">
        <v>205</v>
      </c>
      <c r="G107" s="23" t="str">
        <f>IF(F107&lt;&gt;"",VLOOKUP($F107,SummaryTable!$B$5:$N$111,COLUMN(G$1)-5,FALSE),"")</f>
        <v>.</v>
      </c>
      <c r="H107" s="23" t="str">
        <f>IF(G107&lt;&gt;"",VLOOKUP($F107,SummaryTable!$B$5:$N$111,COLUMN(H$1)-5,FALSE),"")</f>
        <v>.</v>
      </c>
      <c r="I107" s="23">
        <f>IF(H107&lt;&gt;"",VLOOKUP($F107,SummaryTable!$B$5:$N$111,COLUMN(I$1)-5,FALSE),"")</f>
        <v>0.36248000000000002</v>
      </c>
      <c r="J107" s="23" t="str">
        <f>IF(I107&lt;&gt;"",VLOOKUP($F107,SummaryTable!$B$5:$N$111,COLUMN(J$1)-5,FALSE),"")</f>
        <v>.</v>
      </c>
      <c r="K107" s="23" t="str">
        <f>IF(J107&lt;&gt;"",VLOOKUP($F107,SummaryTable!$B$5:$N$111,COLUMN(K$1)-5,FALSE),"")</f>
        <v>.</v>
      </c>
      <c r="L107" s="23">
        <f>IF(K107&lt;&gt;"",VLOOKUP($F107,SummaryTable!$B$5:$N$111,COLUMN(L$1)-5,FALSE),"")</f>
        <v>0.35</v>
      </c>
      <c r="M107" s="23" t="str">
        <f>IF(L107&lt;&gt;"",VLOOKUP($F107,SummaryTable!$B$5:$N$111,COLUMN(M$1)-5,FALSE),"")</f>
        <v>.</v>
      </c>
      <c r="N107" s="23" t="str">
        <f>IF(M107&lt;&gt;"",VLOOKUP($F107,SummaryTable!$B$5:$N$111,COLUMN(N$1)-5,FALSE),"")</f>
        <v>.</v>
      </c>
      <c r="O107" s="23">
        <f>IF(N107&lt;&gt;"",VLOOKUP($F107,SummaryTable!$B$5:$N$111,COLUMN(O$1)-5,FALSE),"")</f>
        <v>0.30315999999999999</v>
      </c>
      <c r="P107" s="23" t="str">
        <f>IF(O107&lt;&gt;"",VLOOKUP($F107,SummaryTable!$B$5:$N$111,COLUMN(P$1)-5,FALSE),"")</f>
        <v>.</v>
      </c>
      <c r="Q107" s="23" t="str">
        <f>IF(P107&lt;&gt;"",VLOOKUP($F107,SummaryTable!$B$5:$N$111,COLUMN(Q$1)-5,FALSE),"")</f>
        <v>.</v>
      </c>
      <c r="R107" s="23">
        <f>IF(Q107&lt;&gt;"",VLOOKUP($F107,SummaryTable!$B$5:$N$111,COLUMN(R$1)-5,FALSE),"")</f>
        <v>28.442</v>
      </c>
    </row>
    <row r="108" spans="1:18" ht="16.5" thickBot="1" x14ac:dyDescent="0.3">
      <c r="A108" s="7"/>
      <c r="B108" s="2" t="s">
        <v>108</v>
      </c>
      <c r="C108" s="2" t="s">
        <v>10</v>
      </c>
      <c r="D108" s="2" t="s">
        <v>10</v>
      </c>
      <c r="E108" s="2">
        <v>0.30199999999999999</v>
      </c>
      <c r="F108" s="11" t="s">
        <v>206</v>
      </c>
      <c r="G108" s="23" t="str">
        <f>IF(F108&lt;&gt;"",VLOOKUP($F108,SummaryTable!$B$5:$N$111,COLUMN(G$1)-5,FALSE),"")</f>
        <v>.</v>
      </c>
      <c r="H108" s="23" t="str">
        <f>IF(G108&lt;&gt;"",VLOOKUP($F108,SummaryTable!$B$5:$N$111,COLUMN(H$1)-5,FALSE),"")</f>
        <v>.</v>
      </c>
      <c r="I108" s="23">
        <f>IF(H108&lt;&gt;"",VLOOKUP($F108,SummaryTable!$B$5:$N$111,COLUMN(I$1)-5,FALSE),"")</f>
        <v>0.60955000000000004</v>
      </c>
      <c r="J108" s="23" t="str">
        <f>IF(I108&lt;&gt;"",VLOOKUP($F108,SummaryTable!$B$5:$N$111,COLUMN(J$1)-5,FALSE),"")</f>
        <v>.</v>
      </c>
      <c r="K108" s="23" t="str">
        <f>IF(J108&lt;&gt;"",VLOOKUP($F108,SummaryTable!$B$5:$N$111,COLUMN(K$1)-5,FALSE),"")</f>
        <v>.</v>
      </c>
      <c r="L108" s="23">
        <f>IF(K108&lt;&gt;"",VLOOKUP($F108,SummaryTable!$B$5:$N$111,COLUMN(L$1)-5,FALSE),"")</f>
        <v>0.85</v>
      </c>
      <c r="M108" s="23" t="str">
        <f>IF(L108&lt;&gt;"",VLOOKUP($F108,SummaryTable!$B$5:$N$111,COLUMN(M$1)-5,FALSE),"")</f>
        <v>.</v>
      </c>
      <c r="N108" s="23" t="str">
        <f>IF(M108&lt;&gt;"",VLOOKUP($F108,SummaryTable!$B$5:$N$111,COLUMN(N$1)-5,FALSE),"")</f>
        <v>.</v>
      </c>
      <c r="O108" s="23" t="str">
        <f>IF(N108&lt;&gt;"",VLOOKUP($F108,SummaryTable!$B$5:$N$111,COLUMN(O$1)-5,FALSE),"")</f>
        <v>.</v>
      </c>
      <c r="P108" s="23" t="str">
        <f>IF(O108&lt;&gt;"",VLOOKUP($F108,SummaryTable!$B$5:$N$111,COLUMN(P$1)-5,FALSE),"")</f>
        <v>.</v>
      </c>
      <c r="Q108" s="23" t="str">
        <f>IF(P108&lt;&gt;"",VLOOKUP($F108,SummaryTable!$B$5:$N$111,COLUMN(Q$1)-5,FALSE),"")</f>
        <v>.</v>
      </c>
      <c r="R108" s="23">
        <f>IF(Q108&lt;&gt;"",VLOOKUP($F108,SummaryTable!$B$5:$N$111,COLUMN(R$1)-5,FALSE),"")</f>
        <v>81.543000000000006</v>
      </c>
    </row>
    <row r="109" spans="1:18" ht="16.5" thickBot="1" x14ac:dyDescent="0.3">
      <c r="A109" s="7"/>
      <c r="B109" s="2" t="s">
        <v>109</v>
      </c>
      <c r="C109" s="2" t="s">
        <v>10</v>
      </c>
      <c r="D109" s="2" t="s">
        <v>10</v>
      </c>
      <c r="E109" s="2">
        <v>-3.5999999999999997E-2</v>
      </c>
      <c r="F109" s="11" t="s">
        <v>207</v>
      </c>
      <c r="G109" s="23" t="str">
        <f>IF(F109&lt;&gt;"",VLOOKUP($F109,SummaryTable!$B$5:$N$111,COLUMN(G$1)-5,FALSE),"")</f>
        <v>.</v>
      </c>
      <c r="H109" s="23" t="str">
        <f>IF(G109&lt;&gt;"",VLOOKUP($F109,SummaryTable!$B$5:$N$111,COLUMN(H$1)-5,FALSE),"")</f>
        <v>.</v>
      </c>
      <c r="I109" s="23">
        <f>IF(H109&lt;&gt;"",VLOOKUP($F109,SummaryTable!$B$5:$N$111,COLUMN(I$1)-5,FALSE),"")</f>
        <v>0.58704999999999996</v>
      </c>
      <c r="J109" s="23" t="str">
        <f>IF(I109&lt;&gt;"",VLOOKUP($F109,SummaryTable!$B$5:$N$111,COLUMN(J$1)-5,FALSE),"")</f>
        <v>.</v>
      </c>
      <c r="K109" s="23" t="str">
        <f>IF(J109&lt;&gt;"",VLOOKUP($F109,SummaryTable!$B$5:$N$111,COLUMN(K$1)-5,FALSE),"")</f>
        <v>.</v>
      </c>
      <c r="L109" s="23">
        <f>IF(K109&lt;&gt;"",VLOOKUP($F109,SummaryTable!$B$5:$N$111,COLUMN(L$1)-5,FALSE),"")</f>
        <v>0.71</v>
      </c>
      <c r="M109" s="23" t="str">
        <f>IF(L109&lt;&gt;"",VLOOKUP($F109,SummaryTable!$B$5:$N$111,COLUMN(M$1)-5,FALSE),"")</f>
        <v>.</v>
      </c>
      <c r="N109" s="23" t="str">
        <f>IF(M109&lt;&gt;"",VLOOKUP($F109,SummaryTable!$B$5:$N$111,COLUMN(N$1)-5,FALSE),"")</f>
        <v>.</v>
      </c>
      <c r="O109" s="23">
        <f>IF(N109&lt;&gt;"",VLOOKUP($F109,SummaryTable!$B$5:$N$111,COLUMN(O$1)-5,FALSE),"")</f>
        <v>0.48726000000000003</v>
      </c>
      <c r="P109" s="23" t="str">
        <f>IF(O109&lt;&gt;"",VLOOKUP($F109,SummaryTable!$B$5:$N$111,COLUMN(P$1)-5,FALSE),"")</f>
        <v>.</v>
      </c>
      <c r="Q109" s="23" t="str">
        <f>IF(P109&lt;&gt;"",VLOOKUP($F109,SummaryTable!$B$5:$N$111,COLUMN(Q$1)-5,FALSE),"")</f>
        <v>.</v>
      </c>
      <c r="R109" s="23">
        <f>IF(Q109&lt;&gt;"",VLOOKUP($F109,SummaryTable!$B$5:$N$111,COLUMN(R$1)-5,FALSE),"")</f>
        <v>73.978999999999999</v>
      </c>
    </row>
    <row r="110" spans="1:18" ht="16.5" thickBot="1" x14ac:dyDescent="0.3">
      <c r="A110" s="7"/>
      <c r="B110" s="2" t="s">
        <v>110</v>
      </c>
      <c r="C110" s="2" t="s">
        <v>10</v>
      </c>
      <c r="D110" s="2" t="s">
        <v>10</v>
      </c>
      <c r="E110" s="2">
        <v>-1.4E-2</v>
      </c>
      <c r="F110" s="11" t="s">
        <v>208</v>
      </c>
      <c r="G110" s="23" t="str">
        <f>IF(F110&lt;&gt;"",VLOOKUP($F110,SummaryTable!$B$5:$N$111,COLUMN(G$1)-5,FALSE),"")</f>
        <v>.</v>
      </c>
      <c r="H110" s="23" t="str">
        <f>IF(G110&lt;&gt;"",VLOOKUP($F110,SummaryTable!$B$5:$N$111,COLUMN(H$1)-5,FALSE),"")</f>
        <v>.</v>
      </c>
      <c r="I110" s="23">
        <f>IF(H110&lt;&gt;"",VLOOKUP($F110,SummaryTable!$B$5:$N$111,COLUMN(I$1)-5,FALSE),"")</f>
        <v>0.3725</v>
      </c>
      <c r="J110" s="23" t="str">
        <f>IF(I110&lt;&gt;"",VLOOKUP($F110,SummaryTable!$B$5:$N$111,COLUMN(J$1)-5,FALSE),"")</f>
        <v>.</v>
      </c>
      <c r="K110" s="23" t="str">
        <f>IF(J110&lt;&gt;"",VLOOKUP($F110,SummaryTable!$B$5:$N$111,COLUMN(K$1)-5,FALSE),"")</f>
        <v>.</v>
      </c>
      <c r="L110" s="23">
        <f>IF(K110&lt;&gt;"",VLOOKUP($F110,SummaryTable!$B$5:$N$111,COLUMN(L$1)-5,FALSE),"")</f>
        <v>0.79</v>
      </c>
      <c r="M110" s="23" t="str">
        <f>IF(L110&lt;&gt;"",VLOOKUP($F110,SummaryTable!$B$5:$N$111,COLUMN(M$1)-5,FALSE),"")</f>
        <v>.</v>
      </c>
      <c r="N110" s="23" t="str">
        <f>IF(M110&lt;&gt;"",VLOOKUP($F110,SummaryTable!$B$5:$N$111,COLUMN(N$1)-5,FALSE),"")</f>
        <v>.</v>
      </c>
      <c r="O110" s="23">
        <f>IF(N110&lt;&gt;"",VLOOKUP($F110,SummaryTable!$B$5:$N$111,COLUMN(O$1)-5,FALSE),"")</f>
        <v>0.34279999999999999</v>
      </c>
      <c r="P110" s="23" t="str">
        <f>IF(O110&lt;&gt;"",VLOOKUP($F110,SummaryTable!$B$5:$N$111,COLUMN(P$1)-5,FALSE),"")</f>
        <v>.</v>
      </c>
      <c r="Q110" s="23" t="str">
        <f>IF(P110&lt;&gt;"",VLOOKUP($F110,SummaryTable!$B$5:$N$111,COLUMN(Q$1)-5,FALSE),"")</f>
        <v>.</v>
      </c>
      <c r="R110" s="23">
        <f>IF(Q110&lt;&gt;"",VLOOKUP($F110,SummaryTable!$B$5:$N$111,COLUMN(R$1)-5,FALSE),"")</f>
        <v>81.846000000000004</v>
      </c>
    </row>
    <row r="111" spans="1:18" x14ac:dyDescent="0.25">
      <c r="A111" s="3" t="s">
        <v>111</v>
      </c>
      <c r="J111" t="str">
        <f>IF(F111&lt;&gt;"",VLOOKUP($F111,[1]Agreement_kappa_allyears!$A$4:$AA$123,8,FALSE),"")</f>
        <v/>
      </c>
      <c r="K111" t="str">
        <f>IF($F111&lt;&gt;"",VLOOKUP($F111,[1]Agreement_kappa_allyears!$A$4:$AA$123,14,FALSE),"")</f>
        <v/>
      </c>
      <c r="L111" t="str">
        <f>IF(F111&lt;&gt;"",VLOOKUP($F111,[1]Agreement_kappa_allyears!$A$4:$AA$123,20,FALSE),"")</f>
        <v/>
      </c>
      <c r="M111" s="23" t="str">
        <f>IF(L111&lt;&gt;"",VLOOKUP($F111,#REF!,3,FALSE),"")</f>
        <v/>
      </c>
      <c r="N111" s="23" t="str">
        <f>IF($F111&lt;&gt;"",VLOOKUP($F111,#REF!,9,FALSE),"")</f>
        <v/>
      </c>
      <c r="O111" s="23" t="str">
        <f>IF(L111&lt;&gt;"",VLOOKUP($F111,#REF!,15,FALSE),"")</f>
        <v/>
      </c>
      <c r="P111" s="23" t="str">
        <f>IF($F111&lt;&gt;"",VLOOKUP($F111,Prevalence!$A$2:$E$108,COLUMN(P$1)-13,FALSE),"")</f>
        <v/>
      </c>
      <c r="Q111" s="23" t="str">
        <f>IF($F111&lt;&gt;"",VLOOKUP($F111,Prevalence!$A$2:$E$108,COLUMN(Q$1)-13,FALSE),"")</f>
        <v/>
      </c>
      <c r="R111" s="23" t="str">
        <f>IF($F111&lt;&gt;"",VLOOKUP($F111,Prevalence!$A$2:$E$108,COLUMN(R$1)-13,FALSE),"")</f>
        <v/>
      </c>
    </row>
    <row r="112" spans="1:18" x14ac:dyDescent="0.25">
      <c r="A112" s="3" t="s">
        <v>112</v>
      </c>
      <c r="J112" t="str">
        <f>IF(F112&lt;&gt;"",VLOOKUP($F112,[1]Agreement_kappa_allyears!$A$4:$AA$123,8,FALSE),"")</f>
        <v/>
      </c>
      <c r="K112" t="str">
        <f>IF($F112&lt;&gt;"",VLOOKUP($F112,[1]Agreement_kappa_allyears!$A$4:$AA$123,14,FALSE),"")</f>
        <v/>
      </c>
      <c r="L112" t="str">
        <f>IF(F112&lt;&gt;"",VLOOKUP($F112,[1]Agreement_kappa_allyears!$A$4:$AA$123,20,FALSE),"")</f>
        <v/>
      </c>
      <c r="M112" s="23" t="str">
        <f>IF(L112&lt;&gt;"",VLOOKUP($F112,#REF!,3,FALSE),"")</f>
        <v/>
      </c>
      <c r="N112" s="23" t="str">
        <f>IF($F112&lt;&gt;"",VLOOKUP($F112,#REF!,9,FALSE),"")</f>
        <v/>
      </c>
      <c r="O112" s="23" t="str">
        <f>IF(L112&lt;&gt;"",VLOOKUP($F112,#REF!,15,FALSE),"")</f>
        <v/>
      </c>
      <c r="P112" s="23" t="str">
        <f>IF($F112&lt;&gt;"",VLOOKUP($F112,Prevalence!$A$2:$E$108,COLUMN(P$1)-13,FALSE),"")</f>
        <v/>
      </c>
      <c r="Q112" s="23" t="str">
        <f>IF($F112&lt;&gt;"",VLOOKUP($F112,Prevalence!$A$2:$E$108,COLUMN(Q$1)-13,FALSE),"")</f>
        <v/>
      </c>
      <c r="R112" s="23" t="str">
        <f>IF($F112&lt;&gt;"",VLOOKUP($F112,Prevalence!$A$2:$E$108,COLUMN(R$1)-13,FALSE),"")</f>
        <v/>
      </c>
    </row>
    <row r="113" spans="1:18" x14ac:dyDescent="0.25">
      <c r="A113" s="3" t="s">
        <v>113</v>
      </c>
      <c r="J113" t="str">
        <f>IF(F113&lt;&gt;"",VLOOKUP($F113,[1]Agreement_kappa_allyears!$A$4:$AA$123,8,FALSE),"")</f>
        <v/>
      </c>
      <c r="K113" t="str">
        <f>IF($F113&lt;&gt;"",VLOOKUP($F113,[1]Agreement_kappa_allyears!$A$4:$AA$123,14,FALSE),"")</f>
        <v/>
      </c>
      <c r="L113" t="str">
        <f>IF(F113&lt;&gt;"",VLOOKUP($F113,[1]Agreement_kappa_allyears!$A$4:$AA$123,20,FALSE),"")</f>
        <v/>
      </c>
      <c r="M113" s="23" t="str">
        <f>IF(L113&lt;&gt;"",VLOOKUP($F113,#REF!,3,FALSE),"")</f>
        <v/>
      </c>
      <c r="N113" s="23" t="str">
        <f>IF($F113&lt;&gt;"",VLOOKUP($F113,#REF!,9,FALSE),"")</f>
        <v/>
      </c>
      <c r="O113" s="23" t="str">
        <f>IF(L113&lt;&gt;"",VLOOKUP($F113,#REF!,15,FALSE),"")</f>
        <v/>
      </c>
      <c r="P113" s="23" t="str">
        <f>IF($F113&lt;&gt;"",VLOOKUP($F113,Prevalence!$A$2:$E$108,COLUMN(P$1)-13,FALSE),"")</f>
        <v/>
      </c>
      <c r="Q113" s="23" t="str">
        <f>IF($F113&lt;&gt;"",VLOOKUP($F113,Prevalence!$A$2:$E$108,COLUMN(Q$1)-13,FALSE),"")</f>
        <v/>
      </c>
      <c r="R113" s="23" t="str">
        <f>IF($F113&lt;&gt;"",VLOOKUP($F113,Prevalence!$A$2:$E$108,COLUMN(R$1)-13,FALSE),"")</f>
        <v/>
      </c>
    </row>
  </sheetData>
  <mergeCells count="4">
    <mergeCell ref="G2:I2"/>
    <mergeCell ref="J2:L2"/>
    <mergeCell ref="M2:O2"/>
    <mergeCell ref="P2:R2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0D1BF5-06F5-4E2B-9684-7FB7F59D2C90}">
  <sheetPr codeName="Sheet4"/>
  <dimension ref="A1:E108"/>
  <sheetViews>
    <sheetView topLeftCell="A73" workbookViewId="0">
      <selection sqref="A1:XFD1048576"/>
    </sheetView>
  </sheetViews>
  <sheetFormatPr defaultColWidth="20.42578125" defaultRowHeight="15" x14ac:dyDescent="0.25"/>
  <cols>
    <col min="1" max="1" width="20" bestFit="1" customWidth="1"/>
    <col min="2" max="2" width="31.7109375" bestFit="1" customWidth="1"/>
    <col min="3" max="5" width="17" bestFit="1" customWidth="1"/>
  </cols>
  <sheetData>
    <row r="1" spans="1:5" x14ac:dyDescent="0.25">
      <c r="A1" s="20" t="s">
        <v>218</v>
      </c>
      <c r="B1" s="20" t="s">
        <v>217</v>
      </c>
      <c r="C1" s="21" t="s">
        <v>429</v>
      </c>
      <c r="D1" s="21" t="s">
        <v>430</v>
      </c>
      <c r="E1" s="21" t="s">
        <v>431</v>
      </c>
    </row>
    <row r="2" spans="1:5" x14ac:dyDescent="0.25">
      <c r="A2" s="8" t="s">
        <v>114</v>
      </c>
      <c r="B2" s="8" t="s">
        <v>237</v>
      </c>
      <c r="C2" s="22">
        <v>49.466000000000001</v>
      </c>
      <c r="D2" s="22">
        <v>47.619</v>
      </c>
      <c r="E2" s="22">
        <v>57.790999999999997</v>
      </c>
    </row>
    <row r="3" spans="1:5" x14ac:dyDescent="0.25">
      <c r="A3" s="8" t="s">
        <v>127</v>
      </c>
      <c r="B3" s="8" t="s">
        <v>243</v>
      </c>
      <c r="C3" s="22">
        <v>74.555000000000007</v>
      </c>
      <c r="D3" s="22">
        <v>75.896000000000001</v>
      </c>
      <c r="E3" s="22">
        <v>59.758000000000003</v>
      </c>
    </row>
    <row r="4" spans="1:5" x14ac:dyDescent="0.25">
      <c r="A4" s="8" t="s">
        <v>115</v>
      </c>
      <c r="B4" s="8" t="s">
        <v>246</v>
      </c>
      <c r="C4" s="22">
        <v>64.057000000000002</v>
      </c>
      <c r="D4" s="22">
        <v>67.266999999999996</v>
      </c>
      <c r="E4" s="22">
        <v>69.591999999999999</v>
      </c>
    </row>
    <row r="5" spans="1:5" x14ac:dyDescent="0.25">
      <c r="A5" s="8" t="s">
        <v>116</v>
      </c>
      <c r="B5" s="8" t="s">
        <v>247</v>
      </c>
      <c r="C5" s="22">
        <v>67.260000000000005</v>
      </c>
      <c r="D5" s="22">
        <v>71.451999999999998</v>
      </c>
      <c r="E5" s="22">
        <v>82.753</v>
      </c>
    </row>
    <row r="6" spans="1:5" x14ac:dyDescent="0.25">
      <c r="A6" s="8" t="s">
        <v>117</v>
      </c>
      <c r="B6" s="8" t="s">
        <v>248</v>
      </c>
      <c r="C6" s="22">
        <v>92.361999999999995</v>
      </c>
      <c r="D6" s="22">
        <v>94.058999999999997</v>
      </c>
      <c r="E6" s="22">
        <v>96.066999999999993</v>
      </c>
    </row>
    <row r="7" spans="1:5" x14ac:dyDescent="0.25">
      <c r="A7" s="8" t="s">
        <v>118</v>
      </c>
      <c r="B7" s="8" t="s">
        <v>249</v>
      </c>
      <c r="C7" s="22">
        <v>95.203999999999994</v>
      </c>
      <c r="D7" s="22">
        <v>96.552000000000007</v>
      </c>
      <c r="E7" s="22">
        <v>99.091999999999999</v>
      </c>
    </row>
    <row r="8" spans="1:5" x14ac:dyDescent="0.25">
      <c r="A8" s="8" t="s">
        <v>119</v>
      </c>
      <c r="B8" s="8" t="s">
        <v>250</v>
      </c>
      <c r="C8" s="22">
        <v>80.213999999999999</v>
      </c>
      <c r="D8" s="22">
        <v>82.68</v>
      </c>
      <c r="E8" s="22">
        <v>89.259</v>
      </c>
    </row>
    <row r="9" spans="1:5" x14ac:dyDescent="0.25">
      <c r="A9" s="8" t="s">
        <v>120</v>
      </c>
      <c r="B9" s="8" t="s">
        <v>251</v>
      </c>
      <c r="C9" s="22">
        <v>85.942999999999998</v>
      </c>
      <c r="D9" s="22">
        <v>83.632999999999996</v>
      </c>
      <c r="E9" s="22">
        <v>90.317999999999998</v>
      </c>
    </row>
    <row r="10" spans="1:5" x14ac:dyDescent="0.25">
      <c r="A10" s="8" t="s">
        <v>121</v>
      </c>
      <c r="B10" s="8" t="s">
        <v>252</v>
      </c>
      <c r="C10" s="22">
        <v>85.765000000000001</v>
      </c>
      <c r="D10" s="22">
        <v>91.816999999999993</v>
      </c>
      <c r="E10" s="22">
        <v>93.646000000000001</v>
      </c>
    </row>
    <row r="11" spans="1:5" x14ac:dyDescent="0.25">
      <c r="A11" s="8" t="s">
        <v>122</v>
      </c>
      <c r="B11" s="8" t="s">
        <v>253</v>
      </c>
      <c r="C11" s="22">
        <v>96.263000000000005</v>
      </c>
      <c r="D11" s="22">
        <v>95.245999999999995</v>
      </c>
      <c r="E11" s="22">
        <v>96.671999999999997</v>
      </c>
    </row>
    <row r="12" spans="1:5" x14ac:dyDescent="0.25">
      <c r="A12" s="8" t="s">
        <v>123</v>
      </c>
      <c r="B12" s="8" t="s">
        <v>254</v>
      </c>
      <c r="C12" s="22">
        <v>96.447999999999993</v>
      </c>
      <c r="D12" s="22">
        <v>96.727000000000004</v>
      </c>
      <c r="E12" s="22">
        <v>98.638000000000005</v>
      </c>
    </row>
    <row r="13" spans="1:5" x14ac:dyDescent="0.25">
      <c r="A13" s="8" t="s">
        <v>124</v>
      </c>
      <c r="B13" s="8" t="s">
        <v>255</v>
      </c>
      <c r="C13" s="22">
        <v>91.459000000000003</v>
      </c>
      <c r="D13" s="22">
        <v>93.268000000000001</v>
      </c>
      <c r="E13" s="22">
        <v>93.040999999999997</v>
      </c>
    </row>
    <row r="14" spans="1:5" x14ac:dyDescent="0.25">
      <c r="A14" s="8" t="s">
        <v>125</v>
      </c>
      <c r="B14" s="8" t="s">
        <v>256</v>
      </c>
      <c r="C14" s="22">
        <v>36.625</v>
      </c>
      <c r="D14" s="22">
        <v>39.542000000000002</v>
      </c>
      <c r="E14" s="22">
        <v>42.511000000000003</v>
      </c>
    </row>
    <row r="15" spans="1:5" x14ac:dyDescent="0.25">
      <c r="A15" s="8" t="s">
        <v>126</v>
      </c>
      <c r="B15" s="8" t="s">
        <v>257</v>
      </c>
      <c r="C15" s="22">
        <v>95.153000000000006</v>
      </c>
      <c r="D15" s="22">
        <v>92.073999999999998</v>
      </c>
      <c r="E15" s="22">
        <v>98.033000000000001</v>
      </c>
    </row>
    <row r="16" spans="1:5" x14ac:dyDescent="0.25">
      <c r="A16" s="8" t="s">
        <v>128</v>
      </c>
      <c r="B16" s="8" t="s">
        <v>258</v>
      </c>
      <c r="C16" s="22">
        <v>85.305000000000007</v>
      </c>
      <c r="D16" s="22">
        <v>96.399000000000001</v>
      </c>
      <c r="E16" s="22">
        <v>90.923000000000002</v>
      </c>
    </row>
    <row r="17" spans="1:5" x14ac:dyDescent="0.25">
      <c r="A17" s="8" t="s">
        <v>129</v>
      </c>
      <c r="B17" s="8" t="s">
        <v>259</v>
      </c>
      <c r="C17" s="22">
        <v>74.066999999999993</v>
      </c>
      <c r="D17" s="22">
        <v>68.73</v>
      </c>
      <c r="E17" s="22">
        <v>77.307000000000002</v>
      </c>
    </row>
    <row r="18" spans="1:5" x14ac:dyDescent="0.25">
      <c r="A18" s="8" t="s">
        <v>130</v>
      </c>
      <c r="B18" s="8" t="s">
        <v>263</v>
      </c>
      <c r="C18" s="22">
        <v>80.179000000000002</v>
      </c>
      <c r="D18" s="22">
        <v>74.715000000000003</v>
      </c>
      <c r="E18" s="22">
        <v>81.997</v>
      </c>
    </row>
    <row r="19" spans="1:5" x14ac:dyDescent="0.25">
      <c r="A19" s="8" t="s">
        <v>131</v>
      </c>
      <c r="B19" s="8" t="s">
        <v>264</v>
      </c>
      <c r="C19" s="22">
        <v>62.633000000000003</v>
      </c>
      <c r="D19" s="22">
        <v>63.338999999999999</v>
      </c>
      <c r="E19" s="22">
        <v>65.507000000000005</v>
      </c>
    </row>
    <row r="20" spans="1:5" x14ac:dyDescent="0.25">
      <c r="A20" s="8" t="s">
        <v>269</v>
      </c>
      <c r="B20" s="8" t="s">
        <v>268</v>
      </c>
      <c r="C20" s="22">
        <v>88.611999999999995</v>
      </c>
      <c r="D20" s="22">
        <v>90.18</v>
      </c>
      <c r="E20" s="22">
        <v>87.594999999999999</v>
      </c>
    </row>
    <row r="21" spans="1:5" x14ac:dyDescent="0.25">
      <c r="A21" s="8" t="s">
        <v>271</v>
      </c>
      <c r="B21" s="8" t="s">
        <v>270</v>
      </c>
      <c r="C21" s="22">
        <v>62.633000000000003</v>
      </c>
      <c r="D21" s="22">
        <v>63.338999999999999</v>
      </c>
      <c r="E21" s="22">
        <v>65.507000000000005</v>
      </c>
    </row>
    <row r="22" spans="1:5" x14ac:dyDescent="0.25">
      <c r="A22" s="8" t="s">
        <v>132</v>
      </c>
      <c r="B22" s="8" t="s">
        <v>272</v>
      </c>
      <c r="C22" s="22">
        <v>53.488</v>
      </c>
      <c r="D22" s="22">
        <v>69.900999999999996</v>
      </c>
      <c r="E22" s="22">
        <v>68.938999999999993</v>
      </c>
    </row>
    <row r="23" spans="1:5" x14ac:dyDescent="0.25">
      <c r="A23" s="8" t="s">
        <v>133</v>
      </c>
      <c r="B23" s="8" t="s">
        <v>273</v>
      </c>
      <c r="C23" s="22">
        <v>61.261000000000003</v>
      </c>
      <c r="D23" s="22">
        <v>69.293999999999997</v>
      </c>
      <c r="E23" s="22" t="s">
        <v>238</v>
      </c>
    </row>
    <row r="24" spans="1:5" x14ac:dyDescent="0.25">
      <c r="A24" s="8" t="s">
        <v>134</v>
      </c>
      <c r="B24" s="8" t="s">
        <v>274</v>
      </c>
      <c r="C24" s="22">
        <v>97.691000000000003</v>
      </c>
      <c r="D24" s="22">
        <v>98.525000000000006</v>
      </c>
      <c r="E24" s="22" t="s">
        <v>238</v>
      </c>
    </row>
    <row r="25" spans="1:5" x14ac:dyDescent="0.25">
      <c r="A25" s="8" t="s">
        <v>135</v>
      </c>
      <c r="B25" s="8" t="s">
        <v>275</v>
      </c>
      <c r="C25" s="22">
        <v>99.111999999999995</v>
      </c>
      <c r="D25" s="22">
        <v>99.509</v>
      </c>
      <c r="E25" s="22" t="s">
        <v>238</v>
      </c>
    </row>
    <row r="26" spans="1:5" x14ac:dyDescent="0.25">
      <c r="A26" s="8" t="s">
        <v>136</v>
      </c>
      <c r="B26" s="8" t="s">
        <v>276</v>
      </c>
      <c r="C26" s="22">
        <v>97.691000000000003</v>
      </c>
      <c r="D26" s="22">
        <v>98.358000000000004</v>
      </c>
      <c r="E26" s="22" t="s">
        <v>238</v>
      </c>
    </row>
    <row r="27" spans="1:5" x14ac:dyDescent="0.25">
      <c r="A27" s="8" t="s">
        <v>137</v>
      </c>
      <c r="B27" s="8" t="s">
        <v>277</v>
      </c>
      <c r="C27" s="22">
        <v>98.399000000000001</v>
      </c>
      <c r="D27" s="22">
        <v>98.2</v>
      </c>
      <c r="E27" s="22" t="s">
        <v>238</v>
      </c>
    </row>
    <row r="28" spans="1:5" x14ac:dyDescent="0.25">
      <c r="A28" s="8" t="s">
        <v>138</v>
      </c>
      <c r="B28" s="8" t="s">
        <v>278</v>
      </c>
      <c r="C28" s="22">
        <v>98.400999999999996</v>
      </c>
      <c r="D28" s="22">
        <v>98.853999999999999</v>
      </c>
      <c r="E28" s="22" t="s">
        <v>238</v>
      </c>
    </row>
    <row r="29" spans="1:5" x14ac:dyDescent="0.25">
      <c r="A29" s="8" t="s">
        <v>139</v>
      </c>
      <c r="B29" s="8" t="s">
        <v>279</v>
      </c>
      <c r="C29" s="22">
        <v>96.27</v>
      </c>
      <c r="D29" s="22">
        <v>97.381</v>
      </c>
      <c r="E29" s="22" t="s">
        <v>238</v>
      </c>
    </row>
    <row r="30" spans="1:5" x14ac:dyDescent="0.25">
      <c r="A30" s="8" t="s">
        <v>140</v>
      </c>
      <c r="B30" s="8" t="s">
        <v>280</v>
      </c>
      <c r="C30" s="22">
        <v>98.933999999999997</v>
      </c>
      <c r="D30" s="22">
        <v>99.344999999999999</v>
      </c>
      <c r="E30" s="22" t="s">
        <v>238</v>
      </c>
    </row>
    <row r="31" spans="1:5" x14ac:dyDescent="0.25">
      <c r="A31" s="8" t="s">
        <v>141</v>
      </c>
      <c r="B31" s="8" t="s">
        <v>281</v>
      </c>
      <c r="C31" s="22">
        <v>98.578999999999994</v>
      </c>
      <c r="D31" s="22">
        <v>99.509</v>
      </c>
      <c r="E31" s="22" t="s">
        <v>238</v>
      </c>
    </row>
    <row r="32" spans="1:5" x14ac:dyDescent="0.25">
      <c r="A32" s="8" t="s">
        <v>142</v>
      </c>
      <c r="B32" s="8" t="s">
        <v>282</v>
      </c>
      <c r="C32" s="22">
        <v>90.409000000000006</v>
      </c>
      <c r="D32" s="22">
        <v>91.191000000000003</v>
      </c>
      <c r="E32" s="22">
        <v>92.436000000000007</v>
      </c>
    </row>
    <row r="33" spans="1:5" x14ac:dyDescent="0.25">
      <c r="A33" s="8" t="s">
        <v>143</v>
      </c>
      <c r="B33" s="8" t="s">
        <v>286</v>
      </c>
      <c r="C33" s="22">
        <v>77.856999999999999</v>
      </c>
      <c r="D33" s="22">
        <v>77.049000000000007</v>
      </c>
      <c r="E33" s="22">
        <v>51.286000000000001</v>
      </c>
    </row>
    <row r="34" spans="1:5" x14ac:dyDescent="0.25">
      <c r="A34" s="8" t="s">
        <v>144</v>
      </c>
      <c r="B34" s="8" t="s">
        <v>293</v>
      </c>
      <c r="C34" s="22">
        <v>99.466999999999999</v>
      </c>
      <c r="D34" s="22">
        <v>99.018000000000001</v>
      </c>
      <c r="E34" s="22" t="s">
        <v>238</v>
      </c>
    </row>
    <row r="35" spans="1:5" x14ac:dyDescent="0.25">
      <c r="A35" s="8" t="s">
        <v>145</v>
      </c>
      <c r="B35" s="8" t="s">
        <v>294</v>
      </c>
      <c r="C35" s="22">
        <v>99.644999999999996</v>
      </c>
      <c r="D35" s="22">
        <v>99.510999999999996</v>
      </c>
      <c r="E35" s="22" t="s">
        <v>238</v>
      </c>
    </row>
    <row r="36" spans="1:5" x14ac:dyDescent="0.25">
      <c r="A36" s="8" t="s">
        <v>146</v>
      </c>
      <c r="B36" s="8" t="s">
        <v>295</v>
      </c>
      <c r="C36" s="22">
        <v>97.158000000000001</v>
      </c>
      <c r="D36" s="22">
        <v>97.879000000000005</v>
      </c>
      <c r="E36" s="22" t="s">
        <v>238</v>
      </c>
    </row>
    <row r="37" spans="1:5" x14ac:dyDescent="0.25">
      <c r="A37" s="8" t="s">
        <v>147</v>
      </c>
      <c r="B37" s="8" t="s">
        <v>296</v>
      </c>
      <c r="C37" s="22">
        <v>99.644999999999996</v>
      </c>
      <c r="D37" s="22">
        <v>99.674000000000007</v>
      </c>
      <c r="E37" s="22" t="s">
        <v>238</v>
      </c>
    </row>
    <row r="38" spans="1:5" x14ac:dyDescent="0.25">
      <c r="A38" s="8" t="s">
        <v>148</v>
      </c>
      <c r="B38" s="8" t="s">
        <v>297</v>
      </c>
      <c r="C38" s="22">
        <v>98.213999999999999</v>
      </c>
      <c r="D38" s="22">
        <v>96.731999999999999</v>
      </c>
      <c r="E38" s="22">
        <v>96.369</v>
      </c>
    </row>
    <row r="39" spans="1:5" x14ac:dyDescent="0.25">
      <c r="A39" s="8" t="s">
        <v>149</v>
      </c>
      <c r="B39" s="8" t="s">
        <v>298</v>
      </c>
      <c r="C39" s="22">
        <v>99.284000000000006</v>
      </c>
      <c r="D39" s="22">
        <v>99.673000000000002</v>
      </c>
      <c r="E39" s="22">
        <v>99.697000000000003</v>
      </c>
    </row>
    <row r="40" spans="1:5" x14ac:dyDescent="0.25">
      <c r="A40" s="8" t="s">
        <v>150</v>
      </c>
      <c r="B40" s="8" t="s">
        <v>299</v>
      </c>
      <c r="C40" s="22">
        <v>97.869</v>
      </c>
      <c r="D40" s="22">
        <v>99.331000000000003</v>
      </c>
      <c r="E40" s="22" t="s">
        <v>238</v>
      </c>
    </row>
    <row r="41" spans="1:5" x14ac:dyDescent="0.25">
      <c r="A41" s="8" t="s">
        <v>151</v>
      </c>
      <c r="B41" s="8" t="s">
        <v>300</v>
      </c>
      <c r="C41" s="22">
        <v>69.106999999999999</v>
      </c>
      <c r="D41" s="22">
        <v>70.703999999999994</v>
      </c>
      <c r="E41" s="22">
        <v>71.623999999999995</v>
      </c>
    </row>
    <row r="42" spans="1:5" x14ac:dyDescent="0.25">
      <c r="A42" s="8" t="s">
        <v>152</v>
      </c>
      <c r="B42" s="8" t="s">
        <v>301</v>
      </c>
      <c r="C42" s="22">
        <v>79.286000000000001</v>
      </c>
      <c r="D42" s="22">
        <v>79.305000000000007</v>
      </c>
      <c r="E42" s="22">
        <v>75.302999999999997</v>
      </c>
    </row>
    <row r="43" spans="1:5" x14ac:dyDescent="0.25">
      <c r="A43" s="8" t="s">
        <v>153</v>
      </c>
      <c r="B43" s="8" t="s">
        <v>302</v>
      </c>
      <c r="C43" s="22">
        <v>67.260000000000005</v>
      </c>
      <c r="D43" s="22">
        <v>68.159000000000006</v>
      </c>
      <c r="E43" s="22">
        <v>69.545000000000002</v>
      </c>
    </row>
    <row r="44" spans="1:5" x14ac:dyDescent="0.25">
      <c r="A44" s="8" t="s">
        <v>154</v>
      </c>
      <c r="B44" s="8" t="s">
        <v>303</v>
      </c>
      <c r="C44" s="22">
        <v>68.456000000000003</v>
      </c>
      <c r="D44" s="22">
        <v>68.989999999999995</v>
      </c>
      <c r="E44" s="22">
        <v>67.283000000000001</v>
      </c>
    </row>
    <row r="45" spans="1:5" x14ac:dyDescent="0.25">
      <c r="A45" s="8" t="s">
        <v>155</v>
      </c>
      <c r="B45" s="8" t="s">
        <v>304</v>
      </c>
      <c r="C45" s="22">
        <v>76.338999999999999</v>
      </c>
      <c r="D45" s="22">
        <v>70.260999999999996</v>
      </c>
      <c r="E45" s="22">
        <v>76.119</v>
      </c>
    </row>
    <row r="46" spans="1:5" x14ac:dyDescent="0.25">
      <c r="A46" s="8" t="s">
        <v>156</v>
      </c>
      <c r="B46" s="8" t="s">
        <v>305</v>
      </c>
      <c r="C46" s="22">
        <v>72.706999999999994</v>
      </c>
      <c r="D46" s="22">
        <v>70.731999999999999</v>
      </c>
      <c r="E46" s="22">
        <v>74.393000000000001</v>
      </c>
    </row>
    <row r="47" spans="1:5" x14ac:dyDescent="0.25">
      <c r="A47" s="8" t="s">
        <v>157</v>
      </c>
      <c r="B47" s="8" t="s">
        <v>306</v>
      </c>
      <c r="C47" s="22">
        <v>80.674000000000007</v>
      </c>
      <c r="D47" s="22">
        <v>86.805999999999997</v>
      </c>
      <c r="E47" s="22">
        <v>89.72</v>
      </c>
    </row>
    <row r="48" spans="1:5" x14ac:dyDescent="0.25">
      <c r="A48" s="8" t="s">
        <v>158</v>
      </c>
      <c r="B48" s="8" t="s">
        <v>307</v>
      </c>
      <c r="C48" s="22">
        <v>79.820999999999998</v>
      </c>
      <c r="D48" s="22">
        <v>83.007000000000005</v>
      </c>
      <c r="E48" s="22">
        <v>81.543000000000006</v>
      </c>
    </row>
    <row r="49" spans="1:5" x14ac:dyDescent="0.25">
      <c r="A49" s="8" t="s">
        <v>159</v>
      </c>
      <c r="B49" s="8" t="s">
        <v>308</v>
      </c>
      <c r="C49" s="22">
        <v>94.444000000000003</v>
      </c>
      <c r="D49" s="22">
        <v>93.944000000000003</v>
      </c>
      <c r="E49" s="22">
        <v>93.495000000000005</v>
      </c>
    </row>
    <row r="50" spans="1:5" x14ac:dyDescent="0.25">
      <c r="A50" s="8" t="s">
        <v>160</v>
      </c>
      <c r="B50" s="8" t="s">
        <v>309</v>
      </c>
      <c r="C50" s="22">
        <v>61.220999999999997</v>
      </c>
      <c r="D50" s="22">
        <v>62.069000000000003</v>
      </c>
      <c r="E50" s="22">
        <v>60.212000000000003</v>
      </c>
    </row>
    <row r="51" spans="1:5" x14ac:dyDescent="0.25">
      <c r="A51" s="8" t="s">
        <v>161</v>
      </c>
      <c r="B51" s="8" t="s">
        <v>310</v>
      </c>
      <c r="C51" s="22">
        <v>68.995999999999995</v>
      </c>
      <c r="D51" s="22">
        <v>68.75</v>
      </c>
      <c r="E51" s="22">
        <v>69.44</v>
      </c>
    </row>
    <row r="52" spans="1:5" x14ac:dyDescent="0.25">
      <c r="A52" s="8" t="s">
        <v>162</v>
      </c>
      <c r="B52" s="8" t="s">
        <v>311</v>
      </c>
      <c r="C52" s="22">
        <v>98.933999999999997</v>
      </c>
      <c r="D52" s="22">
        <v>99.182000000000002</v>
      </c>
      <c r="E52" s="22">
        <v>99.697000000000003</v>
      </c>
    </row>
    <row r="53" spans="1:5" x14ac:dyDescent="0.25">
      <c r="A53" s="8" t="s">
        <v>163</v>
      </c>
      <c r="B53" s="8" t="s">
        <v>312</v>
      </c>
      <c r="C53" s="22">
        <v>98.046000000000006</v>
      </c>
      <c r="D53" s="22">
        <v>98.369</v>
      </c>
      <c r="E53" s="22">
        <v>98.638000000000005</v>
      </c>
    </row>
    <row r="54" spans="1:5" x14ac:dyDescent="0.25">
      <c r="A54" s="8" t="s">
        <v>164</v>
      </c>
      <c r="B54" s="8" t="s">
        <v>313</v>
      </c>
      <c r="C54" s="22">
        <v>93.593999999999994</v>
      </c>
      <c r="D54" s="22">
        <v>95.097999999999999</v>
      </c>
      <c r="E54" s="22">
        <v>94.1</v>
      </c>
    </row>
    <row r="55" spans="1:5" x14ac:dyDescent="0.25">
      <c r="A55" s="8" t="s">
        <v>165</v>
      </c>
      <c r="B55" s="8" t="s">
        <v>314</v>
      </c>
      <c r="C55" s="22">
        <v>95.373999999999995</v>
      </c>
      <c r="D55" s="22">
        <v>95.073999999999998</v>
      </c>
      <c r="E55" s="22">
        <v>94.704999999999998</v>
      </c>
    </row>
    <row r="56" spans="1:5" x14ac:dyDescent="0.25">
      <c r="A56" s="8" t="s">
        <v>166</v>
      </c>
      <c r="B56" s="8" t="s">
        <v>315</v>
      </c>
      <c r="C56" s="22">
        <v>97.463999999999999</v>
      </c>
      <c r="D56" s="22">
        <v>97.677999999999997</v>
      </c>
      <c r="E56" s="22" t="s">
        <v>238</v>
      </c>
    </row>
    <row r="57" spans="1:5" x14ac:dyDescent="0.25">
      <c r="A57" s="8" t="s">
        <v>167</v>
      </c>
      <c r="B57" s="8" t="s">
        <v>316</v>
      </c>
      <c r="C57" s="22">
        <v>85.027000000000001</v>
      </c>
      <c r="D57" s="22">
        <v>97.709000000000003</v>
      </c>
      <c r="E57" s="22">
        <v>97.575999999999993</v>
      </c>
    </row>
    <row r="58" spans="1:5" x14ac:dyDescent="0.25">
      <c r="A58" s="8" t="s">
        <v>168</v>
      </c>
      <c r="B58" s="8" t="s">
        <v>317</v>
      </c>
      <c r="C58" s="22">
        <v>61.988999999999997</v>
      </c>
      <c r="D58" s="22">
        <v>84.641000000000005</v>
      </c>
      <c r="E58" s="22">
        <v>53.857999999999997</v>
      </c>
    </row>
    <row r="59" spans="1:5" x14ac:dyDescent="0.25">
      <c r="A59" s="8" t="s">
        <v>169</v>
      </c>
      <c r="B59" s="8" t="s">
        <v>318</v>
      </c>
      <c r="C59" s="22">
        <v>90.569000000000003</v>
      </c>
      <c r="D59" s="22">
        <v>98.046000000000006</v>
      </c>
      <c r="E59" s="22">
        <v>92.575999999999993</v>
      </c>
    </row>
    <row r="60" spans="1:5" x14ac:dyDescent="0.25">
      <c r="A60" s="8" t="s">
        <v>170</v>
      </c>
      <c r="B60" s="8" t="s">
        <v>319</v>
      </c>
      <c r="C60" s="22">
        <v>83.480999999999995</v>
      </c>
      <c r="D60" s="22">
        <v>86.111000000000004</v>
      </c>
      <c r="E60" s="22">
        <v>87.272999999999996</v>
      </c>
    </row>
    <row r="61" spans="1:5" x14ac:dyDescent="0.25">
      <c r="A61" s="8" t="s">
        <v>171</v>
      </c>
      <c r="B61" s="8" t="s">
        <v>320</v>
      </c>
      <c r="C61" s="22">
        <v>93.25</v>
      </c>
      <c r="D61" s="22">
        <v>95.745000000000005</v>
      </c>
      <c r="E61" s="22">
        <v>99.546000000000006</v>
      </c>
    </row>
    <row r="62" spans="1:5" x14ac:dyDescent="0.25">
      <c r="A62" s="8" t="s">
        <v>172</v>
      </c>
      <c r="B62" s="8" t="s">
        <v>321</v>
      </c>
      <c r="C62" s="22">
        <v>95.906999999999996</v>
      </c>
      <c r="D62" s="22">
        <v>98.2</v>
      </c>
      <c r="E62" s="22">
        <v>97.277000000000001</v>
      </c>
    </row>
    <row r="63" spans="1:5" x14ac:dyDescent="0.25">
      <c r="A63" s="8" t="s">
        <v>173</v>
      </c>
      <c r="B63" s="8" t="s">
        <v>322</v>
      </c>
      <c r="C63" s="22">
        <v>99.644999999999996</v>
      </c>
      <c r="D63" s="22">
        <v>99.837000000000003</v>
      </c>
      <c r="E63" s="22">
        <v>99.849000000000004</v>
      </c>
    </row>
    <row r="64" spans="1:5" x14ac:dyDescent="0.25">
      <c r="A64" s="8" t="s">
        <v>174</v>
      </c>
      <c r="B64" s="8" t="s">
        <v>323</v>
      </c>
      <c r="C64" s="22">
        <v>98.757000000000005</v>
      </c>
      <c r="D64" s="22">
        <v>99.349000000000004</v>
      </c>
      <c r="E64" s="22">
        <v>98.033000000000001</v>
      </c>
    </row>
    <row r="65" spans="1:5" x14ac:dyDescent="0.25">
      <c r="A65" s="8" t="s">
        <v>175</v>
      </c>
      <c r="B65" s="8" t="s">
        <v>324</v>
      </c>
      <c r="C65" s="22">
        <v>72.775999999999996</v>
      </c>
      <c r="D65" s="22">
        <v>80.983999999999995</v>
      </c>
      <c r="E65" s="22">
        <v>80.03</v>
      </c>
    </row>
    <row r="66" spans="1:5" x14ac:dyDescent="0.25">
      <c r="A66" s="8" t="s">
        <v>176</v>
      </c>
      <c r="B66" s="8" t="s">
        <v>325</v>
      </c>
      <c r="C66" s="22">
        <v>99.465000000000003</v>
      </c>
      <c r="D66" s="22">
        <v>99.510999999999996</v>
      </c>
      <c r="E66" s="22" t="s">
        <v>238</v>
      </c>
    </row>
    <row r="67" spans="1:5" x14ac:dyDescent="0.25">
      <c r="A67" s="8" t="s">
        <v>177</v>
      </c>
      <c r="B67" s="8" t="s">
        <v>326</v>
      </c>
      <c r="C67" s="22">
        <v>96.084999999999994</v>
      </c>
      <c r="D67" s="22">
        <v>97.557000000000002</v>
      </c>
      <c r="E67" s="22">
        <v>97.126000000000005</v>
      </c>
    </row>
    <row r="68" spans="1:5" x14ac:dyDescent="0.25">
      <c r="A68" s="8" t="s">
        <v>178</v>
      </c>
      <c r="B68" s="8" t="s">
        <v>327</v>
      </c>
      <c r="C68" s="22">
        <v>97.679000000000002</v>
      </c>
      <c r="D68" s="22">
        <v>98.694999999999993</v>
      </c>
      <c r="E68" s="22" t="s">
        <v>238</v>
      </c>
    </row>
    <row r="69" spans="1:5" x14ac:dyDescent="0.25">
      <c r="A69" s="8" t="s">
        <v>179</v>
      </c>
      <c r="B69" s="8" t="s">
        <v>328</v>
      </c>
      <c r="C69" s="22">
        <v>41.384999999999998</v>
      </c>
      <c r="D69" s="22">
        <v>45.927999999999997</v>
      </c>
      <c r="E69" s="22" t="s">
        <v>238</v>
      </c>
    </row>
    <row r="70" spans="1:5" x14ac:dyDescent="0.25">
      <c r="A70" s="8" t="s">
        <v>333</v>
      </c>
      <c r="B70" s="8" t="s">
        <v>332</v>
      </c>
      <c r="C70" s="22">
        <v>58.615000000000002</v>
      </c>
      <c r="D70" s="22">
        <v>63.192</v>
      </c>
      <c r="E70" s="22">
        <v>80.635000000000005</v>
      </c>
    </row>
    <row r="71" spans="1:5" x14ac:dyDescent="0.25">
      <c r="A71" s="8" t="s">
        <v>180</v>
      </c>
      <c r="B71" s="8" t="s">
        <v>334</v>
      </c>
      <c r="C71" s="22">
        <v>35.938000000000002</v>
      </c>
      <c r="D71" s="22">
        <v>46.72</v>
      </c>
      <c r="E71" s="22">
        <v>46.252000000000002</v>
      </c>
    </row>
    <row r="72" spans="1:5" x14ac:dyDescent="0.25">
      <c r="A72" s="8" t="s">
        <v>192</v>
      </c>
      <c r="B72" s="8" t="s">
        <v>341</v>
      </c>
      <c r="C72" s="22">
        <v>76.826999999999998</v>
      </c>
      <c r="D72" s="22">
        <v>88.322000000000003</v>
      </c>
      <c r="E72" s="22">
        <v>82.847999999999999</v>
      </c>
    </row>
    <row r="73" spans="1:5" x14ac:dyDescent="0.25">
      <c r="A73" s="8" t="s">
        <v>181</v>
      </c>
      <c r="B73" s="8" t="s">
        <v>344</v>
      </c>
      <c r="C73" s="22">
        <v>96.613</v>
      </c>
      <c r="D73" s="22">
        <v>96.906000000000006</v>
      </c>
      <c r="E73" s="22">
        <v>97.882000000000005</v>
      </c>
    </row>
    <row r="74" spans="1:5" x14ac:dyDescent="0.25">
      <c r="A74" s="8" t="s">
        <v>182</v>
      </c>
      <c r="B74" s="8" t="s">
        <v>345</v>
      </c>
      <c r="C74" s="22">
        <v>100</v>
      </c>
      <c r="D74" s="22">
        <v>99.349000000000004</v>
      </c>
      <c r="E74" s="22">
        <v>99.849000000000004</v>
      </c>
    </row>
    <row r="75" spans="1:5" x14ac:dyDescent="0.25">
      <c r="A75" s="8" t="s">
        <v>183</v>
      </c>
      <c r="B75" s="8" t="s">
        <v>346</v>
      </c>
      <c r="C75" s="22">
        <v>98.93</v>
      </c>
      <c r="D75" s="22">
        <v>99.35</v>
      </c>
      <c r="E75" s="22">
        <v>99.394999999999996</v>
      </c>
    </row>
    <row r="76" spans="1:5" x14ac:dyDescent="0.25">
      <c r="A76" s="8" t="s">
        <v>184</v>
      </c>
      <c r="B76" s="8" t="s">
        <v>347</v>
      </c>
      <c r="C76" s="22">
        <v>95.9</v>
      </c>
      <c r="D76" s="22">
        <v>97.724000000000004</v>
      </c>
      <c r="E76" s="22">
        <v>98.335999999999999</v>
      </c>
    </row>
    <row r="77" spans="1:5" x14ac:dyDescent="0.25">
      <c r="A77" s="8" t="s">
        <v>185</v>
      </c>
      <c r="B77" s="8" t="s">
        <v>348</v>
      </c>
      <c r="C77" s="22">
        <v>100</v>
      </c>
      <c r="D77" s="22">
        <v>99.674999999999997</v>
      </c>
      <c r="E77" s="22">
        <v>99.849000000000004</v>
      </c>
    </row>
    <row r="78" spans="1:5" x14ac:dyDescent="0.25">
      <c r="A78" s="8" t="s">
        <v>186</v>
      </c>
      <c r="B78" s="8" t="s">
        <v>349</v>
      </c>
      <c r="C78" s="22">
        <v>96.97</v>
      </c>
      <c r="D78" s="22">
        <v>98.86</v>
      </c>
      <c r="E78" s="22">
        <v>98.486999999999995</v>
      </c>
    </row>
    <row r="79" spans="1:5" x14ac:dyDescent="0.25">
      <c r="A79" s="8" t="s">
        <v>187</v>
      </c>
      <c r="B79" s="8" t="s">
        <v>350</v>
      </c>
      <c r="C79" s="22">
        <v>96.257000000000005</v>
      </c>
      <c r="D79" s="22">
        <v>98.373999999999995</v>
      </c>
      <c r="E79" s="22">
        <v>98.638000000000005</v>
      </c>
    </row>
    <row r="80" spans="1:5" x14ac:dyDescent="0.25">
      <c r="A80" s="8" t="s">
        <v>188</v>
      </c>
      <c r="B80" s="8" t="s">
        <v>351</v>
      </c>
      <c r="C80" s="22">
        <v>89.483000000000004</v>
      </c>
      <c r="D80" s="22">
        <v>91.87</v>
      </c>
      <c r="E80" s="22">
        <v>94.554000000000002</v>
      </c>
    </row>
    <row r="81" spans="1:5" x14ac:dyDescent="0.25">
      <c r="A81" s="8" t="s">
        <v>189</v>
      </c>
      <c r="B81" s="8" t="s">
        <v>352</v>
      </c>
      <c r="C81" s="22">
        <v>96.257000000000005</v>
      </c>
      <c r="D81" s="22">
        <v>98.207999999999998</v>
      </c>
      <c r="E81" s="22">
        <v>97.882000000000005</v>
      </c>
    </row>
    <row r="82" spans="1:5" x14ac:dyDescent="0.25">
      <c r="A82" s="8" t="s">
        <v>190</v>
      </c>
      <c r="B82" s="8" t="s">
        <v>353</v>
      </c>
      <c r="C82" s="22">
        <v>99.822000000000003</v>
      </c>
      <c r="D82" s="22">
        <v>99.837000000000003</v>
      </c>
      <c r="E82" s="22">
        <v>99.849000000000004</v>
      </c>
    </row>
    <row r="83" spans="1:5" x14ac:dyDescent="0.25">
      <c r="A83" s="8" t="s">
        <v>191</v>
      </c>
      <c r="B83" s="8" t="s">
        <v>354</v>
      </c>
      <c r="C83" s="22">
        <v>88.078000000000003</v>
      </c>
      <c r="D83" s="22">
        <v>96.584999999999994</v>
      </c>
      <c r="E83" s="22">
        <v>94.1</v>
      </c>
    </row>
    <row r="84" spans="1:5" x14ac:dyDescent="0.25">
      <c r="A84" s="8" t="s">
        <v>193</v>
      </c>
      <c r="B84" s="8" t="s">
        <v>355</v>
      </c>
      <c r="C84" s="22">
        <v>44.106999999999999</v>
      </c>
      <c r="D84" s="22">
        <v>54.604999999999997</v>
      </c>
      <c r="E84" s="22">
        <v>51.667000000000002</v>
      </c>
    </row>
    <row r="85" spans="1:5" x14ac:dyDescent="0.25">
      <c r="A85" s="8" t="s">
        <v>362</v>
      </c>
      <c r="B85" s="8" t="s">
        <v>361</v>
      </c>
      <c r="C85" s="22">
        <v>100</v>
      </c>
      <c r="D85" s="22">
        <v>100</v>
      </c>
      <c r="E85" s="22" t="s">
        <v>238</v>
      </c>
    </row>
    <row r="86" spans="1:5" x14ac:dyDescent="0.25">
      <c r="A86" s="8" t="s">
        <v>364</v>
      </c>
      <c r="B86" s="8" t="s">
        <v>363</v>
      </c>
      <c r="C86" s="22" t="s">
        <v>238</v>
      </c>
      <c r="D86" s="22">
        <v>100</v>
      </c>
      <c r="E86" s="22" t="s">
        <v>238</v>
      </c>
    </row>
    <row r="87" spans="1:5" x14ac:dyDescent="0.25">
      <c r="A87" s="8" t="s">
        <v>366</v>
      </c>
      <c r="B87" s="8" t="s">
        <v>365</v>
      </c>
      <c r="C87" s="22" t="s">
        <v>238</v>
      </c>
      <c r="D87" s="22">
        <v>99.349000000000004</v>
      </c>
      <c r="E87" s="22" t="s">
        <v>238</v>
      </c>
    </row>
    <row r="88" spans="1:5" x14ac:dyDescent="0.25">
      <c r="A88" s="8" t="s">
        <v>368</v>
      </c>
      <c r="B88" s="8" t="s">
        <v>367</v>
      </c>
      <c r="C88" s="22" t="s">
        <v>238</v>
      </c>
      <c r="D88" s="22">
        <v>99.837000000000003</v>
      </c>
      <c r="E88" s="22" t="s">
        <v>238</v>
      </c>
    </row>
    <row r="89" spans="1:5" x14ac:dyDescent="0.25">
      <c r="A89" s="8" t="s">
        <v>370</v>
      </c>
      <c r="B89" s="8" t="s">
        <v>369</v>
      </c>
      <c r="C89" s="22" t="s">
        <v>238</v>
      </c>
      <c r="D89" s="22">
        <v>99.349000000000004</v>
      </c>
      <c r="E89" s="22" t="s">
        <v>238</v>
      </c>
    </row>
    <row r="90" spans="1:5" x14ac:dyDescent="0.25">
      <c r="A90" s="8" t="s">
        <v>372</v>
      </c>
      <c r="B90" s="8" t="s">
        <v>371</v>
      </c>
      <c r="C90" s="22" t="s">
        <v>238</v>
      </c>
      <c r="D90" s="22">
        <v>100</v>
      </c>
      <c r="E90" s="22" t="s">
        <v>238</v>
      </c>
    </row>
    <row r="91" spans="1:5" x14ac:dyDescent="0.25">
      <c r="A91" s="8" t="s">
        <v>374</v>
      </c>
      <c r="B91" s="8" t="s">
        <v>373</v>
      </c>
      <c r="C91" s="22" t="s">
        <v>238</v>
      </c>
      <c r="D91" s="22">
        <v>100</v>
      </c>
      <c r="E91" s="22" t="s">
        <v>238</v>
      </c>
    </row>
    <row r="92" spans="1:5" x14ac:dyDescent="0.25">
      <c r="A92" s="8" t="s">
        <v>201</v>
      </c>
      <c r="B92" s="8" t="s">
        <v>375</v>
      </c>
      <c r="C92" s="22" t="s">
        <v>238</v>
      </c>
      <c r="D92" s="22" t="s">
        <v>238</v>
      </c>
      <c r="E92" s="22">
        <v>62.481000000000002</v>
      </c>
    </row>
    <row r="93" spans="1:5" x14ac:dyDescent="0.25">
      <c r="A93" s="8" t="s">
        <v>202</v>
      </c>
      <c r="B93" s="8" t="s">
        <v>380</v>
      </c>
      <c r="C93" s="22" t="s">
        <v>238</v>
      </c>
      <c r="D93" s="22" t="s">
        <v>238</v>
      </c>
      <c r="E93" s="22">
        <v>40.393000000000001</v>
      </c>
    </row>
    <row r="94" spans="1:5" x14ac:dyDescent="0.25">
      <c r="A94" s="8" t="s">
        <v>203</v>
      </c>
      <c r="B94" s="8" t="s">
        <v>381</v>
      </c>
      <c r="C94" s="22" t="s">
        <v>238</v>
      </c>
      <c r="D94" s="22" t="s">
        <v>238</v>
      </c>
      <c r="E94" s="22">
        <v>99.546000000000006</v>
      </c>
    </row>
    <row r="95" spans="1:5" x14ac:dyDescent="0.25">
      <c r="A95" s="8" t="s">
        <v>204</v>
      </c>
      <c r="B95" s="8" t="s">
        <v>382</v>
      </c>
      <c r="C95" s="22" t="s">
        <v>238</v>
      </c>
      <c r="D95" s="22" t="s">
        <v>238</v>
      </c>
      <c r="E95" s="22">
        <v>99.394999999999996</v>
      </c>
    </row>
    <row r="96" spans="1:5" x14ac:dyDescent="0.25">
      <c r="A96" s="8" t="s">
        <v>205</v>
      </c>
      <c r="B96" s="8" t="s">
        <v>383</v>
      </c>
      <c r="C96" s="22" t="s">
        <v>238</v>
      </c>
      <c r="D96" s="22" t="s">
        <v>238</v>
      </c>
      <c r="E96" s="22">
        <v>28.442</v>
      </c>
    </row>
    <row r="97" spans="1:5" x14ac:dyDescent="0.25">
      <c r="A97" s="8" t="s">
        <v>206</v>
      </c>
      <c r="B97" s="8" t="s">
        <v>384</v>
      </c>
      <c r="C97" s="22" t="s">
        <v>238</v>
      </c>
      <c r="D97" s="22" t="s">
        <v>238</v>
      </c>
      <c r="E97" s="22">
        <v>81.543000000000006</v>
      </c>
    </row>
    <row r="98" spans="1:5" x14ac:dyDescent="0.25">
      <c r="A98" s="8" t="s">
        <v>207</v>
      </c>
      <c r="B98" s="8" t="s">
        <v>385</v>
      </c>
      <c r="C98" s="22" t="s">
        <v>238</v>
      </c>
      <c r="D98" s="22" t="s">
        <v>238</v>
      </c>
      <c r="E98" s="22">
        <v>73.978999999999999</v>
      </c>
    </row>
    <row r="99" spans="1:5" x14ac:dyDescent="0.25">
      <c r="A99" s="8" t="s">
        <v>208</v>
      </c>
      <c r="B99" s="8" t="s">
        <v>386</v>
      </c>
      <c r="C99" s="22" t="s">
        <v>238</v>
      </c>
      <c r="D99" s="22" t="s">
        <v>238</v>
      </c>
      <c r="E99" s="22">
        <v>81.846000000000004</v>
      </c>
    </row>
    <row r="100" spans="1:5" x14ac:dyDescent="0.25">
      <c r="A100" s="8" t="s">
        <v>199</v>
      </c>
      <c r="B100" s="8" t="s">
        <v>387</v>
      </c>
      <c r="C100" s="22" t="s">
        <v>238</v>
      </c>
      <c r="D100" s="22" t="s">
        <v>238</v>
      </c>
      <c r="E100" s="22">
        <v>97.277000000000001</v>
      </c>
    </row>
    <row r="101" spans="1:5" x14ac:dyDescent="0.25">
      <c r="A101" s="8" t="s">
        <v>200</v>
      </c>
      <c r="B101" s="8" t="s">
        <v>388</v>
      </c>
      <c r="C101" s="22" t="s">
        <v>238</v>
      </c>
      <c r="D101" s="22" t="s">
        <v>238</v>
      </c>
      <c r="E101" s="22">
        <v>99.244</v>
      </c>
    </row>
    <row r="102" spans="1:5" x14ac:dyDescent="0.25">
      <c r="A102" s="8" t="s">
        <v>194</v>
      </c>
      <c r="B102" s="8" t="s">
        <v>389</v>
      </c>
      <c r="C102" s="22" t="s">
        <v>238</v>
      </c>
      <c r="D102" s="22" t="s">
        <v>238</v>
      </c>
      <c r="E102" s="22">
        <v>94.251000000000005</v>
      </c>
    </row>
    <row r="103" spans="1:5" x14ac:dyDescent="0.25">
      <c r="A103" s="8" t="s">
        <v>195</v>
      </c>
      <c r="B103" s="8" t="s">
        <v>390</v>
      </c>
      <c r="C103" s="22" t="s">
        <v>238</v>
      </c>
      <c r="D103" s="22" t="s">
        <v>238</v>
      </c>
      <c r="E103" s="22">
        <v>99.697000000000003</v>
      </c>
    </row>
    <row r="104" spans="1:5" x14ac:dyDescent="0.25">
      <c r="A104" s="8" t="s">
        <v>196</v>
      </c>
      <c r="B104" s="8" t="s">
        <v>391</v>
      </c>
      <c r="C104" s="22" t="s">
        <v>238</v>
      </c>
      <c r="D104" s="22" t="s">
        <v>238</v>
      </c>
      <c r="E104" s="22">
        <v>99.697000000000003</v>
      </c>
    </row>
    <row r="105" spans="1:5" x14ac:dyDescent="0.25">
      <c r="A105" s="8" t="s">
        <v>197</v>
      </c>
      <c r="B105" s="8" t="s">
        <v>392</v>
      </c>
      <c r="C105" s="22" t="s">
        <v>238</v>
      </c>
      <c r="D105" s="22" t="s">
        <v>238</v>
      </c>
      <c r="E105" s="22">
        <v>100</v>
      </c>
    </row>
    <row r="106" spans="1:5" x14ac:dyDescent="0.25">
      <c r="A106" s="8" t="s">
        <v>209</v>
      </c>
      <c r="B106" s="8" t="s">
        <v>393</v>
      </c>
      <c r="C106" s="22" t="s">
        <v>238</v>
      </c>
      <c r="D106" s="22" t="s">
        <v>238</v>
      </c>
      <c r="E106" s="22">
        <v>96.218000000000004</v>
      </c>
    </row>
    <row r="107" spans="1:5" x14ac:dyDescent="0.25">
      <c r="A107" s="8" t="s">
        <v>210</v>
      </c>
      <c r="B107" s="8" t="s">
        <v>394</v>
      </c>
      <c r="C107" s="22" t="s">
        <v>238</v>
      </c>
      <c r="D107" s="22" t="s">
        <v>238</v>
      </c>
      <c r="E107" s="22">
        <v>98.185000000000002</v>
      </c>
    </row>
    <row r="108" spans="1:5" x14ac:dyDescent="0.25">
      <c r="A108" s="8" t="s">
        <v>198</v>
      </c>
      <c r="B108" s="8" t="s">
        <v>395</v>
      </c>
      <c r="C108" s="22" t="s">
        <v>238</v>
      </c>
      <c r="D108" s="22" t="s">
        <v>238</v>
      </c>
      <c r="E108" s="22">
        <v>37.518999999999998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4C263D-249F-4387-8B80-B26E0A67AAEB}">
  <sheetPr codeName="Sheet10"/>
  <dimension ref="A1:AG394"/>
  <sheetViews>
    <sheetView topLeftCell="Q1" zoomScale="80" workbookViewId="0">
      <pane ySplit="4" topLeftCell="A5" activePane="bottomLeft" state="frozen"/>
      <selection pane="bottomLeft" activeCell="AI5" sqref="AI5"/>
    </sheetView>
  </sheetViews>
  <sheetFormatPr defaultColWidth="9.140625" defaultRowHeight="15" x14ac:dyDescent="0.25"/>
  <cols>
    <col min="1" max="1" width="9.140625" style="19"/>
    <col min="2" max="2" width="38.42578125" style="19" customWidth="1"/>
    <col min="3" max="3" width="14.28515625" style="19" customWidth="1"/>
    <col min="4" max="4" width="11.42578125" style="19" bestFit="1" customWidth="1"/>
    <col min="5" max="5" width="48.7109375" style="19" customWidth="1"/>
    <col min="6" max="6" width="11.42578125" style="19" bestFit="1" customWidth="1"/>
    <col min="7" max="9" width="17.140625" style="19" bestFit="1" customWidth="1"/>
    <col min="10" max="12" width="12.85546875" style="19" bestFit="1" customWidth="1"/>
    <col min="13" max="13" width="15.7109375" style="19" bestFit="1" customWidth="1"/>
    <col min="14" max="16" width="12.85546875" style="19" bestFit="1" customWidth="1"/>
    <col min="17" max="17" width="15.7109375" style="19" bestFit="1" customWidth="1"/>
    <col min="18" max="20" width="12.85546875" style="19" bestFit="1" customWidth="1"/>
    <col min="21" max="22" width="15.7109375" style="19" bestFit="1" customWidth="1"/>
    <col min="23" max="23" width="18.28515625" style="19" customWidth="1"/>
    <col min="24" max="16384" width="9.140625" style="19"/>
  </cols>
  <sheetData>
    <row r="1" spans="1:33" ht="15.95" customHeight="1" x14ac:dyDescent="0.25">
      <c r="B1" s="45" t="s">
        <v>215</v>
      </c>
      <c r="C1" s="45"/>
      <c r="D1" s="45"/>
      <c r="E1" s="45"/>
      <c r="F1" s="45"/>
      <c r="G1" s="45"/>
      <c r="H1" s="45"/>
      <c r="I1" s="45"/>
      <c r="J1" s="45"/>
      <c r="K1" s="45"/>
    </row>
    <row r="2" spans="1:33" ht="15.95" customHeight="1" x14ac:dyDescent="0.25">
      <c r="B2" s="45" t="s">
        <v>216</v>
      </c>
      <c r="C2" s="45"/>
      <c r="D2" s="45"/>
      <c r="E2" s="45"/>
      <c r="F2" s="45"/>
      <c r="G2" s="45"/>
      <c r="H2" s="45"/>
      <c r="I2" s="45"/>
      <c r="J2" s="45"/>
      <c r="K2" s="45"/>
    </row>
    <row r="3" spans="1:33" ht="14.1" customHeight="1" x14ac:dyDescent="0.25"/>
    <row r="4" spans="1:33" ht="14.1" customHeight="1" x14ac:dyDescent="0.25">
      <c r="A4" s="19" t="s">
        <v>415</v>
      </c>
      <c r="B4" s="20" t="s">
        <v>217</v>
      </c>
      <c r="C4" s="20" t="s">
        <v>218</v>
      </c>
      <c r="D4" s="21" t="s">
        <v>219</v>
      </c>
      <c r="E4" s="20" t="s">
        <v>220</v>
      </c>
      <c r="F4" s="21" t="s">
        <v>221</v>
      </c>
      <c r="G4" s="21" t="s">
        <v>222</v>
      </c>
      <c r="H4" s="21" t="s">
        <v>223</v>
      </c>
      <c r="I4" s="21" t="s">
        <v>224</v>
      </c>
      <c r="J4" s="21" t="s">
        <v>225</v>
      </c>
      <c r="K4" s="21" t="s">
        <v>226</v>
      </c>
      <c r="L4" s="21" t="s">
        <v>227</v>
      </c>
      <c r="M4" s="21" t="s">
        <v>228</v>
      </c>
      <c r="N4" s="21" t="s">
        <v>229</v>
      </c>
      <c r="O4" s="21" t="s">
        <v>230</v>
      </c>
      <c r="P4" s="21" t="s">
        <v>231</v>
      </c>
      <c r="Q4" s="21" t="s">
        <v>232</v>
      </c>
      <c r="R4" s="21" t="s">
        <v>233</v>
      </c>
      <c r="S4" s="21" t="s">
        <v>234</v>
      </c>
      <c r="T4" s="21" t="s">
        <v>235</v>
      </c>
      <c r="U4" s="21" t="s">
        <v>236</v>
      </c>
      <c r="V4" s="19" t="s">
        <v>416</v>
      </c>
      <c r="W4" s="19" t="s">
        <v>417</v>
      </c>
      <c r="X4" s="19" t="s">
        <v>418</v>
      </c>
      <c r="Y4" s="19" t="s">
        <v>419</v>
      </c>
      <c r="Z4" s="19" t="s">
        <v>420</v>
      </c>
      <c r="AA4" s="19" t="s">
        <v>421</v>
      </c>
      <c r="AB4" s="19" t="s">
        <v>422</v>
      </c>
      <c r="AC4" s="19" t="s">
        <v>423</v>
      </c>
      <c r="AD4" s="19" t="s">
        <v>424</v>
      </c>
      <c r="AE4" s="19" t="s">
        <v>425</v>
      </c>
      <c r="AF4" s="19" t="s">
        <v>426</v>
      </c>
      <c r="AG4" s="19" t="s">
        <v>427</v>
      </c>
    </row>
    <row r="5" spans="1:33" ht="15.95" customHeight="1" x14ac:dyDescent="0.25">
      <c r="A5" s="19">
        <v>1</v>
      </c>
      <c r="B5" s="8" t="s">
        <v>237</v>
      </c>
      <c r="C5" s="8" t="s">
        <v>114</v>
      </c>
      <c r="D5" s="22" t="s">
        <v>238</v>
      </c>
      <c r="E5" s="8" t="s">
        <v>239</v>
      </c>
      <c r="F5" s="22" t="s">
        <v>238</v>
      </c>
      <c r="G5" s="22" t="s">
        <v>238</v>
      </c>
      <c r="H5" s="22" t="s">
        <v>238</v>
      </c>
      <c r="I5" s="22" t="s">
        <v>238</v>
      </c>
      <c r="J5" s="22">
        <v>0.84421999999999997</v>
      </c>
      <c r="K5" s="22">
        <v>0.73865000000000003</v>
      </c>
      <c r="L5" s="22">
        <v>0.94979999999999998</v>
      </c>
      <c r="M5" s="22">
        <v>0.86441000000000001</v>
      </c>
      <c r="N5" s="22">
        <v>0.93093999999999999</v>
      </c>
      <c r="O5" s="22">
        <v>0.85428999999999999</v>
      </c>
      <c r="P5" s="22">
        <v>1</v>
      </c>
      <c r="Q5" s="22">
        <v>0.94</v>
      </c>
      <c r="R5" s="22">
        <v>0.72409000000000001</v>
      </c>
      <c r="S5" s="22">
        <v>0.60270999999999997</v>
      </c>
      <c r="T5" s="22">
        <v>0.84547000000000005</v>
      </c>
      <c r="U5" s="22">
        <v>0.81</v>
      </c>
      <c r="V5" s="19">
        <v>0.87253000000000003</v>
      </c>
      <c r="W5" s="19">
        <v>0.77947</v>
      </c>
      <c r="X5" s="19">
        <v>0.94838999999999996</v>
      </c>
      <c r="Y5" s="19">
        <v>0.95086000000000004</v>
      </c>
      <c r="Z5" s="19">
        <v>0.88470000000000004</v>
      </c>
      <c r="AA5" s="19">
        <v>1</v>
      </c>
      <c r="AB5" s="19">
        <v>0.74021000000000003</v>
      </c>
      <c r="AC5" s="19">
        <v>0.61858999999999997</v>
      </c>
      <c r="AD5" s="19">
        <v>0.86682000000000003</v>
      </c>
      <c r="AE5" s="19" t="str">
        <f>IF(ISNUMBER(V5),TEXT(V5,"0.00")&amp;" ("&amp;TEXT(W5,"0.00")&amp;", "&amp;TEXT(X5,"0.00")&amp;")","")</f>
        <v>0.87 (0.78, 0.95)</v>
      </c>
      <c r="AF5" s="19" t="str">
        <f>IF(ISNUMBER(Y5),TEXT(Y5,"0.00")&amp;" ("&amp;TEXT(Z5,"0.00")&amp;", "&amp;TEXT(AA5,"0.00")&amp;")","")</f>
        <v>0.95 (0.88, 1.00)</v>
      </c>
      <c r="AG5" s="19" t="str">
        <f>IF(ISNUMBER(AB5),TEXT(AB5,"0.00")&amp;" ("&amp;TEXT(AC5,"0.00")&amp;", "&amp;TEXT(AD5,"0.00")&amp;")","")</f>
        <v>0.74 (0.62, 0.87)</v>
      </c>
    </row>
    <row r="6" spans="1:33" ht="15.95" customHeight="1" x14ac:dyDescent="0.25">
      <c r="A6" s="19">
        <v>2</v>
      </c>
      <c r="B6" s="8" t="s">
        <v>237</v>
      </c>
      <c r="C6" s="8" t="s">
        <v>114</v>
      </c>
      <c r="D6" s="22">
        <v>0</v>
      </c>
      <c r="E6" s="8" t="s">
        <v>240</v>
      </c>
      <c r="F6" s="22">
        <v>382</v>
      </c>
      <c r="G6" s="22">
        <v>49.466000000000001</v>
      </c>
      <c r="H6" s="22">
        <v>47.619</v>
      </c>
      <c r="I6" s="22">
        <v>57.790999999999997</v>
      </c>
      <c r="J6" s="22" t="s">
        <v>238</v>
      </c>
      <c r="K6" s="22" t="s">
        <v>238</v>
      </c>
      <c r="L6" s="22" t="s">
        <v>238</v>
      </c>
      <c r="M6" s="22" t="s">
        <v>238</v>
      </c>
      <c r="N6" s="22" t="s">
        <v>238</v>
      </c>
      <c r="O6" s="22" t="s">
        <v>238</v>
      </c>
      <c r="P6" s="22" t="s">
        <v>238</v>
      </c>
      <c r="Q6" s="22" t="s">
        <v>238</v>
      </c>
      <c r="R6" s="22" t="s">
        <v>238</v>
      </c>
      <c r="S6" s="22" t="s">
        <v>238</v>
      </c>
      <c r="T6" s="22" t="s">
        <v>238</v>
      </c>
      <c r="U6" s="22" t="s">
        <v>238</v>
      </c>
      <c r="V6" s="19" t="s">
        <v>238</v>
      </c>
      <c r="W6" s="19" t="s">
        <v>238</v>
      </c>
      <c r="X6" s="19" t="s">
        <v>238</v>
      </c>
      <c r="Y6" s="19" t="s">
        <v>238</v>
      </c>
      <c r="Z6" s="19" t="s">
        <v>238</v>
      </c>
      <c r="AA6" s="19" t="s">
        <v>238</v>
      </c>
      <c r="AB6" s="19" t="s">
        <v>238</v>
      </c>
      <c r="AC6" s="19" t="s">
        <v>238</v>
      </c>
      <c r="AD6" s="19" t="s">
        <v>238</v>
      </c>
      <c r="AE6" s="19" t="str">
        <f t="shared" ref="AE6:AE69" si="0">IF(ISNUMBER(V6),TEXT(V6,"0.00")&amp;" ("&amp;TEXT(W6,"0.00")&amp;", "&amp;TEXT(X6,"0.00")&amp;")","")</f>
        <v/>
      </c>
      <c r="AF6" s="19" t="str">
        <f t="shared" ref="AF6:AF69" si="1">IF(ISNUMBER(Y6),TEXT(Y6,"0.00")&amp;" ("&amp;TEXT(Z6,"0.00")&amp;", "&amp;TEXT(AA6,"0.00")&amp;")","")</f>
        <v/>
      </c>
      <c r="AG6" s="19" t="str">
        <f t="shared" ref="AG6:AG69" si="2">IF(ISNUMBER(AB6),TEXT(AB6,"0.00")&amp;" ("&amp;TEXT(AC6,"0.00")&amp;", "&amp;TEXT(AD6,"0.00")&amp;")","")</f>
        <v/>
      </c>
    </row>
    <row r="7" spans="1:33" ht="15.95" customHeight="1" x14ac:dyDescent="0.25">
      <c r="A7" s="19">
        <v>3</v>
      </c>
      <c r="B7" s="8" t="s">
        <v>237</v>
      </c>
      <c r="C7" s="8" t="s">
        <v>114</v>
      </c>
      <c r="D7" s="22">
        <v>1</v>
      </c>
      <c r="E7" s="8" t="s">
        <v>241</v>
      </c>
      <c r="F7" s="22">
        <v>148</v>
      </c>
      <c r="G7" s="22">
        <v>27.402000000000001</v>
      </c>
      <c r="H7" s="22">
        <v>27.914999999999999</v>
      </c>
      <c r="I7" s="22">
        <v>22.39</v>
      </c>
      <c r="J7" s="22" t="s">
        <v>238</v>
      </c>
      <c r="K7" s="22" t="s">
        <v>238</v>
      </c>
      <c r="L7" s="22" t="s">
        <v>238</v>
      </c>
      <c r="M7" s="22" t="s">
        <v>238</v>
      </c>
      <c r="N7" s="22" t="s">
        <v>238</v>
      </c>
      <c r="O7" s="22" t="s">
        <v>238</v>
      </c>
      <c r="P7" s="22" t="s">
        <v>238</v>
      </c>
      <c r="Q7" s="22" t="s">
        <v>238</v>
      </c>
      <c r="R7" s="22" t="s">
        <v>238</v>
      </c>
      <c r="S7" s="22" t="s">
        <v>238</v>
      </c>
      <c r="T7" s="22" t="s">
        <v>238</v>
      </c>
      <c r="U7" s="22" t="s">
        <v>238</v>
      </c>
      <c r="V7" s="19" t="s">
        <v>238</v>
      </c>
      <c r="W7" s="19" t="s">
        <v>238</v>
      </c>
      <c r="X7" s="19" t="s">
        <v>238</v>
      </c>
      <c r="Y7" s="19" t="s">
        <v>238</v>
      </c>
      <c r="Z7" s="19" t="s">
        <v>238</v>
      </c>
      <c r="AA7" s="19" t="s">
        <v>238</v>
      </c>
      <c r="AB7" s="19" t="s">
        <v>238</v>
      </c>
      <c r="AC7" s="19" t="s">
        <v>238</v>
      </c>
      <c r="AD7" s="19" t="s">
        <v>238</v>
      </c>
      <c r="AE7" s="19" t="str">
        <f t="shared" si="0"/>
        <v/>
      </c>
      <c r="AF7" s="19" t="str">
        <f t="shared" si="1"/>
        <v/>
      </c>
      <c r="AG7" s="19" t="str">
        <f t="shared" si="2"/>
        <v/>
      </c>
    </row>
    <row r="8" spans="1:33" ht="15.95" customHeight="1" x14ac:dyDescent="0.25">
      <c r="A8" s="19">
        <v>4</v>
      </c>
      <c r="B8" s="8" t="s">
        <v>237</v>
      </c>
      <c r="C8" s="8" t="s">
        <v>114</v>
      </c>
      <c r="D8" s="22">
        <v>2</v>
      </c>
      <c r="E8" s="8" t="s">
        <v>242</v>
      </c>
      <c r="F8" s="22">
        <v>131</v>
      </c>
      <c r="G8" s="22">
        <v>23.132000000000001</v>
      </c>
      <c r="H8" s="22">
        <v>24.466000000000001</v>
      </c>
      <c r="I8" s="22">
        <v>19.818000000000001</v>
      </c>
      <c r="J8" s="22" t="s">
        <v>238</v>
      </c>
      <c r="K8" s="22" t="s">
        <v>238</v>
      </c>
      <c r="L8" s="22" t="s">
        <v>238</v>
      </c>
      <c r="M8" s="22" t="s">
        <v>238</v>
      </c>
      <c r="N8" s="22" t="s">
        <v>238</v>
      </c>
      <c r="O8" s="22" t="s">
        <v>238</v>
      </c>
      <c r="P8" s="22" t="s">
        <v>238</v>
      </c>
      <c r="Q8" s="22" t="s">
        <v>238</v>
      </c>
      <c r="R8" s="22" t="s">
        <v>238</v>
      </c>
      <c r="S8" s="22" t="s">
        <v>238</v>
      </c>
      <c r="T8" s="22" t="s">
        <v>238</v>
      </c>
      <c r="U8" s="22" t="s">
        <v>238</v>
      </c>
      <c r="V8" s="19" t="s">
        <v>238</v>
      </c>
      <c r="W8" s="19" t="s">
        <v>238</v>
      </c>
      <c r="X8" s="19" t="s">
        <v>238</v>
      </c>
      <c r="Y8" s="19" t="s">
        <v>238</v>
      </c>
      <c r="Z8" s="19" t="s">
        <v>238</v>
      </c>
      <c r="AA8" s="19" t="s">
        <v>238</v>
      </c>
      <c r="AB8" s="19" t="s">
        <v>238</v>
      </c>
      <c r="AC8" s="19" t="s">
        <v>238</v>
      </c>
      <c r="AD8" s="19" t="s">
        <v>238</v>
      </c>
      <c r="AE8" s="19" t="str">
        <f t="shared" si="0"/>
        <v/>
      </c>
      <c r="AF8" s="19" t="str">
        <f t="shared" si="1"/>
        <v/>
      </c>
      <c r="AG8" s="19" t="str">
        <f t="shared" si="2"/>
        <v/>
      </c>
    </row>
    <row r="9" spans="1:33" ht="15.95" customHeight="1" x14ac:dyDescent="0.25">
      <c r="A9" s="19">
        <v>5</v>
      </c>
      <c r="B9" s="8" t="s">
        <v>243</v>
      </c>
      <c r="C9" s="8" t="s">
        <v>127</v>
      </c>
      <c r="D9" s="22" t="s">
        <v>238</v>
      </c>
      <c r="E9" s="8" t="s">
        <v>239</v>
      </c>
      <c r="F9" s="22" t="s">
        <v>238</v>
      </c>
      <c r="G9" s="22" t="s">
        <v>238</v>
      </c>
      <c r="H9" s="22" t="s">
        <v>238</v>
      </c>
      <c r="I9" s="22" t="s">
        <v>238</v>
      </c>
      <c r="J9" s="22">
        <v>0.80320000000000003</v>
      </c>
      <c r="K9" s="22">
        <v>0.63876999999999995</v>
      </c>
      <c r="L9" s="22">
        <v>0.96762999999999999</v>
      </c>
      <c r="M9" s="22">
        <v>0.91525000000000001</v>
      </c>
      <c r="N9" s="22">
        <v>0.78837999999999997</v>
      </c>
      <c r="O9" s="22">
        <v>0.55884</v>
      </c>
      <c r="P9" s="22">
        <v>1</v>
      </c>
      <c r="Q9" s="22">
        <v>0.94118000000000002</v>
      </c>
      <c r="R9" s="22">
        <v>0.74434999999999996</v>
      </c>
      <c r="S9" s="22">
        <v>0.61082999999999998</v>
      </c>
      <c r="T9" s="22">
        <v>0.87787999999999999</v>
      </c>
      <c r="U9" s="22">
        <v>0.88</v>
      </c>
      <c r="V9" s="19">
        <v>0.80479999999999996</v>
      </c>
      <c r="W9" s="19">
        <v>0.64864999999999995</v>
      </c>
      <c r="X9" s="19">
        <v>0.96096000000000004</v>
      </c>
      <c r="Y9" s="19">
        <v>0.79030999999999996</v>
      </c>
      <c r="Z9" s="19">
        <v>0.51073000000000002</v>
      </c>
      <c r="AA9" s="19">
        <v>1</v>
      </c>
      <c r="AB9" s="19">
        <v>0.74389000000000005</v>
      </c>
      <c r="AC9" s="19">
        <v>0.61582999999999999</v>
      </c>
      <c r="AD9" s="19">
        <v>0.87194000000000005</v>
      </c>
      <c r="AE9" s="19" t="str">
        <f t="shared" si="0"/>
        <v>0.80 (0.65, 0.96)</v>
      </c>
      <c r="AF9" s="19" t="str">
        <f t="shared" si="1"/>
        <v>0.79 (0.51, 1.00)</v>
      </c>
      <c r="AG9" s="19" t="str">
        <f t="shared" si="2"/>
        <v>0.74 (0.62, 0.87)</v>
      </c>
    </row>
    <row r="10" spans="1:33" ht="15.95" customHeight="1" x14ac:dyDescent="0.25">
      <c r="A10" s="19">
        <v>6</v>
      </c>
      <c r="B10" s="8" t="s">
        <v>243</v>
      </c>
      <c r="C10" s="8" t="s">
        <v>127</v>
      </c>
      <c r="D10" s="22">
        <v>0</v>
      </c>
      <c r="E10" s="8" t="s">
        <v>244</v>
      </c>
      <c r="F10" s="22">
        <v>266</v>
      </c>
      <c r="G10" s="22">
        <v>25.445</v>
      </c>
      <c r="H10" s="22">
        <v>24.103999999999999</v>
      </c>
      <c r="I10" s="22">
        <v>40.241999999999997</v>
      </c>
      <c r="J10" s="22" t="s">
        <v>238</v>
      </c>
      <c r="K10" s="22" t="s">
        <v>238</v>
      </c>
      <c r="L10" s="22" t="s">
        <v>238</v>
      </c>
      <c r="M10" s="22" t="s">
        <v>238</v>
      </c>
      <c r="N10" s="22" t="s">
        <v>238</v>
      </c>
      <c r="O10" s="22" t="s">
        <v>238</v>
      </c>
      <c r="P10" s="22" t="s">
        <v>238</v>
      </c>
      <c r="Q10" s="22" t="s">
        <v>238</v>
      </c>
      <c r="R10" s="22" t="s">
        <v>238</v>
      </c>
      <c r="S10" s="22" t="s">
        <v>238</v>
      </c>
      <c r="T10" s="22" t="s">
        <v>238</v>
      </c>
      <c r="U10" s="22" t="s">
        <v>238</v>
      </c>
      <c r="V10" s="19" t="s">
        <v>238</v>
      </c>
      <c r="W10" s="19" t="s">
        <v>238</v>
      </c>
      <c r="X10" s="19" t="s">
        <v>238</v>
      </c>
      <c r="Y10" s="19" t="s">
        <v>238</v>
      </c>
      <c r="Z10" s="19" t="s">
        <v>238</v>
      </c>
      <c r="AA10" s="19" t="s">
        <v>238</v>
      </c>
      <c r="AB10" s="19" t="s">
        <v>238</v>
      </c>
      <c r="AC10" s="19" t="s">
        <v>238</v>
      </c>
      <c r="AD10" s="19" t="s">
        <v>238</v>
      </c>
      <c r="AE10" s="19" t="str">
        <f t="shared" si="0"/>
        <v/>
      </c>
      <c r="AF10" s="19" t="str">
        <f t="shared" si="1"/>
        <v/>
      </c>
      <c r="AG10" s="19" t="str">
        <f t="shared" si="2"/>
        <v/>
      </c>
    </row>
    <row r="11" spans="1:33" ht="15.95" customHeight="1" x14ac:dyDescent="0.25">
      <c r="A11" s="19">
        <v>7</v>
      </c>
      <c r="B11" s="8" t="s">
        <v>243</v>
      </c>
      <c r="C11" s="8" t="s">
        <v>127</v>
      </c>
      <c r="D11" s="22">
        <v>1</v>
      </c>
      <c r="E11" s="8" t="s">
        <v>245</v>
      </c>
      <c r="F11" s="22">
        <v>395</v>
      </c>
      <c r="G11" s="22">
        <v>74.555000000000007</v>
      </c>
      <c r="H11" s="22">
        <v>75.896000000000001</v>
      </c>
      <c r="I11" s="22">
        <v>59.758000000000003</v>
      </c>
      <c r="J11" s="22" t="s">
        <v>238</v>
      </c>
      <c r="K11" s="22" t="s">
        <v>238</v>
      </c>
      <c r="L11" s="22" t="s">
        <v>238</v>
      </c>
      <c r="M11" s="22" t="s">
        <v>238</v>
      </c>
      <c r="N11" s="22" t="s">
        <v>238</v>
      </c>
      <c r="O11" s="22" t="s">
        <v>238</v>
      </c>
      <c r="P11" s="22" t="s">
        <v>238</v>
      </c>
      <c r="Q11" s="22" t="s">
        <v>238</v>
      </c>
      <c r="R11" s="22" t="s">
        <v>238</v>
      </c>
      <c r="S11" s="22" t="s">
        <v>238</v>
      </c>
      <c r="T11" s="22" t="s">
        <v>238</v>
      </c>
      <c r="U11" s="22" t="s">
        <v>238</v>
      </c>
      <c r="V11" s="19" t="s">
        <v>238</v>
      </c>
      <c r="W11" s="19" t="s">
        <v>238</v>
      </c>
      <c r="X11" s="19" t="s">
        <v>238</v>
      </c>
      <c r="Y11" s="19" t="s">
        <v>238</v>
      </c>
      <c r="Z11" s="19" t="s">
        <v>238</v>
      </c>
      <c r="AA11" s="19" t="s">
        <v>238</v>
      </c>
      <c r="AB11" s="19" t="s">
        <v>238</v>
      </c>
      <c r="AC11" s="19" t="s">
        <v>238</v>
      </c>
      <c r="AD11" s="19" t="s">
        <v>238</v>
      </c>
      <c r="AE11" s="19" t="str">
        <f t="shared" si="0"/>
        <v/>
      </c>
      <c r="AF11" s="19" t="str">
        <f t="shared" si="1"/>
        <v/>
      </c>
      <c r="AG11" s="19" t="str">
        <f t="shared" si="2"/>
        <v/>
      </c>
    </row>
    <row r="12" spans="1:33" ht="15.95" customHeight="1" x14ac:dyDescent="0.25">
      <c r="A12" s="19">
        <v>8</v>
      </c>
      <c r="B12" s="8" t="s">
        <v>246</v>
      </c>
      <c r="C12" s="8" t="s">
        <v>115</v>
      </c>
      <c r="D12" s="22" t="s">
        <v>238</v>
      </c>
      <c r="E12" s="8" t="s">
        <v>239</v>
      </c>
      <c r="F12" s="22" t="s">
        <v>238</v>
      </c>
      <c r="G12" s="22" t="s">
        <v>238</v>
      </c>
      <c r="H12" s="22" t="s">
        <v>238</v>
      </c>
      <c r="I12" s="22" t="s">
        <v>238</v>
      </c>
      <c r="J12" s="22">
        <v>0.5413</v>
      </c>
      <c r="K12" s="22">
        <v>0.34477000000000002</v>
      </c>
      <c r="L12" s="22">
        <v>0.73782000000000003</v>
      </c>
      <c r="M12" s="22">
        <v>0.70174999999999998</v>
      </c>
      <c r="N12" s="22">
        <v>0.84592000000000001</v>
      </c>
      <c r="O12" s="22">
        <v>0.69462000000000002</v>
      </c>
      <c r="P12" s="22">
        <v>0.99721000000000004</v>
      </c>
      <c r="Q12" s="22">
        <v>0.92</v>
      </c>
      <c r="R12" s="22">
        <v>0.70374999999999999</v>
      </c>
      <c r="S12" s="22">
        <v>0.56696999999999997</v>
      </c>
      <c r="T12" s="22">
        <v>0.84053</v>
      </c>
      <c r="U12" s="22">
        <v>0.82</v>
      </c>
      <c r="V12" s="19">
        <v>0.57032000000000005</v>
      </c>
      <c r="W12" s="19">
        <v>0.37690000000000001</v>
      </c>
      <c r="X12" s="19">
        <v>0.75739999999999996</v>
      </c>
      <c r="Y12" s="19">
        <v>0.82955999999999996</v>
      </c>
      <c r="Z12" s="19">
        <v>0.65912000000000004</v>
      </c>
      <c r="AA12" s="19">
        <v>0.95738999999999996</v>
      </c>
      <c r="AB12" s="19">
        <v>0.68625999999999998</v>
      </c>
      <c r="AC12" s="19">
        <v>0.54188000000000003</v>
      </c>
      <c r="AD12" s="19">
        <v>0.81674999999999998</v>
      </c>
      <c r="AE12" s="19" t="str">
        <f t="shared" si="0"/>
        <v>0.57 (0.38, 0.76)</v>
      </c>
      <c r="AF12" s="19" t="str">
        <f t="shared" si="1"/>
        <v>0.83 (0.66, 0.96)</v>
      </c>
      <c r="AG12" s="19" t="str">
        <f t="shared" si="2"/>
        <v>0.69 (0.54, 0.82)</v>
      </c>
    </row>
    <row r="13" spans="1:33" ht="15.95" customHeight="1" x14ac:dyDescent="0.25">
      <c r="A13" s="19">
        <v>9</v>
      </c>
      <c r="B13" s="8" t="s">
        <v>246</v>
      </c>
      <c r="C13" s="8" t="s">
        <v>115</v>
      </c>
      <c r="D13" s="22">
        <v>0</v>
      </c>
      <c r="E13" s="8" t="s">
        <v>240</v>
      </c>
      <c r="F13" s="22">
        <v>460</v>
      </c>
      <c r="G13" s="22">
        <v>64.057000000000002</v>
      </c>
      <c r="H13" s="22">
        <v>67.266999999999996</v>
      </c>
      <c r="I13" s="22">
        <v>69.591999999999999</v>
      </c>
      <c r="J13" s="22" t="s">
        <v>238</v>
      </c>
      <c r="K13" s="22" t="s">
        <v>238</v>
      </c>
      <c r="L13" s="22" t="s">
        <v>238</v>
      </c>
      <c r="M13" s="22" t="s">
        <v>238</v>
      </c>
      <c r="N13" s="22" t="s">
        <v>238</v>
      </c>
      <c r="O13" s="22" t="s">
        <v>238</v>
      </c>
      <c r="P13" s="22" t="s">
        <v>238</v>
      </c>
      <c r="Q13" s="22" t="s">
        <v>238</v>
      </c>
      <c r="R13" s="22" t="s">
        <v>238</v>
      </c>
      <c r="S13" s="22" t="s">
        <v>238</v>
      </c>
      <c r="T13" s="22" t="s">
        <v>238</v>
      </c>
      <c r="U13" s="22" t="s">
        <v>238</v>
      </c>
      <c r="V13" s="19" t="s">
        <v>238</v>
      </c>
      <c r="W13" s="19" t="s">
        <v>238</v>
      </c>
      <c r="X13" s="19" t="s">
        <v>238</v>
      </c>
      <c r="Y13" s="19" t="s">
        <v>238</v>
      </c>
      <c r="Z13" s="19" t="s">
        <v>238</v>
      </c>
      <c r="AA13" s="19" t="s">
        <v>238</v>
      </c>
      <c r="AB13" s="19" t="s">
        <v>238</v>
      </c>
      <c r="AC13" s="19" t="s">
        <v>238</v>
      </c>
      <c r="AD13" s="19" t="s">
        <v>238</v>
      </c>
      <c r="AE13" s="19" t="str">
        <f t="shared" si="0"/>
        <v/>
      </c>
      <c r="AF13" s="19" t="str">
        <f t="shared" si="1"/>
        <v/>
      </c>
      <c r="AG13" s="19" t="str">
        <f t="shared" si="2"/>
        <v/>
      </c>
    </row>
    <row r="14" spans="1:33" ht="15.95" customHeight="1" x14ac:dyDescent="0.25">
      <c r="A14" s="19">
        <v>10</v>
      </c>
      <c r="B14" s="8" t="s">
        <v>246</v>
      </c>
      <c r="C14" s="8" t="s">
        <v>115</v>
      </c>
      <c r="D14" s="22">
        <v>1</v>
      </c>
      <c r="E14" s="8" t="s">
        <v>241</v>
      </c>
      <c r="F14" s="22">
        <v>157</v>
      </c>
      <c r="G14" s="22">
        <v>27.936</v>
      </c>
      <c r="H14" s="22">
        <v>24.55</v>
      </c>
      <c r="I14" s="22">
        <v>23.751999999999999</v>
      </c>
      <c r="J14" s="22" t="s">
        <v>238</v>
      </c>
      <c r="K14" s="22" t="s">
        <v>238</v>
      </c>
      <c r="L14" s="22" t="s">
        <v>238</v>
      </c>
      <c r="M14" s="22" t="s">
        <v>238</v>
      </c>
      <c r="N14" s="22" t="s">
        <v>238</v>
      </c>
      <c r="O14" s="22" t="s">
        <v>238</v>
      </c>
      <c r="P14" s="22" t="s">
        <v>238</v>
      </c>
      <c r="Q14" s="22" t="s">
        <v>238</v>
      </c>
      <c r="R14" s="22" t="s">
        <v>238</v>
      </c>
      <c r="S14" s="22" t="s">
        <v>238</v>
      </c>
      <c r="T14" s="22" t="s">
        <v>238</v>
      </c>
      <c r="U14" s="22" t="s">
        <v>238</v>
      </c>
      <c r="V14" s="19" t="s">
        <v>238</v>
      </c>
      <c r="W14" s="19" t="s">
        <v>238</v>
      </c>
      <c r="X14" s="19" t="s">
        <v>238</v>
      </c>
      <c r="Y14" s="19" t="s">
        <v>238</v>
      </c>
      <c r="Z14" s="19" t="s">
        <v>238</v>
      </c>
      <c r="AA14" s="19" t="s">
        <v>238</v>
      </c>
      <c r="AB14" s="19" t="s">
        <v>238</v>
      </c>
      <c r="AC14" s="19" t="s">
        <v>238</v>
      </c>
      <c r="AD14" s="19" t="s">
        <v>238</v>
      </c>
      <c r="AE14" s="19" t="str">
        <f t="shared" si="0"/>
        <v/>
      </c>
      <c r="AF14" s="19" t="str">
        <f t="shared" si="1"/>
        <v/>
      </c>
      <c r="AG14" s="19" t="str">
        <f t="shared" si="2"/>
        <v/>
      </c>
    </row>
    <row r="15" spans="1:33" ht="15.95" customHeight="1" x14ac:dyDescent="0.25">
      <c r="A15" s="19">
        <v>11</v>
      </c>
      <c r="B15" s="8" t="s">
        <v>246</v>
      </c>
      <c r="C15" s="8" t="s">
        <v>115</v>
      </c>
      <c r="D15" s="22">
        <v>2</v>
      </c>
      <c r="E15" s="8" t="s">
        <v>242</v>
      </c>
      <c r="F15" s="22">
        <v>44</v>
      </c>
      <c r="G15" s="22">
        <v>8.0069999999999997</v>
      </c>
      <c r="H15" s="22">
        <v>8.1829999999999998</v>
      </c>
      <c r="I15" s="22">
        <v>6.657</v>
      </c>
      <c r="J15" s="22" t="s">
        <v>238</v>
      </c>
      <c r="K15" s="22" t="s">
        <v>238</v>
      </c>
      <c r="L15" s="22" t="s">
        <v>238</v>
      </c>
      <c r="M15" s="22" t="s">
        <v>238</v>
      </c>
      <c r="N15" s="22" t="s">
        <v>238</v>
      </c>
      <c r="O15" s="22" t="s">
        <v>238</v>
      </c>
      <c r="P15" s="22" t="s">
        <v>238</v>
      </c>
      <c r="Q15" s="22" t="s">
        <v>238</v>
      </c>
      <c r="R15" s="22" t="s">
        <v>238</v>
      </c>
      <c r="S15" s="22" t="s">
        <v>238</v>
      </c>
      <c r="T15" s="22" t="s">
        <v>238</v>
      </c>
      <c r="U15" s="22" t="s">
        <v>238</v>
      </c>
      <c r="V15" s="19" t="s">
        <v>238</v>
      </c>
      <c r="W15" s="19" t="s">
        <v>238</v>
      </c>
      <c r="X15" s="19" t="s">
        <v>238</v>
      </c>
      <c r="Y15" s="19" t="s">
        <v>238</v>
      </c>
      <c r="Z15" s="19" t="s">
        <v>238</v>
      </c>
      <c r="AA15" s="19" t="s">
        <v>238</v>
      </c>
      <c r="AB15" s="19" t="s">
        <v>238</v>
      </c>
      <c r="AC15" s="19" t="s">
        <v>238</v>
      </c>
      <c r="AD15" s="19" t="s">
        <v>238</v>
      </c>
      <c r="AE15" s="19" t="str">
        <f t="shared" si="0"/>
        <v/>
      </c>
      <c r="AF15" s="19" t="str">
        <f t="shared" si="1"/>
        <v/>
      </c>
      <c r="AG15" s="19" t="str">
        <f t="shared" si="2"/>
        <v/>
      </c>
    </row>
    <row r="16" spans="1:33" ht="15.95" customHeight="1" x14ac:dyDescent="0.25">
      <c r="A16" s="19">
        <v>12</v>
      </c>
      <c r="B16" s="8" t="s">
        <v>247</v>
      </c>
      <c r="C16" s="8" t="s">
        <v>116</v>
      </c>
      <c r="D16" s="22" t="s">
        <v>238</v>
      </c>
      <c r="E16" s="8" t="s">
        <v>239</v>
      </c>
      <c r="F16" s="22" t="s">
        <v>238</v>
      </c>
      <c r="G16" s="22" t="s">
        <v>238</v>
      </c>
      <c r="H16" s="22" t="s">
        <v>238</v>
      </c>
      <c r="I16" s="22" t="s">
        <v>238</v>
      </c>
      <c r="J16" s="22">
        <v>0.65415999999999996</v>
      </c>
      <c r="K16" s="22">
        <v>0.46196999999999999</v>
      </c>
      <c r="L16" s="22">
        <v>0.84636</v>
      </c>
      <c r="M16" s="22">
        <v>0.80701999999999996</v>
      </c>
      <c r="N16" s="22">
        <v>0.79681000000000002</v>
      </c>
      <c r="O16" s="22">
        <v>0.63456000000000001</v>
      </c>
      <c r="P16" s="22">
        <v>0.95906000000000002</v>
      </c>
      <c r="Q16" s="22">
        <v>0.88234999999999997</v>
      </c>
      <c r="R16" s="22">
        <v>0.81767999999999996</v>
      </c>
      <c r="S16" s="22">
        <v>0.69572000000000001</v>
      </c>
      <c r="T16" s="22">
        <v>0.93964999999999999</v>
      </c>
      <c r="U16" s="22">
        <v>0.92</v>
      </c>
      <c r="V16" s="19">
        <v>0.66725999999999996</v>
      </c>
      <c r="W16" s="19">
        <v>0.47082000000000002</v>
      </c>
      <c r="X16" s="19">
        <v>0.83096000000000003</v>
      </c>
      <c r="Y16" s="19">
        <v>0.78557999999999995</v>
      </c>
      <c r="Z16" s="19">
        <v>0.6069</v>
      </c>
      <c r="AA16" s="19">
        <v>0.92852999999999997</v>
      </c>
      <c r="AB16" s="19">
        <v>0.82477</v>
      </c>
      <c r="AC16" s="19">
        <v>0.67754000000000003</v>
      </c>
      <c r="AD16" s="19">
        <v>0.92559000000000002</v>
      </c>
      <c r="AE16" s="19" t="str">
        <f t="shared" si="0"/>
        <v>0.67 (0.47, 0.83)</v>
      </c>
      <c r="AF16" s="19" t="str">
        <f t="shared" si="1"/>
        <v>0.79 (0.61, 0.93)</v>
      </c>
      <c r="AG16" s="19" t="str">
        <f t="shared" si="2"/>
        <v>0.82 (0.68, 0.93)</v>
      </c>
    </row>
    <row r="17" spans="1:33" ht="15.95" customHeight="1" x14ac:dyDescent="0.25">
      <c r="A17" s="19">
        <v>13</v>
      </c>
      <c r="B17" s="8" t="s">
        <v>247</v>
      </c>
      <c r="C17" s="8" t="s">
        <v>116</v>
      </c>
      <c r="D17" s="22">
        <v>0</v>
      </c>
      <c r="E17" s="8" t="s">
        <v>240</v>
      </c>
      <c r="F17" s="22">
        <v>547</v>
      </c>
      <c r="G17" s="22">
        <v>67.260000000000005</v>
      </c>
      <c r="H17" s="22">
        <v>71.451999999999998</v>
      </c>
      <c r="I17" s="22">
        <v>82.753</v>
      </c>
      <c r="J17" s="22" t="s">
        <v>238</v>
      </c>
      <c r="K17" s="22" t="s">
        <v>238</v>
      </c>
      <c r="L17" s="22" t="s">
        <v>238</v>
      </c>
      <c r="M17" s="22" t="s">
        <v>238</v>
      </c>
      <c r="N17" s="22" t="s">
        <v>238</v>
      </c>
      <c r="O17" s="22" t="s">
        <v>238</v>
      </c>
      <c r="P17" s="22" t="s">
        <v>238</v>
      </c>
      <c r="Q17" s="22" t="s">
        <v>238</v>
      </c>
      <c r="R17" s="22" t="s">
        <v>238</v>
      </c>
      <c r="S17" s="22" t="s">
        <v>238</v>
      </c>
      <c r="T17" s="22" t="s">
        <v>238</v>
      </c>
      <c r="U17" s="22" t="s">
        <v>238</v>
      </c>
      <c r="V17" s="19" t="s">
        <v>238</v>
      </c>
      <c r="W17" s="19" t="s">
        <v>238</v>
      </c>
      <c r="X17" s="19" t="s">
        <v>238</v>
      </c>
      <c r="Y17" s="19" t="s">
        <v>238</v>
      </c>
      <c r="Z17" s="19" t="s">
        <v>238</v>
      </c>
      <c r="AA17" s="19" t="s">
        <v>238</v>
      </c>
      <c r="AB17" s="19" t="s">
        <v>238</v>
      </c>
      <c r="AC17" s="19" t="s">
        <v>238</v>
      </c>
      <c r="AD17" s="19" t="s">
        <v>238</v>
      </c>
      <c r="AE17" s="19" t="str">
        <f t="shared" si="0"/>
        <v/>
      </c>
      <c r="AF17" s="19" t="str">
        <f t="shared" si="1"/>
        <v/>
      </c>
      <c r="AG17" s="19" t="str">
        <f t="shared" si="2"/>
        <v/>
      </c>
    </row>
    <row r="18" spans="1:33" ht="15.95" customHeight="1" x14ac:dyDescent="0.25">
      <c r="A18" s="19">
        <v>14</v>
      </c>
      <c r="B18" s="8" t="s">
        <v>247</v>
      </c>
      <c r="C18" s="8" t="s">
        <v>116</v>
      </c>
      <c r="D18" s="22">
        <v>1</v>
      </c>
      <c r="E18" s="8" t="s">
        <v>241</v>
      </c>
      <c r="F18" s="22">
        <v>97</v>
      </c>
      <c r="G18" s="22">
        <v>27.045999999999999</v>
      </c>
      <c r="H18" s="22">
        <v>22.838000000000001</v>
      </c>
      <c r="I18" s="22">
        <v>14.675000000000001</v>
      </c>
      <c r="J18" s="22" t="s">
        <v>238</v>
      </c>
      <c r="K18" s="22" t="s">
        <v>238</v>
      </c>
      <c r="L18" s="22" t="s">
        <v>238</v>
      </c>
      <c r="M18" s="22" t="s">
        <v>238</v>
      </c>
      <c r="N18" s="22" t="s">
        <v>238</v>
      </c>
      <c r="O18" s="22" t="s">
        <v>238</v>
      </c>
      <c r="P18" s="22" t="s">
        <v>238</v>
      </c>
      <c r="Q18" s="22" t="s">
        <v>238</v>
      </c>
      <c r="R18" s="22" t="s">
        <v>238</v>
      </c>
      <c r="S18" s="22" t="s">
        <v>238</v>
      </c>
      <c r="T18" s="22" t="s">
        <v>238</v>
      </c>
      <c r="U18" s="22" t="s">
        <v>238</v>
      </c>
      <c r="V18" s="19" t="s">
        <v>238</v>
      </c>
      <c r="W18" s="19" t="s">
        <v>238</v>
      </c>
      <c r="X18" s="19" t="s">
        <v>238</v>
      </c>
      <c r="Y18" s="19" t="s">
        <v>238</v>
      </c>
      <c r="Z18" s="19" t="s">
        <v>238</v>
      </c>
      <c r="AA18" s="19" t="s">
        <v>238</v>
      </c>
      <c r="AB18" s="19" t="s">
        <v>238</v>
      </c>
      <c r="AC18" s="19" t="s">
        <v>238</v>
      </c>
      <c r="AD18" s="19" t="s">
        <v>238</v>
      </c>
      <c r="AE18" s="19" t="str">
        <f t="shared" si="0"/>
        <v/>
      </c>
      <c r="AF18" s="19" t="str">
        <f t="shared" si="1"/>
        <v/>
      </c>
      <c r="AG18" s="19" t="str">
        <f t="shared" si="2"/>
        <v/>
      </c>
    </row>
    <row r="19" spans="1:33" ht="15.95" customHeight="1" x14ac:dyDescent="0.25">
      <c r="A19" s="19">
        <v>15</v>
      </c>
      <c r="B19" s="8" t="s">
        <v>247</v>
      </c>
      <c r="C19" s="8" t="s">
        <v>116</v>
      </c>
      <c r="D19" s="22">
        <v>2</v>
      </c>
      <c r="E19" s="8" t="s">
        <v>242</v>
      </c>
      <c r="F19" s="22">
        <v>17</v>
      </c>
      <c r="G19" s="22">
        <v>5.694</v>
      </c>
      <c r="H19" s="22">
        <v>5.71</v>
      </c>
      <c r="I19" s="22">
        <v>2.5720000000000001</v>
      </c>
      <c r="J19" s="22" t="s">
        <v>238</v>
      </c>
      <c r="K19" s="22" t="s">
        <v>238</v>
      </c>
      <c r="L19" s="22" t="s">
        <v>238</v>
      </c>
      <c r="M19" s="22" t="s">
        <v>238</v>
      </c>
      <c r="N19" s="22" t="s">
        <v>238</v>
      </c>
      <c r="O19" s="22" t="s">
        <v>238</v>
      </c>
      <c r="P19" s="22" t="s">
        <v>238</v>
      </c>
      <c r="Q19" s="22" t="s">
        <v>238</v>
      </c>
      <c r="R19" s="22" t="s">
        <v>238</v>
      </c>
      <c r="S19" s="22" t="s">
        <v>238</v>
      </c>
      <c r="T19" s="22" t="s">
        <v>238</v>
      </c>
      <c r="U19" s="22" t="s">
        <v>238</v>
      </c>
      <c r="V19" s="19" t="s">
        <v>238</v>
      </c>
      <c r="W19" s="19" t="s">
        <v>238</v>
      </c>
      <c r="X19" s="19" t="s">
        <v>238</v>
      </c>
      <c r="Y19" s="19" t="s">
        <v>238</v>
      </c>
      <c r="Z19" s="19" t="s">
        <v>238</v>
      </c>
      <c r="AA19" s="19" t="s">
        <v>238</v>
      </c>
      <c r="AB19" s="19" t="s">
        <v>238</v>
      </c>
      <c r="AC19" s="19" t="s">
        <v>238</v>
      </c>
      <c r="AD19" s="19" t="s">
        <v>238</v>
      </c>
      <c r="AE19" s="19" t="str">
        <f t="shared" si="0"/>
        <v/>
      </c>
      <c r="AF19" s="19" t="str">
        <f t="shared" si="1"/>
        <v/>
      </c>
      <c r="AG19" s="19" t="str">
        <f t="shared" si="2"/>
        <v/>
      </c>
    </row>
    <row r="20" spans="1:33" ht="15.95" customHeight="1" x14ac:dyDescent="0.25">
      <c r="A20" s="19">
        <v>16</v>
      </c>
      <c r="B20" s="8" t="s">
        <v>248</v>
      </c>
      <c r="C20" s="8" t="s">
        <v>117</v>
      </c>
      <c r="D20" s="22" t="s">
        <v>238</v>
      </c>
      <c r="E20" s="8" t="s">
        <v>239</v>
      </c>
      <c r="F20" s="22" t="s">
        <v>238</v>
      </c>
      <c r="G20" s="22" t="s">
        <v>238</v>
      </c>
      <c r="H20" s="22" t="s">
        <v>238</v>
      </c>
      <c r="I20" s="22" t="s">
        <v>238</v>
      </c>
      <c r="J20" s="22">
        <v>0.51507000000000003</v>
      </c>
      <c r="K20" s="22">
        <v>0.17826</v>
      </c>
      <c r="L20" s="22">
        <v>0.85187999999999997</v>
      </c>
      <c r="M20" s="22">
        <v>0.89831000000000005</v>
      </c>
      <c r="N20" s="22">
        <v>0.90122999999999998</v>
      </c>
      <c r="O20" s="22">
        <v>0.70367000000000002</v>
      </c>
      <c r="P20" s="22">
        <v>1</v>
      </c>
      <c r="Q20" s="22">
        <v>0.97916999999999998</v>
      </c>
      <c r="R20" s="22">
        <v>0.55620999999999998</v>
      </c>
      <c r="S20" s="22">
        <v>0.10778</v>
      </c>
      <c r="T20" s="22">
        <v>1</v>
      </c>
      <c r="U20" s="22">
        <v>0.97</v>
      </c>
      <c r="V20" s="19">
        <v>0.51785999999999999</v>
      </c>
      <c r="W20" s="19">
        <v>0.11607000000000001</v>
      </c>
      <c r="X20" s="19">
        <v>0.83928999999999998</v>
      </c>
      <c r="Y20" s="19">
        <v>0.88387000000000004</v>
      </c>
      <c r="Z20" s="19">
        <v>0.65161000000000002</v>
      </c>
      <c r="AA20" s="19">
        <v>1</v>
      </c>
      <c r="AB20" s="19">
        <v>0.55810999999999999</v>
      </c>
      <c r="AC20" s="19">
        <v>-3.109E-2</v>
      </c>
      <c r="AD20" s="19">
        <v>1</v>
      </c>
      <c r="AE20" s="19" t="str">
        <f t="shared" si="0"/>
        <v>0.52 (0.12, 0.84)</v>
      </c>
      <c r="AF20" s="19" t="str">
        <f t="shared" si="1"/>
        <v>0.88 (0.65, 1.00)</v>
      </c>
      <c r="AG20" s="19" t="str">
        <f t="shared" si="2"/>
        <v>0.56 (-0.03, 1.00)</v>
      </c>
    </row>
    <row r="21" spans="1:33" ht="15.95" customHeight="1" x14ac:dyDescent="0.25">
      <c r="A21" s="19">
        <v>17</v>
      </c>
      <c r="B21" s="8" t="s">
        <v>248</v>
      </c>
      <c r="C21" s="8" t="s">
        <v>117</v>
      </c>
      <c r="D21" s="22">
        <v>0</v>
      </c>
      <c r="E21" s="8" t="s">
        <v>240</v>
      </c>
      <c r="F21" s="22">
        <v>635</v>
      </c>
      <c r="G21" s="22">
        <v>92.361999999999995</v>
      </c>
      <c r="H21" s="22">
        <v>94.058999999999997</v>
      </c>
      <c r="I21" s="22">
        <v>96.066999999999993</v>
      </c>
      <c r="J21" s="22" t="s">
        <v>238</v>
      </c>
      <c r="K21" s="22" t="s">
        <v>238</v>
      </c>
      <c r="L21" s="22" t="s">
        <v>238</v>
      </c>
      <c r="M21" s="22" t="s">
        <v>238</v>
      </c>
      <c r="N21" s="22" t="s">
        <v>238</v>
      </c>
      <c r="O21" s="22" t="s">
        <v>238</v>
      </c>
      <c r="P21" s="22" t="s">
        <v>238</v>
      </c>
      <c r="Q21" s="22" t="s">
        <v>238</v>
      </c>
      <c r="R21" s="22" t="s">
        <v>238</v>
      </c>
      <c r="S21" s="22" t="s">
        <v>238</v>
      </c>
      <c r="T21" s="22" t="s">
        <v>238</v>
      </c>
      <c r="U21" s="22" t="s">
        <v>238</v>
      </c>
      <c r="V21" s="19" t="s">
        <v>238</v>
      </c>
      <c r="W21" s="19" t="s">
        <v>238</v>
      </c>
      <c r="X21" s="19" t="s">
        <v>238</v>
      </c>
      <c r="Y21" s="19" t="s">
        <v>238</v>
      </c>
      <c r="Z21" s="19" t="s">
        <v>238</v>
      </c>
      <c r="AA21" s="19" t="s">
        <v>238</v>
      </c>
      <c r="AB21" s="19" t="s">
        <v>238</v>
      </c>
      <c r="AC21" s="19" t="s">
        <v>238</v>
      </c>
      <c r="AD21" s="19" t="s">
        <v>238</v>
      </c>
      <c r="AE21" s="19" t="str">
        <f t="shared" si="0"/>
        <v/>
      </c>
      <c r="AF21" s="19" t="str">
        <f t="shared" si="1"/>
        <v/>
      </c>
      <c r="AG21" s="19" t="str">
        <f t="shared" si="2"/>
        <v/>
      </c>
    </row>
    <row r="22" spans="1:33" ht="15.95" customHeight="1" x14ac:dyDescent="0.25">
      <c r="A22" s="19">
        <v>18</v>
      </c>
      <c r="B22" s="8" t="s">
        <v>248</v>
      </c>
      <c r="C22" s="8" t="s">
        <v>117</v>
      </c>
      <c r="D22" s="22">
        <v>1</v>
      </c>
      <c r="E22" s="8" t="s">
        <v>241</v>
      </c>
      <c r="F22" s="22">
        <v>26</v>
      </c>
      <c r="G22" s="22">
        <v>7.282</v>
      </c>
      <c r="H22" s="22">
        <v>5.4459999999999997</v>
      </c>
      <c r="I22" s="22">
        <v>3.9329999999999998</v>
      </c>
      <c r="J22" s="22" t="s">
        <v>238</v>
      </c>
      <c r="K22" s="22" t="s">
        <v>238</v>
      </c>
      <c r="L22" s="22" t="s">
        <v>238</v>
      </c>
      <c r="M22" s="22" t="s">
        <v>238</v>
      </c>
      <c r="N22" s="22" t="s">
        <v>238</v>
      </c>
      <c r="O22" s="22" t="s">
        <v>238</v>
      </c>
      <c r="P22" s="22" t="s">
        <v>238</v>
      </c>
      <c r="Q22" s="22" t="s">
        <v>238</v>
      </c>
      <c r="R22" s="22" t="s">
        <v>238</v>
      </c>
      <c r="S22" s="22" t="s">
        <v>238</v>
      </c>
      <c r="T22" s="22" t="s">
        <v>238</v>
      </c>
      <c r="U22" s="22" t="s">
        <v>238</v>
      </c>
      <c r="V22" s="19" t="s">
        <v>238</v>
      </c>
      <c r="W22" s="19" t="s">
        <v>238</v>
      </c>
      <c r="X22" s="19" t="s">
        <v>238</v>
      </c>
      <c r="Y22" s="19" t="s">
        <v>238</v>
      </c>
      <c r="Z22" s="19" t="s">
        <v>238</v>
      </c>
      <c r="AA22" s="19" t="s">
        <v>238</v>
      </c>
      <c r="AB22" s="19" t="s">
        <v>238</v>
      </c>
      <c r="AC22" s="19" t="s">
        <v>238</v>
      </c>
      <c r="AD22" s="19" t="s">
        <v>238</v>
      </c>
      <c r="AE22" s="19" t="str">
        <f t="shared" si="0"/>
        <v/>
      </c>
      <c r="AF22" s="19" t="str">
        <f t="shared" si="1"/>
        <v/>
      </c>
      <c r="AG22" s="19" t="str">
        <f t="shared" si="2"/>
        <v/>
      </c>
    </row>
    <row r="23" spans="1:33" ht="15.95" customHeight="1" x14ac:dyDescent="0.25">
      <c r="A23" s="19">
        <v>19</v>
      </c>
      <c r="B23" s="8" t="s">
        <v>248</v>
      </c>
      <c r="C23" s="8" t="s">
        <v>117</v>
      </c>
      <c r="D23" s="22">
        <v>2</v>
      </c>
      <c r="E23" s="8" t="s">
        <v>242</v>
      </c>
      <c r="F23" s="22">
        <v>3</v>
      </c>
      <c r="G23" s="22">
        <v>0.35499999999999998</v>
      </c>
      <c r="H23" s="22">
        <v>0.495</v>
      </c>
      <c r="I23" s="22">
        <v>0</v>
      </c>
      <c r="J23" s="22" t="s">
        <v>238</v>
      </c>
      <c r="K23" s="22" t="s">
        <v>238</v>
      </c>
      <c r="L23" s="22" t="s">
        <v>238</v>
      </c>
      <c r="M23" s="22" t="s">
        <v>238</v>
      </c>
      <c r="N23" s="22" t="s">
        <v>238</v>
      </c>
      <c r="O23" s="22" t="s">
        <v>238</v>
      </c>
      <c r="P23" s="22" t="s">
        <v>238</v>
      </c>
      <c r="Q23" s="22" t="s">
        <v>238</v>
      </c>
      <c r="R23" s="22" t="s">
        <v>238</v>
      </c>
      <c r="S23" s="22" t="s">
        <v>238</v>
      </c>
      <c r="T23" s="22" t="s">
        <v>238</v>
      </c>
      <c r="U23" s="22" t="s">
        <v>238</v>
      </c>
      <c r="V23" s="19" t="s">
        <v>238</v>
      </c>
      <c r="W23" s="19" t="s">
        <v>238</v>
      </c>
      <c r="X23" s="19" t="s">
        <v>238</v>
      </c>
      <c r="Y23" s="19" t="s">
        <v>238</v>
      </c>
      <c r="Z23" s="19" t="s">
        <v>238</v>
      </c>
      <c r="AA23" s="19" t="s">
        <v>238</v>
      </c>
      <c r="AB23" s="19" t="s">
        <v>238</v>
      </c>
      <c r="AC23" s="19" t="s">
        <v>238</v>
      </c>
      <c r="AD23" s="19" t="s">
        <v>238</v>
      </c>
      <c r="AE23" s="19" t="str">
        <f t="shared" si="0"/>
        <v/>
      </c>
      <c r="AF23" s="19" t="str">
        <f t="shared" si="1"/>
        <v/>
      </c>
      <c r="AG23" s="19" t="str">
        <f t="shared" si="2"/>
        <v/>
      </c>
    </row>
    <row r="24" spans="1:33" ht="15.95" customHeight="1" x14ac:dyDescent="0.25">
      <c r="A24" s="19">
        <v>20</v>
      </c>
      <c r="B24" s="8" t="s">
        <v>249</v>
      </c>
      <c r="C24" s="8" t="s">
        <v>118</v>
      </c>
      <c r="D24" s="22" t="s">
        <v>238</v>
      </c>
      <c r="E24" s="8" t="s">
        <v>239</v>
      </c>
      <c r="F24" s="22" t="s">
        <v>238</v>
      </c>
      <c r="G24" s="22" t="s">
        <v>238</v>
      </c>
      <c r="H24" s="22" t="s">
        <v>238</v>
      </c>
      <c r="I24" s="22" t="s">
        <v>238</v>
      </c>
      <c r="J24" s="22">
        <v>0.38328000000000001</v>
      </c>
      <c r="K24" s="22">
        <v>7.9240000000000005E-2</v>
      </c>
      <c r="L24" s="22">
        <v>0.68730999999999998</v>
      </c>
      <c r="M24" s="22">
        <v>0.81355999999999995</v>
      </c>
      <c r="N24" s="22">
        <v>-2.128E-2</v>
      </c>
      <c r="O24" s="22">
        <v>-5.076E-2</v>
      </c>
      <c r="P24" s="22">
        <v>8.2000000000000007E-3</v>
      </c>
      <c r="Q24" s="22">
        <v>0.95833000000000002</v>
      </c>
      <c r="R24" s="22" t="s">
        <v>238</v>
      </c>
      <c r="S24" s="22" t="s">
        <v>238</v>
      </c>
      <c r="T24" s="22" t="s">
        <v>238</v>
      </c>
      <c r="U24" s="22">
        <v>0.99</v>
      </c>
      <c r="V24" s="19">
        <v>0.37411</v>
      </c>
      <c r="W24" s="19">
        <v>1.031E-2</v>
      </c>
      <c r="X24" s="19">
        <v>0.69508000000000003</v>
      </c>
      <c r="Y24" s="19">
        <v>-1.064E-2</v>
      </c>
      <c r="Z24" s="19">
        <v>-1</v>
      </c>
      <c r="AA24" s="19">
        <v>1</v>
      </c>
      <c r="AB24" s="19">
        <v>0</v>
      </c>
      <c r="AC24" s="19">
        <v>-1</v>
      </c>
      <c r="AD24" s="19">
        <v>1</v>
      </c>
      <c r="AE24" s="19" t="str">
        <f t="shared" si="0"/>
        <v>0.37 (0.01, 0.70)</v>
      </c>
      <c r="AF24" s="19" t="str">
        <f t="shared" si="1"/>
        <v>-0.01 (-1.00, 1.00)</v>
      </c>
      <c r="AG24" s="19" t="str">
        <f t="shared" si="2"/>
        <v>0.00 (-1.00, 1.00)</v>
      </c>
    </row>
    <row r="25" spans="1:33" ht="15.95" customHeight="1" x14ac:dyDescent="0.25">
      <c r="A25" s="19">
        <v>21</v>
      </c>
      <c r="B25" s="8" t="s">
        <v>249</v>
      </c>
      <c r="C25" s="8" t="s">
        <v>118</v>
      </c>
      <c r="D25" s="22">
        <v>0</v>
      </c>
      <c r="E25" s="8" t="s">
        <v>240</v>
      </c>
      <c r="F25" s="22">
        <v>655</v>
      </c>
      <c r="G25" s="22">
        <v>95.203999999999994</v>
      </c>
      <c r="H25" s="22">
        <v>96.552000000000007</v>
      </c>
      <c r="I25" s="22">
        <v>99.091999999999999</v>
      </c>
      <c r="J25" s="22" t="s">
        <v>238</v>
      </c>
      <c r="K25" s="22" t="s">
        <v>238</v>
      </c>
      <c r="L25" s="22" t="s">
        <v>238</v>
      </c>
      <c r="M25" s="22" t="s">
        <v>238</v>
      </c>
      <c r="N25" s="22" t="s">
        <v>238</v>
      </c>
      <c r="O25" s="22" t="s">
        <v>238</v>
      </c>
      <c r="P25" s="22" t="s">
        <v>238</v>
      </c>
      <c r="Q25" s="22" t="s">
        <v>238</v>
      </c>
      <c r="R25" s="22" t="s">
        <v>238</v>
      </c>
      <c r="S25" s="22" t="s">
        <v>238</v>
      </c>
      <c r="T25" s="22" t="s">
        <v>238</v>
      </c>
      <c r="U25" s="22" t="s">
        <v>238</v>
      </c>
      <c r="V25" s="19" t="s">
        <v>238</v>
      </c>
      <c r="W25" s="19" t="s">
        <v>238</v>
      </c>
      <c r="X25" s="19" t="s">
        <v>238</v>
      </c>
      <c r="Y25" s="19" t="s">
        <v>238</v>
      </c>
      <c r="Z25" s="19" t="s">
        <v>238</v>
      </c>
      <c r="AA25" s="19" t="s">
        <v>238</v>
      </c>
      <c r="AB25" s="19" t="s">
        <v>238</v>
      </c>
      <c r="AC25" s="19" t="s">
        <v>238</v>
      </c>
      <c r="AD25" s="19" t="s">
        <v>238</v>
      </c>
      <c r="AE25" s="19" t="str">
        <f t="shared" si="0"/>
        <v/>
      </c>
      <c r="AF25" s="19" t="str">
        <f t="shared" si="1"/>
        <v/>
      </c>
      <c r="AG25" s="19" t="str">
        <f t="shared" si="2"/>
        <v/>
      </c>
    </row>
    <row r="26" spans="1:33" ht="15.95" customHeight="1" x14ac:dyDescent="0.25">
      <c r="A26" s="19">
        <v>22</v>
      </c>
      <c r="B26" s="8" t="s">
        <v>249</v>
      </c>
      <c r="C26" s="8" t="s">
        <v>118</v>
      </c>
      <c r="D26" s="22">
        <v>1</v>
      </c>
      <c r="E26" s="8" t="s">
        <v>241</v>
      </c>
      <c r="F26" s="22">
        <v>5</v>
      </c>
      <c r="G26" s="22">
        <v>4.085</v>
      </c>
      <c r="H26" s="22">
        <v>3.2839999999999998</v>
      </c>
      <c r="I26" s="22">
        <v>0.75600000000000001</v>
      </c>
      <c r="J26" s="22" t="s">
        <v>238</v>
      </c>
      <c r="K26" s="22" t="s">
        <v>238</v>
      </c>
      <c r="L26" s="22" t="s">
        <v>238</v>
      </c>
      <c r="M26" s="22" t="s">
        <v>238</v>
      </c>
      <c r="N26" s="22" t="s">
        <v>238</v>
      </c>
      <c r="O26" s="22" t="s">
        <v>238</v>
      </c>
      <c r="P26" s="22" t="s">
        <v>238</v>
      </c>
      <c r="Q26" s="22" t="s">
        <v>238</v>
      </c>
      <c r="R26" s="22" t="s">
        <v>238</v>
      </c>
      <c r="S26" s="22" t="s">
        <v>238</v>
      </c>
      <c r="T26" s="22" t="s">
        <v>238</v>
      </c>
      <c r="U26" s="22" t="s">
        <v>238</v>
      </c>
      <c r="V26" s="19" t="s">
        <v>238</v>
      </c>
      <c r="W26" s="19" t="s">
        <v>238</v>
      </c>
      <c r="X26" s="19" t="s">
        <v>238</v>
      </c>
      <c r="Y26" s="19" t="s">
        <v>238</v>
      </c>
      <c r="Z26" s="19" t="s">
        <v>238</v>
      </c>
      <c r="AA26" s="19" t="s">
        <v>238</v>
      </c>
      <c r="AB26" s="19" t="s">
        <v>238</v>
      </c>
      <c r="AC26" s="19" t="s">
        <v>238</v>
      </c>
      <c r="AD26" s="19" t="s">
        <v>238</v>
      </c>
      <c r="AE26" s="19" t="str">
        <f t="shared" si="0"/>
        <v/>
      </c>
      <c r="AF26" s="19" t="str">
        <f t="shared" si="1"/>
        <v/>
      </c>
      <c r="AG26" s="19" t="str">
        <f t="shared" si="2"/>
        <v/>
      </c>
    </row>
    <row r="27" spans="1:33" ht="15.95" customHeight="1" x14ac:dyDescent="0.25">
      <c r="A27" s="19">
        <v>23</v>
      </c>
      <c r="B27" s="8" t="s">
        <v>249</v>
      </c>
      <c r="C27" s="8" t="s">
        <v>118</v>
      </c>
      <c r="D27" s="22">
        <v>2</v>
      </c>
      <c r="E27" s="8" t="s">
        <v>242</v>
      </c>
      <c r="F27" s="22">
        <v>1</v>
      </c>
      <c r="G27" s="22">
        <v>0.71</v>
      </c>
      <c r="H27" s="22">
        <v>0.16400000000000001</v>
      </c>
      <c r="I27" s="22">
        <v>0.151</v>
      </c>
      <c r="J27" s="22" t="s">
        <v>238</v>
      </c>
      <c r="K27" s="22" t="s">
        <v>238</v>
      </c>
      <c r="L27" s="22" t="s">
        <v>238</v>
      </c>
      <c r="M27" s="22" t="s">
        <v>238</v>
      </c>
      <c r="N27" s="22" t="s">
        <v>238</v>
      </c>
      <c r="O27" s="22" t="s">
        <v>238</v>
      </c>
      <c r="P27" s="22" t="s">
        <v>238</v>
      </c>
      <c r="Q27" s="22" t="s">
        <v>238</v>
      </c>
      <c r="R27" s="22" t="s">
        <v>238</v>
      </c>
      <c r="S27" s="22" t="s">
        <v>238</v>
      </c>
      <c r="T27" s="22" t="s">
        <v>238</v>
      </c>
      <c r="U27" s="22" t="s">
        <v>238</v>
      </c>
      <c r="V27" s="19" t="s">
        <v>238</v>
      </c>
      <c r="W27" s="19" t="s">
        <v>238</v>
      </c>
      <c r="X27" s="19" t="s">
        <v>238</v>
      </c>
      <c r="Y27" s="19" t="s">
        <v>238</v>
      </c>
      <c r="Z27" s="19" t="s">
        <v>238</v>
      </c>
      <c r="AA27" s="19" t="s">
        <v>238</v>
      </c>
      <c r="AB27" s="19" t="s">
        <v>238</v>
      </c>
      <c r="AC27" s="19" t="s">
        <v>238</v>
      </c>
      <c r="AD27" s="19" t="s">
        <v>238</v>
      </c>
      <c r="AE27" s="19" t="str">
        <f t="shared" si="0"/>
        <v/>
      </c>
      <c r="AF27" s="19" t="str">
        <f t="shared" si="1"/>
        <v/>
      </c>
      <c r="AG27" s="19" t="str">
        <f t="shared" si="2"/>
        <v/>
      </c>
    </row>
    <row r="28" spans="1:33" ht="15.95" customHeight="1" x14ac:dyDescent="0.25">
      <c r="A28" s="19">
        <v>24</v>
      </c>
      <c r="B28" s="8" t="s">
        <v>250</v>
      </c>
      <c r="C28" s="8" t="s">
        <v>119</v>
      </c>
      <c r="D28" s="22" t="s">
        <v>238</v>
      </c>
      <c r="E28" s="8" t="s">
        <v>239</v>
      </c>
      <c r="F28" s="22" t="s">
        <v>238</v>
      </c>
      <c r="G28" s="22" t="s">
        <v>238</v>
      </c>
      <c r="H28" s="22" t="s">
        <v>238</v>
      </c>
      <c r="I28" s="22" t="s">
        <v>238</v>
      </c>
      <c r="J28" s="22">
        <v>0.76163999999999998</v>
      </c>
      <c r="K28" s="22">
        <v>0.57601999999999998</v>
      </c>
      <c r="L28" s="22">
        <v>0.94725999999999999</v>
      </c>
      <c r="M28" s="22">
        <v>0.89654999999999996</v>
      </c>
      <c r="N28" s="22">
        <v>0.78849000000000002</v>
      </c>
      <c r="O28" s="22">
        <v>0.60346999999999995</v>
      </c>
      <c r="P28" s="22">
        <v>0.97352000000000005</v>
      </c>
      <c r="Q28" s="22">
        <v>0.9</v>
      </c>
      <c r="R28" s="22">
        <v>0.71847000000000005</v>
      </c>
      <c r="S28" s="22">
        <v>0.44740000000000002</v>
      </c>
      <c r="T28" s="22">
        <v>0.98953999999999998</v>
      </c>
      <c r="U28" s="22">
        <v>0.96</v>
      </c>
      <c r="V28" s="19">
        <v>0.75360000000000005</v>
      </c>
      <c r="W28" s="19">
        <v>0.54825999999999997</v>
      </c>
      <c r="X28" s="19">
        <v>0.91786999999999996</v>
      </c>
      <c r="Y28" s="19">
        <v>0.77142999999999995</v>
      </c>
      <c r="Z28" s="19">
        <v>0.54286000000000001</v>
      </c>
      <c r="AA28" s="19">
        <v>0.90856999999999999</v>
      </c>
      <c r="AB28" s="19">
        <v>0.72687000000000002</v>
      </c>
      <c r="AC28" s="19">
        <v>0.45374999999999999</v>
      </c>
      <c r="AD28" s="19">
        <v>0.93449000000000004</v>
      </c>
      <c r="AE28" s="19" t="str">
        <f t="shared" si="0"/>
        <v>0.75 (0.55, 0.92)</v>
      </c>
      <c r="AF28" s="19" t="str">
        <f t="shared" si="1"/>
        <v>0.77 (0.54, 0.91)</v>
      </c>
      <c r="AG28" s="19" t="str">
        <f t="shared" si="2"/>
        <v>0.73 (0.45, 0.93)</v>
      </c>
    </row>
    <row r="29" spans="1:33" ht="15.95" customHeight="1" x14ac:dyDescent="0.25">
      <c r="A29" s="19">
        <v>25</v>
      </c>
      <c r="B29" s="8" t="s">
        <v>250</v>
      </c>
      <c r="C29" s="8" t="s">
        <v>119</v>
      </c>
      <c r="D29" s="22">
        <v>0</v>
      </c>
      <c r="E29" s="8" t="s">
        <v>240</v>
      </c>
      <c r="F29" s="22">
        <v>590</v>
      </c>
      <c r="G29" s="22">
        <v>80.213999999999999</v>
      </c>
      <c r="H29" s="22">
        <v>82.68</v>
      </c>
      <c r="I29" s="22">
        <v>89.259</v>
      </c>
      <c r="J29" s="22" t="s">
        <v>238</v>
      </c>
      <c r="K29" s="22" t="s">
        <v>238</v>
      </c>
      <c r="L29" s="22" t="s">
        <v>238</v>
      </c>
      <c r="M29" s="22" t="s">
        <v>238</v>
      </c>
      <c r="N29" s="22" t="s">
        <v>238</v>
      </c>
      <c r="O29" s="22" t="s">
        <v>238</v>
      </c>
      <c r="P29" s="22" t="s">
        <v>238</v>
      </c>
      <c r="Q29" s="22" t="s">
        <v>238</v>
      </c>
      <c r="R29" s="22" t="s">
        <v>238</v>
      </c>
      <c r="S29" s="22" t="s">
        <v>238</v>
      </c>
      <c r="T29" s="22" t="s">
        <v>238</v>
      </c>
      <c r="U29" s="22" t="s">
        <v>238</v>
      </c>
      <c r="V29" s="19" t="s">
        <v>238</v>
      </c>
      <c r="W29" s="19" t="s">
        <v>238</v>
      </c>
      <c r="X29" s="19" t="s">
        <v>238</v>
      </c>
      <c r="Y29" s="19" t="s">
        <v>238</v>
      </c>
      <c r="Z29" s="19" t="s">
        <v>238</v>
      </c>
      <c r="AA29" s="19" t="s">
        <v>238</v>
      </c>
      <c r="AB29" s="19" t="s">
        <v>238</v>
      </c>
      <c r="AC29" s="19" t="s">
        <v>238</v>
      </c>
      <c r="AD29" s="19" t="s">
        <v>238</v>
      </c>
      <c r="AE29" s="19" t="str">
        <f t="shared" si="0"/>
        <v/>
      </c>
      <c r="AF29" s="19" t="str">
        <f t="shared" si="1"/>
        <v/>
      </c>
      <c r="AG29" s="19" t="str">
        <f t="shared" si="2"/>
        <v/>
      </c>
    </row>
    <row r="30" spans="1:33" ht="15.95" customHeight="1" x14ac:dyDescent="0.25">
      <c r="A30" s="19">
        <v>26</v>
      </c>
      <c r="B30" s="8" t="s">
        <v>250</v>
      </c>
      <c r="C30" s="8" t="s">
        <v>119</v>
      </c>
      <c r="D30" s="22">
        <v>1</v>
      </c>
      <c r="E30" s="8" t="s">
        <v>241</v>
      </c>
      <c r="F30" s="22">
        <v>62</v>
      </c>
      <c r="G30" s="22">
        <v>18.004000000000001</v>
      </c>
      <c r="H30" s="22">
        <v>15.686</v>
      </c>
      <c r="I30" s="22">
        <v>9.3800000000000008</v>
      </c>
      <c r="J30" s="22" t="s">
        <v>238</v>
      </c>
      <c r="K30" s="22" t="s">
        <v>238</v>
      </c>
      <c r="L30" s="22" t="s">
        <v>238</v>
      </c>
      <c r="M30" s="22" t="s">
        <v>238</v>
      </c>
      <c r="N30" s="22" t="s">
        <v>238</v>
      </c>
      <c r="O30" s="22" t="s">
        <v>238</v>
      </c>
      <c r="P30" s="22" t="s">
        <v>238</v>
      </c>
      <c r="Q30" s="22" t="s">
        <v>238</v>
      </c>
      <c r="R30" s="22" t="s">
        <v>238</v>
      </c>
      <c r="S30" s="22" t="s">
        <v>238</v>
      </c>
      <c r="T30" s="22" t="s">
        <v>238</v>
      </c>
      <c r="U30" s="22" t="s">
        <v>238</v>
      </c>
      <c r="V30" s="19" t="s">
        <v>238</v>
      </c>
      <c r="W30" s="19" t="s">
        <v>238</v>
      </c>
      <c r="X30" s="19" t="s">
        <v>238</v>
      </c>
      <c r="Y30" s="19" t="s">
        <v>238</v>
      </c>
      <c r="Z30" s="19" t="s">
        <v>238</v>
      </c>
      <c r="AA30" s="19" t="s">
        <v>238</v>
      </c>
      <c r="AB30" s="19" t="s">
        <v>238</v>
      </c>
      <c r="AC30" s="19" t="s">
        <v>238</v>
      </c>
      <c r="AD30" s="19" t="s">
        <v>238</v>
      </c>
      <c r="AE30" s="19" t="str">
        <f t="shared" si="0"/>
        <v/>
      </c>
      <c r="AF30" s="19" t="str">
        <f t="shared" si="1"/>
        <v/>
      </c>
      <c r="AG30" s="19" t="str">
        <f t="shared" si="2"/>
        <v/>
      </c>
    </row>
    <row r="31" spans="1:33" ht="15.95" customHeight="1" x14ac:dyDescent="0.25">
      <c r="A31" s="19">
        <v>27</v>
      </c>
      <c r="B31" s="8" t="s">
        <v>250</v>
      </c>
      <c r="C31" s="8" t="s">
        <v>119</v>
      </c>
      <c r="D31" s="22">
        <v>2</v>
      </c>
      <c r="E31" s="8" t="s">
        <v>242</v>
      </c>
      <c r="F31" s="22">
        <v>9</v>
      </c>
      <c r="G31" s="22">
        <v>1.7829999999999999</v>
      </c>
      <c r="H31" s="22">
        <v>1.6339999999999999</v>
      </c>
      <c r="I31" s="22">
        <v>1.3620000000000001</v>
      </c>
      <c r="J31" s="22" t="s">
        <v>238</v>
      </c>
      <c r="K31" s="22" t="s">
        <v>238</v>
      </c>
      <c r="L31" s="22" t="s">
        <v>238</v>
      </c>
      <c r="M31" s="22" t="s">
        <v>238</v>
      </c>
      <c r="N31" s="22" t="s">
        <v>238</v>
      </c>
      <c r="O31" s="22" t="s">
        <v>238</v>
      </c>
      <c r="P31" s="22" t="s">
        <v>238</v>
      </c>
      <c r="Q31" s="22" t="s">
        <v>238</v>
      </c>
      <c r="R31" s="22" t="s">
        <v>238</v>
      </c>
      <c r="S31" s="22" t="s">
        <v>238</v>
      </c>
      <c r="T31" s="22" t="s">
        <v>238</v>
      </c>
      <c r="U31" s="22" t="s">
        <v>238</v>
      </c>
      <c r="V31" s="19" t="s">
        <v>238</v>
      </c>
      <c r="W31" s="19" t="s">
        <v>238</v>
      </c>
      <c r="X31" s="19" t="s">
        <v>238</v>
      </c>
      <c r="Y31" s="19" t="s">
        <v>238</v>
      </c>
      <c r="Z31" s="19" t="s">
        <v>238</v>
      </c>
      <c r="AA31" s="19" t="s">
        <v>238</v>
      </c>
      <c r="AB31" s="19" t="s">
        <v>238</v>
      </c>
      <c r="AC31" s="19" t="s">
        <v>238</v>
      </c>
      <c r="AD31" s="19" t="s">
        <v>238</v>
      </c>
      <c r="AE31" s="19" t="str">
        <f t="shared" si="0"/>
        <v/>
      </c>
      <c r="AF31" s="19" t="str">
        <f t="shared" si="1"/>
        <v/>
      </c>
      <c r="AG31" s="19" t="str">
        <f t="shared" si="2"/>
        <v/>
      </c>
    </row>
    <row r="32" spans="1:33" ht="15.95" customHeight="1" x14ac:dyDescent="0.25">
      <c r="A32" s="19">
        <v>28</v>
      </c>
      <c r="B32" s="8" t="s">
        <v>251</v>
      </c>
      <c r="C32" s="8" t="s">
        <v>120</v>
      </c>
      <c r="D32" s="22" t="s">
        <v>238</v>
      </c>
      <c r="E32" s="8" t="s">
        <v>239</v>
      </c>
      <c r="F32" s="22" t="s">
        <v>238</v>
      </c>
      <c r="G32" s="22" t="s">
        <v>238</v>
      </c>
      <c r="H32" s="22" t="s">
        <v>238</v>
      </c>
      <c r="I32" s="22" t="s">
        <v>238</v>
      </c>
      <c r="J32" s="22" t="s">
        <v>238</v>
      </c>
      <c r="K32" s="22" t="s">
        <v>238</v>
      </c>
      <c r="L32" s="22" t="s">
        <v>238</v>
      </c>
      <c r="M32" s="22">
        <v>0.82759000000000005</v>
      </c>
      <c r="N32" s="22">
        <v>0.75148999999999999</v>
      </c>
      <c r="O32" s="22">
        <v>0.55108000000000001</v>
      </c>
      <c r="P32" s="22">
        <v>0.95189999999999997</v>
      </c>
      <c r="Q32" s="22">
        <v>0.9</v>
      </c>
      <c r="R32" s="22">
        <v>0.54608999999999996</v>
      </c>
      <c r="S32" s="22">
        <v>0.36188999999999999</v>
      </c>
      <c r="T32" s="22">
        <v>0.73028999999999999</v>
      </c>
      <c r="U32" s="22">
        <v>0.87</v>
      </c>
      <c r="V32" s="19">
        <v>0.43587999999999999</v>
      </c>
      <c r="W32" s="19">
        <v>7.5380000000000003E-2</v>
      </c>
      <c r="X32" s="19">
        <v>0.75800000000000001</v>
      </c>
      <c r="Y32" s="19">
        <v>0.78166999999999998</v>
      </c>
      <c r="Z32" s="19">
        <v>0.56611999999999996</v>
      </c>
      <c r="AA32" s="19">
        <v>0.94611000000000001</v>
      </c>
      <c r="AB32" s="19">
        <v>0.61968999999999996</v>
      </c>
      <c r="AC32" s="19">
        <v>0.39134000000000002</v>
      </c>
      <c r="AD32" s="19">
        <v>0.81028999999999995</v>
      </c>
      <c r="AE32" s="19" t="str">
        <f t="shared" si="0"/>
        <v>0.44 (0.08, 0.76)</v>
      </c>
      <c r="AF32" s="19" t="str">
        <f t="shared" si="1"/>
        <v>0.78 (0.57, 0.95)</v>
      </c>
      <c r="AG32" s="19" t="str">
        <f t="shared" si="2"/>
        <v>0.62 (0.39, 0.81)</v>
      </c>
    </row>
    <row r="33" spans="1:33" ht="15.95" customHeight="1" x14ac:dyDescent="0.25">
      <c r="A33" s="19">
        <v>29</v>
      </c>
      <c r="B33" s="8" t="s">
        <v>251</v>
      </c>
      <c r="C33" s="8" t="s">
        <v>120</v>
      </c>
      <c r="D33" s="22">
        <v>0</v>
      </c>
      <c r="E33" s="8" t="s">
        <v>240</v>
      </c>
      <c r="F33" s="22">
        <v>597</v>
      </c>
      <c r="G33" s="22">
        <v>85.942999999999998</v>
      </c>
      <c r="H33" s="22">
        <v>83.632999999999996</v>
      </c>
      <c r="I33" s="22">
        <v>90.317999999999998</v>
      </c>
      <c r="J33" s="22" t="s">
        <v>238</v>
      </c>
      <c r="K33" s="22" t="s">
        <v>238</v>
      </c>
      <c r="L33" s="22" t="s">
        <v>238</v>
      </c>
      <c r="M33" s="22" t="s">
        <v>238</v>
      </c>
      <c r="N33" s="22" t="s">
        <v>238</v>
      </c>
      <c r="O33" s="22" t="s">
        <v>238</v>
      </c>
      <c r="P33" s="22" t="s">
        <v>238</v>
      </c>
      <c r="Q33" s="22" t="s">
        <v>238</v>
      </c>
      <c r="R33" s="22" t="s">
        <v>238</v>
      </c>
      <c r="S33" s="22" t="s">
        <v>238</v>
      </c>
      <c r="T33" s="22" t="s">
        <v>238</v>
      </c>
      <c r="U33" s="22" t="s">
        <v>238</v>
      </c>
      <c r="V33" s="19" t="s">
        <v>238</v>
      </c>
      <c r="W33" s="19" t="s">
        <v>238</v>
      </c>
      <c r="X33" s="19" t="s">
        <v>238</v>
      </c>
      <c r="Y33" s="19" t="s">
        <v>238</v>
      </c>
      <c r="Z33" s="19" t="s">
        <v>238</v>
      </c>
      <c r="AA33" s="19" t="s">
        <v>238</v>
      </c>
      <c r="AB33" s="19" t="s">
        <v>238</v>
      </c>
      <c r="AC33" s="19" t="s">
        <v>238</v>
      </c>
      <c r="AD33" s="19" t="s">
        <v>238</v>
      </c>
      <c r="AE33" s="19" t="str">
        <f t="shared" si="0"/>
        <v/>
      </c>
      <c r="AF33" s="19" t="str">
        <f t="shared" si="1"/>
        <v/>
      </c>
      <c r="AG33" s="19" t="str">
        <f t="shared" si="2"/>
        <v/>
      </c>
    </row>
    <row r="34" spans="1:33" ht="15.95" customHeight="1" x14ac:dyDescent="0.25">
      <c r="A34" s="19">
        <v>30</v>
      </c>
      <c r="B34" s="8" t="s">
        <v>251</v>
      </c>
      <c r="C34" s="8" t="s">
        <v>120</v>
      </c>
      <c r="D34" s="22">
        <v>1</v>
      </c>
      <c r="E34" s="8" t="s">
        <v>241</v>
      </c>
      <c r="F34" s="22">
        <v>59</v>
      </c>
      <c r="G34" s="22">
        <v>11.922000000000001</v>
      </c>
      <c r="H34" s="22">
        <v>15.057</v>
      </c>
      <c r="I34" s="22">
        <v>8.9260000000000002</v>
      </c>
      <c r="J34" s="22" t="s">
        <v>238</v>
      </c>
      <c r="K34" s="22" t="s">
        <v>238</v>
      </c>
      <c r="L34" s="22" t="s">
        <v>238</v>
      </c>
      <c r="M34" s="22" t="s">
        <v>238</v>
      </c>
      <c r="N34" s="22" t="s">
        <v>238</v>
      </c>
      <c r="O34" s="22" t="s">
        <v>238</v>
      </c>
      <c r="P34" s="22" t="s">
        <v>238</v>
      </c>
      <c r="Q34" s="22" t="s">
        <v>238</v>
      </c>
      <c r="R34" s="22" t="s">
        <v>238</v>
      </c>
      <c r="S34" s="22" t="s">
        <v>238</v>
      </c>
      <c r="T34" s="22" t="s">
        <v>238</v>
      </c>
      <c r="U34" s="22" t="s">
        <v>238</v>
      </c>
      <c r="V34" s="19" t="s">
        <v>238</v>
      </c>
      <c r="W34" s="19" t="s">
        <v>238</v>
      </c>
      <c r="X34" s="19" t="s">
        <v>238</v>
      </c>
      <c r="Y34" s="19" t="s">
        <v>238</v>
      </c>
      <c r="Z34" s="19" t="s">
        <v>238</v>
      </c>
      <c r="AA34" s="19" t="s">
        <v>238</v>
      </c>
      <c r="AB34" s="19" t="s">
        <v>238</v>
      </c>
      <c r="AC34" s="19" t="s">
        <v>238</v>
      </c>
      <c r="AD34" s="19" t="s">
        <v>238</v>
      </c>
      <c r="AE34" s="19" t="str">
        <f t="shared" si="0"/>
        <v/>
      </c>
      <c r="AF34" s="19" t="str">
        <f t="shared" si="1"/>
        <v/>
      </c>
      <c r="AG34" s="19" t="str">
        <f t="shared" si="2"/>
        <v/>
      </c>
    </row>
    <row r="35" spans="1:33" ht="15.95" customHeight="1" x14ac:dyDescent="0.25">
      <c r="A35" s="19">
        <v>31</v>
      </c>
      <c r="B35" s="8" t="s">
        <v>251</v>
      </c>
      <c r="C35" s="8" t="s">
        <v>120</v>
      </c>
      <c r="D35" s="22">
        <v>2</v>
      </c>
      <c r="E35" s="8" t="s">
        <v>242</v>
      </c>
      <c r="F35" s="22">
        <v>5</v>
      </c>
      <c r="G35" s="22">
        <v>2.1349999999999998</v>
      </c>
      <c r="H35" s="22">
        <v>1.3089999999999999</v>
      </c>
      <c r="I35" s="22">
        <v>0.75600000000000001</v>
      </c>
      <c r="J35" s="22" t="s">
        <v>238</v>
      </c>
      <c r="K35" s="22" t="s">
        <v>238</v>
      </c>
      <c r="L35" s="22" t="s">
        <v>238</v>
      </c>
      <c r="M35" s="22" t="s">
        <v>238</v>
      </c>
      <c r="N35" s="22" t="s">
        <v>238</v>
      </c>
      <c r="O35" s="22" t="s">
        <v>238</v>
      </c>
      <c r="P35" s="22" t="s">
        <v>238</v>
      </c>
      <c r="Q35" s="22" t="s">
        <v>238</v>
      </c>
      <c r="R35" s="22" t="s">
        <v>238</v>
      </c>
      <c r="S35" s="22" t="s">
        <v>238</v>
      </c>
      <c r="T35" s="22" t="s">
        <v>238</v>
      </c>
      <c r="U35" s="22" t="s">
        <v>238</v>
      </c>
      <c r="V35" s="19" t="s">
        <v>238</v>
      </c>
      <c r="W35" s="19" t="s">
        <v>238</v>
      </c>
      <c r="X35" s="19" t="s">
        <v>238</v>
      </c>
      <c r="Y35" s="19" t="s">
        <v>238</v>
      </c>
      <c r="Z35" s="19" t="s">
        <v>238</v>
      </c>
      <c r="AA35" s="19" t="s">
        <v>238</v>
      </c>
      <c r="AB35" s="19" t="s">
        <v>238</v>
      </c>
      <c r="AC35" s="19" t="s">
        <v>238</v>
      </c>
      <c r="AD35" s="19" t="s">
        <v>238</v>
      </c>
      <c r="AE35" s="19" t="str">
        <f t="shared" si="0"/>
        <v/>
      </c>
      <c r="AF35" s="19" t="str">
        <f t="shared" si="1"/>
        <v/>
      </c>
      <c r="AG35" s="19" t="str">
        <f t="shared" si="2"/>
        <v/>
      </c>
    </row>
    <row r="36" spans="1:33" ht="15.95" customHeight="1" x14ac:dyDescent="0.25">
      <c r="A36" s="19">
        <v>32</v>
      </c>
      <c r="B36" s="8" t="s">
        <v>252</v>
      </c>
      <c r="C36" s="8" t="s">
        <v>121</v>
      </c>
      <c r="D36" s="22" t="s">
        <v>238</v>
      </c>
      <c r="E36" s="8" t="s">
        <v>239</v>
      </c>
      <c r="F36" s="22" t="s">
        <v>238</v>
      </c>
      <c r="G36" s="22" t="s">
        <v>238</v>
      </c>
      <c r="H36" s="22" t="s">
        <v>238</v>
      </c>
      <c r="I36" s="22" t="s">
        <v>238</v>
      </c>
      <c r="J36" s="22">
        <v>0.66456000000000004</v>
      </c>
      <c r="K36" s="22">
        <v>0.46109</v>
      </c>
      <c r="L36" s="22">
        <v>0.86804000000000003</v>
      </c>
      <c r="M36" s="22">
        <v>0.84482999999999997</v>
      </c>
      <c r="N36" s="22">
        <v>0.63768000000000002</v>
      </c>
      <c r="O36" s="22">
        <v>0.26718999999999998</v>
      </c>
      <c r="P36" s="22">
        <v>1</v>
      </c>
      <c r="Q36" s="22">
        <v>0.94</v>
      </c>
      <c r="R36" s="22">
        <v>0.50836000000000003</v>
      </c>
      <c r="S36" s="22">
        <v>0.25906000000000001</v>
      </c>
      <c r="T36" s="22">
        <v>0.75765000000000005</v>
      </c>
      <c r="U36" s="22">
        <v>0.92</v>
      </c>
      <c r="V36" s="19">
        <v>0.70440000000000003</v>
      </c>
      <c r="W36" s="19">
        <v>0.48723</v>
      </c>
      <c r="X36" s="19">
        <v>0.89395999999999998</v>
      </c>
      <c r="Y36" s="19">
        <v>0.63736000000000004</v>
      </c>
      <c r="Z36" s="19">
        <v>0.15384999999999999</v>
      </c>
      <c r="AA36" s="19">
        <v>1</v>
      </c>
      <c r="AB36" s="19">
        <v>0.62714000000000003</v>
      </c>
      <c r="AC36" s="19">
        <v>0.31448999999999999</v>
      </c>
      <c r="AD36" s="19">
        <v>0.88251999999999997</v>
      </c>
      <c r="AE36" s="19" t="str">
        <f t="shared" si="0"/>
        <v>0.70 (0.49, 0.89)</v>
      </c>
      <c r="AF36" s="19" t="str">
        <f t="shared" si="1"/>
        <v>0.64 (0.15, 1.00)</v>
      </c>
      <c r="AG36" s="19" t="str">
        <f t="shared" si="2"/>
        <v>0.63 (0.31, 0.88)</v>
      </c>
    </row>
    <row r="37" spans="1:33" ht="15.95" customHeight="1" x14ac:dyDescent="0.25">
      <c r="A37" s="19">
        <v>33</v>
      </c>
      <c r="B37" s="8" t="s">
        <v>252</v>
      </c>
      <c r="C37" s="8" t="s">
        <v>121</v>
      </c>
      <c r="D37" s="22">
        <v>0</v>
      </c>
      <c r="E37" s="8" t="s">
        <v>240</v>
      </c>
      <c r="F37" s="22">
        <v>619</v>
      </c>
      <c r="G37" s="22">
        <v>85.765000000000001</v>
      </c>
      <c r="H37" s="22">
        <v>91.816999999999993</v>
      </c>
      <c r="I37" s="22">
        <v>93.646000000000001</v>
      </c>
      <c r="J37" s="22" t="s">
        <v>238</v>
      </c>
      <c r="K37" s="22" t="s">
        <v>238</v>
      </c>
      <c r="L37" s="22" t="s">
        <v>238</v>
      </c>
      <c r="M37" s="22" t="s">
        <v>238</v>
      </c>
      <c r="N37" s="22" t="s">
        <v>238</v>
      </c>
      <c r="O37" s="22" t="s">
        <v>238</v>
      </c>
      <c r="P37" s="22" t="s">
        <v>238</v>
      </c>
      <c r="Q37" s="22" t="s">
        <v>238</v>
      </c>
      <c r="R37" s="22" t="s">
        <v>238</v>
      </c>
      <c r="S37" s="22" t="s">
        <v>238</v>
      </c>
      <c r="T37" s="22" t="s">
        <v>238</v>
      </c>
      <c r="U37" s="22" t="s">
        <v>238</v>
      </c>
      <c r="V37" s="19" t="s">
        <v>238</v>
      </c>
      <c r="W37" s="19" t="s">
        <v>238</v>
      </c>
      <c r="X37" s="19" t="s">
        <v>238</v>
      </c>
      <c r="Y37" s="19" t="s">
        <v>238</v>
      </c>
      <c r="Z37" s="19" t="s">
        <v>238</v>
      </c>
      <c r="AA37" s="19" t="s">
        <v>238</v>
      </c>
      <c r="AB37" s="19" t="s">
        <v>238</v>
      </c>
      <c r="AC37" s="19" t="s">
        <v>238</v>
      </c>
      <c r="AD37" s="19" t="s">
        <v>238</v>
      </c>
      <c r="AE37" s="19" t="str">
        <f t="shared" si="0"/>
        <v/>
      </c>
      <c r="AF37" s="19" t="str">
        <f t="shared" si="1"/>
        <v/>
      </c>
      <c r="AG37" s="19" t="str">
        <f t="shared" si="2"/>
        <v/>
      </c>
    </row>
    <row r="38" spans="1:33" ht="15.95" customHeight="1" x14ac:dyDescent="0.25">
      <c r="A38" s="19">
        <v>34</v>
      </c>
      <c r="B38" s="8" t="s">
        <v>252</v>
      </c>
      <c r="C38" s="8" t="s">
        <v>121</v>
      </c>
      <c r="D38" s="22">
        <v>1</v>
      </c>
      <c r="E38" s="8" t="s">
        <v>241</v>
      </c>
      <c r="F38" s="22">
        <v>35</v>
      </c>
      <c r="G38" s="22">
        <v>11.922000000000001</v>
      </c>
      <c r="H38" s="22">
        <v>7.0380000000000003</v>
      </c>
      <c r="I38" s="22">
        <v>5.2949999999999999</v>
      </c>
      <c r="J38" s="22" t="s">
        <v>238</v>
      </c>
      <c r="K38" s="22" t="s">
        <v>238</v>
      </c>
      <c r="L38" s="22" t="s">
        <v>238</v>
      </c>
      <c r="M38" s="22" t="s">
        <v>238</v>
      </c>
      <c r="N38" s="22" t="s">
        <v>238</v>
      </c>
      <c r="O38" s="22" t="s">
        <v>238</v>
      </c>
      <c r="P38" s="22" t="s">
        <v>238</v>
      </c>
      <c r="Q38" s="22" t="s">
        <v>238</v>
      </c>
      <c r="R38" s="22" t="s">
        <v>238</v>
      </c>
      <c r="S38" s="22" t="s">
        <v>238</v>
      </c>
      <c r="T38" s="22" t="s">
        <v>238</v>
      </c>
      <c r="U38" s="22" t="s">
        <v>238</v>
      </c>
      <c r="V38" s="19" t="s">
        <v>238</v>
      </c>
      <c r="W38" s="19" t="s">
        <v>238</v>
      </c>
      <c r="X38" s="19" t="s">
        <v>238</v>
      </c>
      <c r="Y38" s="19" t="s">
        <v>238</v>
      </c>
      <c r="Z38" s="19" t="s">
        <v>238</v>
      </c>
      <c r="AA38" s="19" t="s">
        <v>238</v>
      </c>
      <c r="AB38" s="19" t="s">
        <v>238</v>
      </c>
      <c r="AC38" s="19" t="s">
        <v>238</v>
      </c>
      <c r="AD38" s="19" t="s">
        <v>238</v>
      </c>
      <c r="AE38" s="19" t="str">
        <f t="shared" si="0"/>
        <v/>
      </c>
      <c r="AF38" s="19" t="str">
        <f t="shared" si="1"/>
        <v/>
      </c>
      <c r="AG38" s="19" t="str">
        <f t="shared" si="2"/>
        <v/>
      </c>
    </row>
    <row r="39" spans="1:33" ht="15.95" customHeight="1" x14ac:dyDescent="0.25">
      <c r="A39" s="19">
        <v>35</v>
      </c>
      <c r="B39" s="8" t="s">
        <v>252</v>
      </c>
      <c r="C39" s="8" t="s">
        <v>121</v>
      </c>
      <c r="D39" s="22">
        <v>2</v>
      </c>
      <c r="E39" s="8" t="s">
        <v>242</v>
      </c>
      <c r="F39" s="22">
        <v>7</v>
      </c>
      <c r="G39" s="22">
        <v>2.3130000000000002</v>
      </c>
      <c r="H39" s="22">
        <v>1.1459999999999999</v>
      </c>
      <c r="I39" s="22">
        <v>1.0589999999999999</v>
      </c>
      <c r="J39" s="22" t="s">
        <v>238</v>
      </c>
      <c r="K39" s="22" t="s">
        <v>238</v>
      </c>
      <c r="L39" s="22" t="s">
        <v>238</v>
      </c>
      <c r="M39" s="22" t="s">
        <v>238</v>
      </c>
      <c r="N39" s="22" t="s">
        <v>238</v>
      </c>
      <c r="O39" s="22" t="s">
        <v>238</v>
      </c>
      <c r="P39" s="22" t="s">
        <v>238</v>
      </c>
      <c r="Q39" s="22" t="s">
        <v>238</v>
      </c>
      <c r="R39" s="22" t="s">
        <v>238</v>
      </c>
      <c r="S39" s="22" t="s">
        <v>238</v>
      </c>
      <c r="T39" s="22" t="s">
        <v>238</v>
      </c>
      <c r="U39" s="22" t="s">
        <v>238</v>
      </c>
      <c r="V39" s="19" t="s">
        <v>238</v>
      </c>
      <c r="W39" s="19" t="s">
        <v>238</v>
      </c>
      <c r="X39" s="19" t="s">
        <v>238</v>
      </c>
      <c r="Y39" s="19" t="s">
        <v>238</v>
      </c>
      <c r="Z39" s="19" t="s">
        <v>238</v>
      </c>
      <c r="AA39" s="19" t="s">
        <v>238</v>
      </c>
      <c r="AB39" s="19" t="s">
        <v>238</v>
      </c>
      <c r="AC39" s="19" t="s">
        <v>238</v>
      </c>
      <c r="AD39" s="19" t="s">
        <v>238</v>
      </c>
      <c r="AE39" s="19" t="str">
        <f t="shared" si="0"/>
        <v/>
      </c>
      <c r="AF39" s="19" t="str">
        <f t="shared" si="1"/>
        <v/>
      </c>
      <c r="AG39" s="19" t="str">
        <f t="shared" si="2"/>
        <v/>
      </c>
    </row>
    <row r="40" spans="1:33" ht="15.95" customHeight="1" x14ac:dyDescent="0.25">
      <c r="A40" s="19">
        <v>36</v>
      </c>
      <c r="B40" s="8" t="s">
        <v>253</v>
      </c>
      <c r="C40" s="8" t="s">
        <v>122</v>
      </c>
      <c r="D40" s="22" t="s">
        <v>238</v>
      </c>
      <c r="E40" s="8" t="s">
        <v>239</v>
      </c>
      <c r="F40" s="22" t="s">
        <v>238</v>
      </c>
      <c r="G40" s="22" t="s">
        <v>238</v>
      </c>
      <c r="H40" s="22" t="s">
        <v>238</v>
      </c>
      <c r="I40" s="22" t="s">
        <v>238</v>
      </c>
      <c r="J40" s="22">
        <v>0.67849000000000004</v>
      </c>
      <c r="K40" s="22">
        <v>0.39889000000000002</v>
      </c>
      <c r="L40" s="22">
        <v>0.95809999999999995</v>
      </c>
      <c r="M40" s="22">
        <v>0.91378999999999999</v>
      </c>
      <c r="N40" s="22">
        <v>0.65752999999999995</v>
      </c>
      <c r="O40" s="22">
        <v>3.3239999999999999E-2</v>
      </c>
      <c r="P40" s="22">
        <v>1</v>
      </c>
      <c r="Q40" s="22">
        <v>0.98</v>
      </c>
      <c r="R40" s="22">
        <v>0.66215999999999997</v>
      </c>
      <c r="S40" s="22">
        <v>4.2070000000000003E-2</v>
      </c>
      <c r="T40" s="22">
        <v>1</v>
      </c>
      <c r="U40" s="22">
        <v>0.99</v>
      </c>
      <c r="V40" s="19">
        <v>0.66249000000000002</v>
      </c>
      <c r="W40" s="19">
        <v>0.32596999999999998</v>
      </c>
      <c r="X40" s="19">
        <v>0.91586999999999996</v>
      </c>
      <c r="Y40" s="19">
        <v>0.65978999999999999</v>
      </c>
      <c r="Z40" s="19">
        <v>-2.0619999999999999E-2</v>
      </c>
      <c r="AA40" s="19">
        <v>1</v>
      </c>
      <c r="AB40" s="19">
        <v>0.66327999999999998</v>
      </c>
      <c r="AC40" s="19">
        <v>-0.34687000000000001</v>
      </c>
      <c r="AD40" s="19">
        <v>1</v>
      </c>
      <c r="AE40" s="19" t="str">
        <f t="shared" si="0"/>
        <v>0.66 (0.33, 0.92)</v>
      </c>
      <c r="AF40" s="19" t="str">
        <f t="shared" si="1"/>
        <v>0.66 (-0.02, 1.00)</v>
      </c>
      <c r="AG40" s="19" t="str">
        <f t="shared" si="2"/>
        <v>0.66 (-0.35, 1.00)</v>
      </c>
    </row>
    <row r="41" spans="1:33" ht="15.95" customHeight="1" x14ac:dyDescent="0.25">
      <c r="A41" s="19">
        <v>37</v>
      </c>
      <c r="B41" s="8" t="s">
        <v>253</v>
      </c>
      <c r="C41" s="8" t="s">
        <v>122</v>
      </c>
      <c r="D41" s="22">
        <v>0</v>
      </c>
      <c r="E41" s="8" t="s">
        <v>240</v>
      </c>
      <c r="F41" s="22">
        <v>639</v>
      </c>
      <c r="G41" s="22">
        <v>96.263000000000005</v>
      </c>
      <c r="H41" s="22">
        <v>95.245999999999995</v>
      </c>
      <c r="I41" s="22">
        <v>96.671999999999997</v>
      </c>
      <c r="J41" s="22" t="s">
        <v>238</v>
      </c>
      <c r="K41" s="22" t="s">
        <v>238</v>
      </c>
      <c r="L41" s="22" t="s">
        <v>238</v>
      </c>
      <c r="M41" s="22" t="s">
        <v>238</v>
      </c>
      <c r="N41" s="22" t="s">
        <v>238</v>
      </c>
      <c r="O41" s="22" t="s">
        <v>238</v>
      </c>
      <c r="P41" s="22" t="s">
        <v>238</v>
      </c>
      <c r="Q41" s="22" t="s">
        <v>238</v>
      </c>
      <c r="R41" s="22" t="s">
        <v>238</v>
      </c>
      <c r="S41" s="22" t="s">
        <v>238</v>
      </c>
      <c r="T41" s="22" t="s">
        <v>238</v>
      </c>
      <c r="U41" s="22" t="s">
        <v>238</v>
      </c>
      <c r="V41" s="19" t="s">
        <v>238</v>
      </c>
      <c r="W41" s="19" t="s">
        <v>238</v>
      </c>
      <c r="X41" s="19" t="s">
        <v>238</v>
      </c>
      <c r="Y41" s="19" t="s">
        <v>238</v>
      </c>
      <c r="Z41" s="19" t="s">
        <v>238</v>
      </c>
      <c r="AA41" s="19" t="s">
        <v>238</v>
      </c>
      <c r="AB41" s="19" t="s">
        <v>238</v>
      </c>
      <c r="AC41" s="19" t="s">
        <v>238</v>
      </c>
      <c r="AD41" s="19" t="s">
        <v>238</v>
      </c>
      <c r="AE41" s="19" t="str">
        <f t="shared" si="0"/>
        <v/>
      </c>
      <c r="AF41" s="19" t="str">
        <f t="shared" si="1"/>
        <v/>
      </c>
      <c r="AG41" s="19" t="str">
        <f t="shared" si="2"/>
        <v/>
      </c>
    </row>
    <row r="42" spans="1:33" ht="15.95" customHeight="1" x14ac:dyDescent="0.25">
      <c r="A42" s="19">
        <v>38</v>
      </c>
      <c r="B42" s="8" t="s">
        <v>253</v>
      </c>
      <c r="C42" s="8" t="s">
        <v>122</v>
      </c>
      <c r="D42" s="22">
        <v>1</v>
      </c>
      <c r="E42" s="8" t="s">
        <v>241</v>
      </c>
      <c r="F42" s="22">
        <v>17</v>
      </c>
      <c r="G42" s="22">
        <v>2.4910000000000001</v>
      </c>
      <c r="H42" s="22">
        <v>3.77</v>
      </c>
      <c r="I42" s="22">
        <v>2.5720000000000001</v>
      </c>
      <c r="J42" s="22" t="s">
        <v>238</v>
      </c>
      <c r="K42" s="22" t="s">
        <v>238</v>
      </c>
      <c r="L42" s="22" t="s">
        <v>238</v>
      </c>
      <c r="M42" s="22" t="s">
        <v>238</v>
      </c>
      <c r="N42" s="22" t="s">
        <v>238</v>
      </c>
      <c r="O42" s="22" t="s">
        <v>238</v>
      </c>
      <c r="P42" s="22" t="s">
        <v>238</v>
      </c>
      <c r="Q42" s="22" t="s">
        <v>238</v>
      </c>
      <c r="R42" s="22" t="s">
        <v>238</v>
      </c>
      <c r="S42" s="22" t="s">
        <v>238</v>
      </c>
      <c r="T42" s="22" t="s">
        <v>238</v>
      </c>
      <c r="U42" s="22" t="s">
        <v>238</v>
      </c>
      <c r="V42" s="19" t="s">
        <v>238</v>
      </c>
      <c r="W42" s="19" t="s">
        <v>238</v>
      </c>
      <c r="X42" s="19" t="s">
        <v>238</v>
      </c>
      <c r="Y42" s="19" t="s">
        <v>238</v>
      </c>
      <c r="Z42" s="19" t="s">
        <v>238</v>
      </c>
      <c r="AA42" s="19" t="s">
        <v>238</v>
      </c>
      <c r="AB42" s="19" t="s">
        <v>238</v>
      </c>
      <c r="AC42" s="19" t="s">
        <v>238</v>
      </c>
      <c r="AD42" s="19" t="s">
        <v>238</v>
      </c>
      <c r="AE42" s="19" t="str">
        <f t="shared" si="0"/>
        <v/>
      </c>
      <c r="AF42" s="19" t="str">
        <f t="shared" si="1"/>
        <v/>
      </c>
      <c r="AG42" s="19" t="str">
        <f t="shared" si="2"/>
        <v/>
      </c>
    </row>
    <row r="43" spans="1:33" ht="15.95" customHeight="1" x14ac:dyDescent="0.25">
      <c r="A43" s="19">
        <v>39</v>
      </c>
      <c r="B43" s="8" t="s">
        <v>253</v>
      </c>
      <c r="C43" s="8" t="s">
        <v>122</v>
      </c>
      <c r="D43" s="22">
        <v>2</v>
      </c>
      <c r="E43" s="8" t="s">
        <v>242</v>
      </c>
      <c r="F43" s="22">
        <v>5</v>
      </c>
      <c r="G43" s="22">
        <v>1.246</v>
      </c>
      <c r="H43" s="22">
        <v>0.98399999999999999</v>
      </c>
      <c r="I43" s="22">
        <v>0.75600000000000001</v>
      </c>
      <c r="J43" s="22" t="s">
        <v>238</v>
      </c>
      <c r="K43" s="22" t="s">
        <v>238</v>
      </c>
      <c r="L43" s="22" t="s">
        <v>238</v>
      </c>
      <c r="M43" s="22" t="s">
        <v>238</v>
      </c>
      <c r="N43" s="22" t="s">
        <v>238</v>
      </c>
      <c r="O43" s="22" t="s">
        <v>238</v>
      </c>
      <c r="P43" s="22" t="s">
        <v>238</v>
      </c>
      <c r="Q43" s="22" t="s">
        <v>238</v>
      </c>
      <c r="R43" s="22" t="s">
        <v>238</v>
      </c>
      <c r="S43" s="22" t="s">
        <v>238</v>
      </c>
      <c r="T43" s="22" t="s">
        <v>238</v>
      </c>
      <c r="U43" s="22" t="s">
        <v>238</v>
      </c>
      <c r="V43" s="19" t="s">
        <v>238</v>
      </c>
      <c r="W43" s="19" t="s">
        <v>238</v>
      </c>
      <c r="X43" s="19" t="s">
        <v>238</v>
      </c>
      <c r="Y43" s="19" t="s">
        <v>238</v>
      </c>
      <c r="Z43" s="19" t="s">
        <v>238</v>
      </c>
      <c r="AA43" s="19" t="s">
        <v>238</v>
      </c>
      <c r="AB43" s="19" t="s">
        <v>238</v>
      </c>
      <c r="AC43" s="19" t="s">
        <v>238</v>
      </c>
      <c r="AD43" s="19" t="s">
        <v>238</v>
      </c>
      <c r="AE43" s="19" t="str">
        <f t="shared" si="0"/>
        <v/>
      </c>
      <c r="AF43" s="19" t="str">
        <f t="shared" si="1"/>
        <v/>
      </c>
      <c r="AG43" s="19" t="str">
        <f t="shared" si="2"/>
        <v/>
      </c>
    </row>
    <row r="44" spans="1:33" ht="15.95" customHeight="1" x14ac:dyDescent="0.25">
      <c r="A44" s="19">
        <v>40</v>
      </c>
      <c r="B44" s="8" t="s">
        <v>254</v>
      </c>
      <c r="C44" s="8" t="s">
        <v>123</v>
      </c>
      <c r="D44" s="22" t="s">
        <v>238</v>
      </c>
      <c r="E44" s="8" t="s">
        <v>239</v>
      </c>
      <c r="F44" s="22" t="s">
        <v>238</v>
      </c>
      <c r="G44" s="22" t="s">
        <v>238</v>
      </c>
      <c r="H44" s="22" t="s">
        <v>238</v>
      </c>
      <c r="I44" s="22" t="s">
        <v>238</v>
      </c>
      <c r="J44" s="22">
        <v>0.48696</v>
      </c>
      <c r="K44" s="22">
        <v>-0.11293</v>
      </c>
      <c r="L44" s="22">
        <v>1</v>
      </c>
      <c r="M44" s="22">
        <v>0.96609999999999996</v>
      </c>
      <c r="N44" s="22">
        <v>1</v>
      </c>
      <c r="O44" s="22">
        <v>1</v>
      </c>
      <c r="P44" s="22">
        <v>1</v>
      </c>
      <c r="Q44" s="22">
        <v>1</v>
      </c>
      <c r="R44" s="22">
        <v>0.66215999999999997</v>
      </c>
      <c r="S44" s="22">
        <v>4.2070000000000003E-2</v>
      </c>
      <c r="T44" s="22">
        <v>1</v>
      </c>
      <c r="U44" s="22">
        <v>0.99</v>
      </c>
      <c r="V44" s="19">
        <v>0.48683999999999999</v>
      </c>
      <c r="W44" s="19">
        <v>-0.28288999999999997</v>
      </c>
      <c r="X44" s="19">
        <v>1</v>
      </c>
      <c r="Y44" s="19">
        <v>1</v>
      </c>
      <c r="Z44" s="19">
        <v>1</v>
      </c>
      <c r="AA44" s="19">
        <v>1</v>
      </c>
      <c r="AB44" s="19">
        <v>0.66327999999999998</v>
      </c>
      <c r="AC44" s="19">
        <v>-1.0149999999999999E-2</v>
      </c>
      <c r="AD44" s="19">
        <v>1</v>
      </c>
      <c r="AE44" s="19" t="str">
        <f t="shared" si="0"/>
        <v>0.49 (-0.28, 1.00)</v>
      </c>
      <c r="AF44" s="19" t="str">
        <f t="shared" si="1"/>
        <v>1.00 (1.00, 1.00)</v>
      </c>
      <c r="AG44" s="19" t="str">
        <f t="shared" si="2"/>
        <v>0.66 (-0.01, 1.00)</v>
      </c>
    </row>
    <row r="45" spans="1:33" ht="15.95" customHeight="1" x14ac:dyDescent="0.25">
      <c r="A45" s="19">
        <v>41</v>
      </c>
      <c r="B45" s="8" t="s">
        <v>254</v>
      </c>
      <c r="C45" s="8" t="s">
        <v>123</v>
      </c>
      <c r="D45" s="22">
        <v>0</v>
      </c>
      <c r="E45" s="8" t="s">
        <v>240</v>
      </c>
      <c r="F45" s="22">
        <v>652</v>
      </c>
      <c r="G45" s="22">
        <v>96.447999999999993</v>
      </c>
      <c r="H45" s="22">
        <v>96.727000000000004</v>
      </c>
      <c r="I45" s="22">
        <v>98.638000000000005</v>
      </c>
      <c r="J45" s="22" t="s">
        <v>238</v>
      </c>
      <c r="K45" s="22" t="s">
        <v>238</v>
      </c>
      <c r="L45" s="22" t="s">
        <v>238</v>
      </c>
      <c r="M45" s="22" t="s">
        <v>238</v>
      </c>
      <c r="N45" s="22" t="s">
        <v>238</v>
      </c>
      <c r="O45" s="22" t="s">
        <v>238</v>
      </c>
      <c r="P45" s="22" t="s">
        <v>238</v>
      </c>
      <c r="Q45" s="22" t="s">
        <v>238</v>
      </c>
      <c r="R45" s="22" t="s">
        <v>238</v>
      </c>
      <c r="S45" s="22" t="s">
        <v>238</v>
      </c>
      <c r="T45" s="22" t="s">
        <v>238</v>
      </c>
      <c r="U45" s="22" t="s">
        <v>238</v>
      </c>
      <c r="V45" s="19" t="s">
        <v>238</v>
      </c>
      <c r="W45" s="19" t="s">
        <v>238</v>
      </c>
      <c r="X45" s="19" t="s">
        <v>238</v>
      </c>
      <c r="Y45" s="19" t="s">
        <v>238</v>
      </c>
      <c r="Z45" s="19" t="s">
        <v>238</v>
      </c>
      <c r="AA45" s="19" t="s">
        <v>238</v>
      </c>
      <c r="AB45" s="19" t="s">
        <v>238</v>
      </c>
      <c r="AC45" s="19" t="s">
        <v>238</v>
      </c>
      <c r="AD45" s="19" t="s">
        <v>238</v>
      </c>
      <c r="AE45" s="19" t="str">
        <f t="shared" si="0"/>
        <v/>
      </c>
      <c r="AF45" s="19" t="str">
        <f t="shared" si="1"/>
        <v/>
      </c>
      <c r="AG45" s="19" t="str">
        <f t="shared" si="2"/>
        <v/>
      </c>
    </row>
    <row r="46" spans="1:33" ht="15.95" customHeight="1" x14ac:dyDescent="0.25">
      <c r="A46" s="19">
        <v>42</v>
      </c>
      <c r="B46" s="8" t="s">
        <v>254</v>
      </c>
      <c r="C46" s="8" t="s">
        <v>123</v>
      </c>
      <c r="D46" s="22">
        <v>1</v>
      </c>
      <c r="E46" s="8" t="s">
        <v>241</v>
      </c>
      <c r="F46" s="22">
        <v>8</v>
      </c>
      <c r="G46" s="22">
        <v>3.375</v>
      </c>
      <c r="H46" s="22">
        <v>3.11</v>
      </c>
      <c r="I46" s="22">
        <v>1.21</v>
      </c>
      <c r="J46" s="22" t="s">
        <v>238</v>
      </c>
      <c r="K46" s="22" t="s">
        <v>238</v>
      </c>
      <c r="L46" s="22" t="s">
        <v>238</v>
      </c>
      <c r="M46" s="22" t="s">
        <v>238</v>
      </c>
      <c r="N46" s="22" t="s">
        <v>238</v>
      </c>
      <c r="O46" s="22" t="s">
        <v>238</v>
      </c>
      <c r="P46" s="22" t="s">
        <v>238</v>
      </c>
      <c r="Q46" s="22" t="s">
        <v>238</v>
      </c>
      <c r="R46" s="22" t="s">
        <v>238</v>
      </c>
      <c r="S46" s="22" t="s">
        <v>238</v>
      </c>
      <c r="T46" s="22" t="s">
        <v>238</v>
      </c>
      <c r="U46" s="22" t="s">
        <v>238</v>
      </c>
      <c r="V46" s="19" t="s">
        <v>238</v>
      </c>
      <c r="W46" s="19" t="s">
        <v>238</v>
      </c>
      <c r="X46" s="19" t="s">
        <v>238</v>
      </c>
      <c r="Y46" s="19" t="s">
        <v>238</v>
      </c>
      <c r="Z46" s="19" t="s">
        <v>238</v>
      </c>
      <c r="AA46" s="19" t="s">
        <v>238</v>
      </c>
      <c r="AB46" s="19" t="s">
        <v>238</v>
      </c>
      <c r="AC46" s="19" t="s">
        <v>238</v>
      </c>
      <c r="AD46" s="19" t="s">
        <v>238</v>
      </c>
      <c r="AE46" s="19" t="str">
        <f t="shared" si="0"/>
        <v/>
      </c>
      <c r="AF46" s="19" t="str">
        <f t="shared" si="1"/>
        <v/>
      </c>
      <c r="AG46" s="19" t="str">
        <f t="shared" si="2"/>
        <v/>
      </c>
    </row>
    <row r="47" spans="1:33" ht="15.95" customHeight="1" x14ac:dyDescent="0.25">
      <c r="A47" s="19">
        <v>43</v>
      </c>
      <c r="B47" s="8" t="s">
        <v>254</v>
      </c>
      <c r="C47" s="8" t="s">
        <v>123</v>
      </c>
      <c r="D47" s="22">
        <v>2</v>
      </c>
      <c r="E47" s="8" t="s">
        <v>242</v>
      </c>
      <c r="F47" s="22">
        <v>1</v>
      </c>
      <c r="G47" s="22">
        <v>0.17799999999999999</v>
      </c>
      <c r="H47" s="22">
        <v>0.16400000000000001</v>
      </c>
      <c r="I47" s="22">
        <v>0.151</v>
      </c>
      <c r="J47" s="22" t="s">
        <v>238</v>
      </c>
      <c r="K47" s="22" t="s">
        <v>238</v>
      </c>
      <c r="L47" s="22" t="s">
        <v>238</v>
      </c>
      <c r="M47" s="22" t="s">
        <v>238</v>
      </c>
      <c r="N47" s="22" t="s">
        <v>238</v>
      </c>
      <c r="O47" s="22" t="s">
        <v>238</v>
      </c>
      <c r="P47" s="22" t="s">
        <v>238</v>
      </c>
      <c r="Q47" s="22" t="s">
        <v>238</v>
      </c>
      <c r="R47" s="22" t="s">
        <v>238</v>
      </c>
      <c r="S47" s="22" t="s">
        <v>238</v>
      </c>
      <c r="T47" s="22" t="s">
        <v>238</v>
      </c>
      <c r="U47" s="22" t="s">
        <v>238</v>
      </c>
      <c r="V47" s="19" t="s">
        <v>238</v>
      </c>
      <c r="W47" s="19" t="s">
        <v>238</v>
      </c>
      <c r="X47" s="19" t="s">
        <v>238</v>
      </c>
      <c r="Y47" s="19" t="s">
        <v>238</v>
      </c>
      <c r="Z47" s="19" t="s">
        <v>238</v>
      </c>
      <c r="AA47" s="19" t="s">
        <v>238</v>
      </c>
      <c r="AB47" s="19" t="s">
        <v>238</v>
      </c>
      <c r="AC47" s="19" t="s">
        <v>238</v>
      </c>
      <c r="AD47" s="19" t="s">
        <v>238</v>
      </c>
      <c r="AE47" s="19" t="str">
        <f t="shared" si="0"/>
        <v/>
      </c>
      <c r="AF47" s="19" t="str">
        <f t="shared" si="1"/>
        <v/>
      </c>
      <c r="AG47" s="19" t="str">
        <f t="shared" si="2"/>
        <v/>
      </c>
    </row>
    <row r="48" spans="1:33" ht="15.95" customHeight="1" x14ac:dyDescent="0.25">
      <c r="A48" s="19">
        <v>44</v>
      </c>
      <c r="B48" s="8" t="s">
        <v>255</v>
      </c>
      <c r="C48" s="8" t="s">
        <v>124</v>
      </c>
      <c r="D48" s="22" t="s">
        <v>238</v>
      </c>
      <c r="E48" s="8" t="s">
        <v>239</v>
      </c>
      <c r="F48" s="22" t="s">
        <v>238</v>
      </c>
      <c r="G48" s="22" t="s">
        <v>238</v>
      </c>
      <c r="H48" s="22" t="s">
        <v>238</v>
      </c>
      <c r="I48" s="22" t="s">
        <v>238</v>
      </c>
      <c r="J48" s="22">
        <v>0.16461000000000001</v>
      </c>
      <c r="K48" s="22">
        <v>-0.20748</v>
      </c>
      <c r="L48" s="22">
        <v>0.53669999999999995</v>
      </c>
      <c r="M48" s="22">
        <v>0.87931000000000004</v>
      </c>
      <c r="N48" s="22" t="s">
        <v>238</v>
      </c>
      <c r="O48" s="22" t="s">
        <v>238</v>
      </c>
      <c r="P48" s="22" t="s">
        <v>238</v>
      </c>
      <c r="Q48" s="22">
        <v>0.95918000000000003</v>
      </c>
      <c r="R48" s="22" t="s">
        <v>238</v>
      </c>
      <c r="S48" s="22" t="s">
        <v>238</v>
      </c>
      <c r="T48" s="22" t="s">
        <v>238</v>
      </c>
      <c r="U48" s="22">
        <v>0.91</v>
      </c>
      <c r="V48" s="19">
        <v>0.16406999999999999</v>
      </c>
      <c r="W48" s="19">
        <v>-0.55244000000000004</v>
      </c>
      <c r="X48" s="19">
        <v>0.64173999999999998</v>
      </c>
      <c r="Y48" s="19">
        <v>-1.042E-2</v>
      </c>
      <c r="Z48" s="19">
        <v>-1</v>
      </c>
      <c r="AA48" s="19">
        <v>1</v>
      </c>
      <c r="AB48" s="19">
        <v>0.35016999999999998</v>
      </c>
      <c r="AC48" s="19">
        <v>-8.6749999999999994E-2</v>
      </c>
      <c r="AD48" s="19">
        <v>0.71611999999999998</v>
      </c>
      <c r="AE48" s="19" t="str">
        <f t="shared" si="0"/>
        <v>0.16 (-0.55, 0.64)</v>
      </c>
      <c r="AF48" s="19" t="str">
        <f t="shared" si="1"/>
        <v>-0.01 (-1.00, 1.00)</v>
      </c>
      <c r="AG48" s="19" t="str">
        <f t="shared" si="2"/>
        <v>0.35 (-0.09, 0.72)</v>
      </c>
    </row>
    <row r="49" spans="1:33" ht="15.95" customHeight="1" x14ac:dyDescent="0.25">
      <c r="A49" s="19">
        <v>45</v>
      </c>
      <c r="B49" s="8" t="s">
        <v>255</v>
      </c>
      <c r="C49" s="8" t="s">
        <v>124</v>
      </c>
      <c r="D49" s="22">
        <v>0</v>
      </c>
      <c r="E49" s="8" t="s">
        <v>240</v>
      </c>
      <c r="F49" s="22">
        <v>615</v>
      </c>
      <c r="G49" s="22">
        <v>91.459000000000003</v>
      </c>
      <c r="H49" s="22">
        <v>93.268000000000001</v>
      </c>
      <c r="I49" s="22">
        <v>93.040999999999997</v>
      </c>
      <c r="J49" s="22" t="s">
        <v>238</v>
      </c>
      <c r="K49" s="22" t="s">
        <v>238</v>
      </c>
      <c r="L49" s="22" t="s">
        <v>238</v>
      </c>
      <c r="M49" s="22" t="s">
        <v>238</v>
      </c>
      <c r="N49" s="22" t="s">
        <v>238</v>
      </c>
      <c r="O49" s="22" t="s">
        <v>238</v>
      </c>
      <c r="P49" s="22" t="s">
        <v>238</v>
      </c>
      <c r="Q49" s="22" t="s">
        <v>238</v>
      </c>
      <c r="R49" s="22" t="s">
        <v>238</v>
      </c>
      <c r="S49" s="22" t="s">
        <v>238</v>
      </c>
      <c r="T49" s="22" t="s">
        <v>238</v>
      </c>
      <c r="U49" s="22" t="s">
        <v>238</v>
      </c>
      <c r="V49" s="19" t="s">
        <v>238</v>
      </c>
      <c r="W49" s="19" t="s">
        <v>238</v>
      </c>
      <c r="X49" s="19" t="s">
        <v>238</v>
      </c>
      <c r="Y49" s="19" t="s">
        <v>238</v>
      </c>
      <c r="Z49" s="19" t="s">
        <v>238</v>
      </c>
      <c r="AA49" s="19" t="s">
        <v>238</v>
      </c>
      <c r="AB49" s="19" t="s">
        <v>238</v>
      </c>
      <c r="AC49" s="19" t="s">
        <v>238</v>
      </c>
      <c r="AD49" s="19" t="s">
        <v>238</v>
      </c>
      <c r="AE49" s="19" t="str">
        <f t="shared" si="0"/>
        <v/>
      </c>
      <c r="AF49" s="19" t="str">
        <f t="shared" si="1"/>
        <v/>
      </c>
      <c r="AG49" s="19" t="str">
        <f t="shared" si="2"/>
        <v/>
      </c>
    </row>
    <row r="50" spans="1:33" ht="15.95" customHeight="1" x14ac:dyDescent="0.25">
      <c r="A50" s="19">
        <v>46</v>
      </c>
      <c r="B50" s="8" t="s">
        <v>255</v>
      </c>
      <c r="C50" s="8" t="s">
        <v>124</v>
      </c>
      <c r="D50" s="22">
        <v>1</v>
      </c>
      <c r="E50" s="8" t="s">
        <v>241</v>
      </c>
      <c r="F50" s="22">
        <v>40</v>
      </c>
      <c r="G50" s="22">
        <v>7.4729999999999999</v>
      </c>
      <c r="H50" s="22">
        <v>5.7469999999999999</v>
      </c>
      <c r="I50" s="22">
        <v>6.0510000000000002</v>
      </c>
      <c r="J50" s="22" t="s">
        <v>238</v>
      </c>
      <c r="K50" s="22" t="s">
        <v>238</v>
      </c>
      <c r="L50" s="22" t="s">
        <v>238</v>
      </c>
      <c r="M50" s="22" t="s">
        <v>238</v>
      </c>
      <c r="N50" s="22" t="s">
        <v>238</v>
      </c>
      <c r="O50" s="22" t="s">
        <v>238</v>
      </c>
      <c r="P50" s="22" t="s">
        <v>238</v>
      </c>
      <c r="Q50" s="22" t="s">
        <v>238</v>
      </c>
      <c r="R50" s="22" t="s">
        <v>238</v>
      </c>
      <c r="S50" s="22" t="s">
        <v>238</v>
      </c>
      <c r="T50" s="22" t="s">
        <v>238</v>
      </c>
      <c r="U50" s="22" t="s">
        <v>238</v>
      </c>
      <c r="V50" s="19" t="s">
        <v>238</v>
      </c>
      <c r="W50" s="19" t="s">
        <v>238</v>
      </c>
      <c r="X50" s="19" t="s">
        <v>238</v>
      </c>
      <c r="Y50" s="19" t="s">
        <v>238</v>
      </c>
      <c r="Z50" s="19" t="s">
        <v>238</v>
      </c>
      <c r="AA50" s="19" t="s">
        <v>238</v>
      </c>
      <c r="AB50" s="19" t="s">
        <v>238</v>
      </c>
      <c r="AC50" s="19" t="s">
        <v>238</v>
      </c>
      <c r="AD50" s="19" t="s">
        <v>238</v>
      </c>
      <c r="AE50" s="19" t="str">
        <f t="shared" si="0"/>
        <v/>
      </c>
      <c r="AF50" s="19" t="str">
        <f t="shared" si="1"/>
        <v/>
      </c>
      <c r="AG50" s="19" t="str">
        <f t="shared" si="2"/>
        <v/>
      </c>
    </row>
    <row r="51" spans="1:33" ht="15.95" customHeight="1" x14ac:dyDescent="0.25">
      <c r="A51" s="19">
        <v>47</v>
      </c>
      <c r="B51" s="8" t="s">
        <v>255</v>
      </c>
      <c r="C51" s="8" t="s">
        <v>124</v>
      </c>
      <c r="D51" s="22">
        <v>2</v>
      </c>
      <c r="E51" s="8" t="s">
        <v>242</v>
      </c>
      <c r="F51" s="22">
        <v>6</v>
      </c>
      <c r="G51" s="22">
        <v>1.0680000000000001</v>
      </c>
      <c r="H51" s="22">
        <v>0.98499999999999999</v>
      </c>
      <c r="I51" s="22">
        <v>0.90800000000000003</v>
      </c>
      <c r="J51" s="22" t="s">
        <v>238</v>
      </c>
      <c r="K51" s="22" t="s">
        <v>238</v>
      </c>
      <c r="L51" s="22" t="s">
        <v>238</v>
      </c>
      <c r="M51" s="22" t="s">
        <v>238</v>
      </c>
      <c r="N51" s="22" t="s">
        <v>238</v>
      </c>
      <c r="O51" s="22" t="s">
        <v>238</v>
      </c>
      <c r="P51" s="22" t="s">
        <v>238</v>
      </c>
      <c r="Q51" s="22" t="s">
        <v>238</v>
      </c>
      <c r="R51" s="22" t="s">
        <v>238</v>
      </c>
      <c r="S51" s="22" t="s">
        <v>238</v>
      </c>
      <c r="T51" s="22" t="s">
        <v>238</v>
      </c>
      <c r="U51" s="22" t="s">
        <v>238</v>
      </c>
      <c r="V51" s="19" t="s">
        <v>238</v>
      </c>
      <c r="W51" s="19" t="s">
        <v>238</v>
      </c>
      <c r="X51" s="19" t="s">
        <v>238</v>
      </c>
      <c r="Y51" s="19" t="s">
        <v>238</v>
      </c>
      <c r="Z51" s="19" t="s">
        <v>238</v>
      </c>
      <c r="AA51" s="19" t="s">
        <v>238</v>
      </c>
      <c r="AB51" s="19" t="s">
        <v>238</v>
      </c>
      <c r="AC51" s="19" t="s">
        <v>238</v>
      </c>
      <c r="AD51" s="19" t="s">
        <v>238</v>
      </c>
      <c r="AE51" s="19" t="str">
        <f t="shared" si="0"/>
        <v/>
      </c>
      <c r="AF51" s="19" t="str">
        <f t="shared" si="1"/>
        <v/>
      </c>
      <c r="AG51" s="19" t="str">
        <f t="shared" si="2"/>
        <v/>
      </c>
    </row>
    <row r="52" spans="1:33" ht="15.95" customHeight="1" x14ac:dyDescent="0.25">
      <c r="A52" s="19">
        <v>48</v>
      </c>
      <c r="B52" s="8" t="s">
        <v>256</v>
      </c>
      <c r="C52" s="8" t="s">
        <v>125</v>
      </c>
      <c r="D52" s="22" t="s">
        <v>238</v>
      </c>
      <c r="E52" s="8" t="s">
        <v>239</v>
      </c>
      <c r="F52" s="22" t="s">
        <v>238</v>
      </c>
      <c r="G52" s="22" t="s">
        <v>238</v>
      </c>
      <c r="H52" s="22" t="s">
        <v>238</v>
      </c>
      <c r="I52" s="22" t="s">
        <v>238</v>
      </c>
      <c r="J52" s="22">
        <v>0.34936</v>
      </c>
      <c r="K52" s="22">
        <v>0.17163</v>
      </c>
      <c r="L52" s="22">
        <v>0.52707999999999999</v>
      </c>
      <c r="M52" s="22">
        <v>0.58621000000000001</v>
      </c>
      <c r="N52" s="22">
        <v>0.73785000000000001</v>
      </c>
      <c r="O52" s="22">
        <v>0.57462000000000002</v>
      </c>
      <c r="P52" s="22">
        <v>0.90107000000000004</v>
      </c>
      <c r="Q52" s="22">
        <v>0.82</v>
      </c>
      <c r="R52" s="22">
        <v>0.39091999999999999</v>
      </c>
      <c r="S52" s="22">
        <v>0.25835000000000002</v>
      </c>
      <c r="T52" s="22">
        <v>0.52347999999999995</v>
      </c>
      <c r="U52" s="22">
        <v>0.56000000000000005</v>
      </c>
      <c r="V52" s="19">
        <v>0.45290999999999998</v>
      </c>
      <c r="W52" s="19">
        <v>0.19220999999999999</v>
      </c>
      <c r="X52" s="19">
        <v>0.66861999999999999</v>
      </c>
      <c r="Y52" s="19">
        <v>0.77361000000000002</v>
      </c>
      <c r="Z52" s="19">
        <v>0.58889000000000002</v>
      </c>
      <c r="AA52" s="19">
        <v>0.91652999999999996</v>
      </c>
      <c r="AB52" s="19">
        <v>0.41515999999999997</v>
      </c>
      <c r="AC52" s="19">
        <v>0.2331</v>
      </c>
      <c r="AD52" s="19">
        <v>0.58326999999999996</v>
      </c>
      <c r="AE52" s="19" t="str">
        <f t="shared" si="0"/>
        <v>0.45 (0.19, 0.67)</v>
      </c>
      <c r="AF52" s="19" t="str">
        <f t="shared" si="1"/>
        <v>0.77 (0.59, 0.92)</v>
      </c>
      <c r="AG52" s="19" t="str">
        <f t="shared" si="2"/>
        <v>0.42 (0.23, 0.58)</v>
      </c>
    </row>
    <row r="53" spans="1:33" ht="15.95" customHeight="1" x14ac:dyDescent="0.25">
      <c r="A53" s="19">
        <v>49</v>
      </c>
      <c r="B53" s="8" t="s">
        <v>256</v>
      </c>
      <c r="C53" s="8" t="s">
        <v>125</v>
      </c>
      <c r="D53" s="22">
        <v>0</v>
      </c>
      <c r="E53" s="8" t="s">
        <v>240</v>
      </c>
      <c r="F53" s="22">
        <v>192</v>
      </c>
      <c r="G53" s="22">
        <v>29.443000000000001</v>
      </c>
      <c r="H53" s="22">
        <v>30.882000000000001</v>
      </c>
      <c r="I53" s="22">
        <v>29.047000000000001</v>
      </c>
      <c r="J53" s="22" t="s">
        <v>238</v>
      </c>
      <c r="K53" s="22" t="s">
        <v>238</v>
      </c>
      <c r="L53" s="22" t="s">
        <v>238</v>
      </c>
      <c r="M53" s="22" t="s">
        <v>238</v>
      </c>
      <c r="N53" s="22" t="s">
        <v>238</v>
      </c>
      <c r="O53" s="22" t="s">
        <v>238</v>
      </c>
      <c r="P53" s="22" t="s">
        <v>238</v>
      </c>
      <c r="Q53" s="22" t="s">
        <v>238</v>
      </c>
      <c r="R53" s="22" t="s">
        <v>238</v>
      </c>
      <c r="S53" s="22" t="s">
        <v>238</v>
      </c>
      <c r="T53" s="22" t="s">
        <v>238</v>
      </c>
      <c r="U53" s="22" t="s">
        <v>238</v>
      </c>
      <c r="V53" s="19" t="s">
        <v>238</v>
      </c>
      <c r="W53" s="19" t="s">
        <v>238</v>
      </c>
      <c r="X53" s="19" t="s">
        <v>238</v>
      </c>
      <c r="Y53" s="19" t="s">
        <v>238</v>
      </c>
      <c r="Z53" s="19" t="s">
        <v>238</v>
      </c>
      <c r="AA53" s="19" t="s">
        <v>238</v>
      </c>
      <c r="AB53" s="19" t="s">
        <v>238</v>
      </c>
      <c r="AC53" s="19" t="s">
        <v>238</v>
      </c>
      <c r="AD53" s="19" t="s">
        <v>238</v>
      </c>
      <c r="AE53" s="19" t="str">
        <f t="shared" si="0"/>
        <v/>
      </c>
      <c r="AF53" s="19" t="str">
        <f t="shared" si="1"/>
        <v/>
      </c>
      <c r="AG53" s="19" t="str">
        <f t="shared" si="2"/>
        <v/>
      </c>
    </row>
    <row r="54" spans="1:33" ht="15.95" customHeight="1" x14ac:dyDescent="0.25">
      <c r="A54" s="19">
        <v>50</v>
      </c>
      <c r="B54" s="8" t="s">
        <v>256</v>
      </c>
      <c r="C54" s="8" t="s">
        <v>125</v>
      </c>
      <c r="D54" s="22">
        <v>1</v>
      </c>
      <c r="E54" s="8" t="s">
        <v>241</v>
      </c>
      <c r="F54" s="22">
        <v>188</v>
      </c>
      <c r="G54" s="22">
        <v>33.932000000000002</v>
      </c>
      <c r="H54" s="22">
        <v>29.574999999999999</v>
      </c>
      <c r="I54" s="22">
        <v>28.442</v>
      </c>
      <c r="J54" s="22" t="s">
        <v>238</v>
      </c>
      <c r="K54" s="22" t="s">
        <v>238</v>
      </c>
      <c r="L54" s="22" t="s">
        <v>238</v>
      </c>
      <c r="M54" s="22" t="s">
        <v>238</v>
      </c>
      <c r="N54" s="22" t="s">
        <v>238</v>
      </c>
      <c r="O54" s="22" t="s">
        <v>238</v>
      </c>
      <c r="P54" s="22" t="s">
        <v>238</v>
      </c>
      <c r="Q54" s="22" t="s">
        <v>238</v>
      </c>
      <c r="R54" s="22" t="s">
        <v>238</v>
      </c>
      <c r="S54" s="22" t="s">
        <v>238</v>
      </c>
      <c r="T54" s="22" t="s">
        <v>238</v>
      </c>
      <c r="U54" s="22" t="s">
        <v>238</v>
      </c>
      <c r="V54" s="19" t="s">
        <v>238</v>
      </c>
      <c r="W54" s="19" t="s">
        <v>238</v>
      </c>
      <c r="X54" s="19" t="s">
        <v>238</v>
      </c>
      <c r="Y54" s="19" t="s">
        <v>238</v>
      </c>
      <c r="Z54" s="19" t="s">
        <v>238</v>
      </c>
      <c r="AA54" s="19" t="s">
        <v>238</v>
      </c>
      <c r="AB54" s="19" t="s">
        <v>238</v>
      </c>
      <c r="AC54" s="19" t="s">
        <v>238</v>
      </c>
      <c r="AD54" s="19" t="s">
        <v>238</v>
      </c>
      <c r="AE54" s="19" t="str">
        <f t="shared" si="0"/>
        <v/>
      </c>
      <c r="AF54" s="19" t="str">
        <f t="shared" si="1"/>
        <v/>
      </c>
      <c r="AG54" s="19" t="str">
        <f t="shared" si="2"/>
        <v/>
      </c>
    </row>
    <row r="55" spans="1:33" ht="15.95" customHeight="1" x14ac:dyDescent="0.25">
      <c r="A55" s="19">
        <v>51</v>
      </c>
      <c r="B55" s="8" t="s">
        <v>256</v>
      </c>
      <c r="C55" s="8" t="s">
        <v>125</v>
      </c>
      <c r="D55" s="22">
        <v>2</v>
      </c>
      <c r="E55" s="8" t="s">
        <v>242</v>
      </c>
      <c r="F55" s="22">
        <v>281</v>
      </c>
      <c r="G55" s="22">
        <v>36.625</v>
      </c>
      <c r="H55" s="22">
        <v>39.542000000000002</v>
      </c>
      <c r="I55" s="22">
        <v>42.511000000000003</v>
      </c>
      <c r="J55" s="22" t="s">
        <v>238</v>
      </c>
      <c r="K55" s="22" t="s">
        <v>238</v>
      </c>
      <c r="L55" s="22" t="s">
        <v>238</v>
      </c>
      <c r="M55" s="22" t="s">
        <v>238</v>
      </c>
      <c r="N55" s="22" t="s">
        <v>238</v>
      </c>
      <c r="O55" s="22" t="s">
        <v>238</v>
      </c>
      <c r="P55" s="22" t="s">
        <v>238</v>
      </c>
      <c r="Q55" s="22" t="s">
        <v>238</v>
      </c>
      <c r="R55" s="22" t="s">
        <v>238</v>
      </c>
      <c r="S55" s="22" t="s">
        <v>238</v>
      </c>
      <c r="T55" s="22" t="s">
        <v>238</v>
      </c>
      <c r="U55" s="22" t="s">
        <v>238</v>
      </c>
      <c r="V55" s="19" t="s">
        <v>238</v>
      </c>
      <c r="W55" s="19" t="s">
        <v>238</v>
      </c>
      <c r="X55" s="19" t="s">
        <v>238</v>
      </c>
      <c r="Y55" s="19" t="s">
        <v>238</v>
      </c>
      <c r="Z55" s="19" t="s">
        <v>238</v>
      </c>
      <c r="AA55" s="19" t="s">
        <v>238</v>
      </c>
      <c r="AB55" s="19" t="s">
        <v>238</v>
      </c>
      <c r="AC55" s="19" t="s">
        <v>238</v>
      </c>
      <c r="AD55" s="19" t="s">
        <v>238</v>
      </c>
      <c r="AE55" s="19" t="str">
        <f t="shared" si="0"/>
        <v/>
      </c>
      <c r="AF55" s="19" t="str">
        <f t="shared" si="1"/>
        <v/>
      </c>
      <c r="AG55" s="19" t="str">
        <f t="shared" si="2"/>
        <v/>
      </c>
    </row>
    <row r="56" spans="1:33" ht="15.95" customHeight="1" x14ac:dyDescent="0.25">
      <c r="A56" s="19">
        <v>52</v>
      </c>
      <c r="B56" s="8" t="s">
        <v>257</v>
      </c>
      <c r="C56" s="8" t="s">
        <v>126</v>
      </c>
      <c r="D56" s="22" t="s">
        <v>238</v>
      </c>
      <c r="E56" s="8" t="s">
        <v>239</v>
      </c>
      <c r="F56" s="22" t="s">
        <v>238</v>
      </c>
      <c r="G56" s="22" t="s">
        <v>238</v>
      </c>
      <c r="H56" s="22" t="s">
        <v>238</v>
      </c>
      <c r="I56" s="22" t="s">
        <v>238</v>
      </c>
      <c r="J56" s="22">
        <v>-3.175E-2</v>
      </c>
      <c r="K56" s="22">
        <v>-8.2729999999999998E-2</v>
      </c>
      <c r="L56" s="22">
        <v>1.924E-2</v>
      </c>
      <c r="M56" s="22">
        <v>0.90385000000000004</v>
      </c>
      <c r="N56" s="22">
        <v>0.21926999999999999</v>
      </c>
      <c r="O56" s="22">
        <v>-0.12349</v>
      </c>
      <c r="P56" s="22">
        <v>0.56203000000000003</v>
      </c>
      <c r="Q56" s="22">
        <v>0.87234</v>
      </c>
      <c r="R56" s="22" t="s">
        <v>238</v>
      </c>
      <c r="S56" s="22" t="s">
        <v>238</v>
      </c>
      <c r="T56" s="22" t="s">
        <v>238</v>
      </c>
      <c r="U56" s="22">
        <v>0.95</v>
      </c>
      <c r="V56" s="19">
        <v>-4.0399999999999998E-2</v>
      </c>
      <c r="W56" s="19">
        <v>-1</v>
      </c>
      <c r="X56" s="19">
        <v>0.79191999999999996</v>
      </c>
      <c r="Y56" s="19">
        <v>0.29794999999999999</v>
      </c>
      <c r="Z56" s="19">
        <v>-0.30291000000000001</v>
      </c>
      <c r="AA56" s="19">
        <v>0.77390000000000003</v>
      </c>
      <c r="AB56" s="19">
        <v>0.25757999999999998</v>
      </c>
      <c r="AC56" s="19">
        <v>-0.48483999999999999</v>
      </c>
      <c r="AD56" s="19">
        <v>0.85567000000000004</v>
      </c>
      <c r="AE56" s="19" t="str">
        <f t="shared" si="0"/>
        <v>-0.04 (-1.00, 0.79)</v>
      </c>
      <c r="AF56" s="19" t="str">
        <f t="shared" si="1"/>
        <v>0.30 (-0.30, 0.77)</v>
      </c>
      <c r="AG56" s="19" t="str">
        <f t="shared" si="2"/>
        <v>0.26 (-0.48, 0.86)</v>
      </c>
    </row>
    <row r="57" spans="1:33" ht="15.95" customHeight="1" x14ac:dyDescent="0.25">
      <c r="A57" s="19">
        <v>53</v>
      </c>
      <c r="B57" s="8" t="s">
        <v>257</v>
      </c>
      <c r="C57" s="8" t="s">
        <v>126</v>
      </c>
      <c r="D57" s="22">
        <v>0</v>
      </c>
      <c r="E57" s="8" t="s">
        <v>240</v>
      </c>
      <c r="F57" s="22">
        <v>648</v>
      </c>
      <c r="G57" s="22">
        <v>95.153000000000006</v>
      </c>
      <c r="H57" s="22">
        <v>92.073999999999998</v>
      </c>
      <c r="I57" s="22">
        <v>98.033000000000001</v>
      </c>
      <c r="J57" s="22" t="s">
        <v>238</v>
      </c>
      <c r="K57" s="22" t="s">
        <v>238</v>
      </c>
      <c r="L57" s="22" t="s">
        <v>238</v>
      </c>
      <c r="M57" s="22" t="s">
        <v>238</v>
      </c>
      <c r="N57" s="22" t="s">
        <v>238</v>
      </c>
      <c r="O57" s="22" t="s">
        <v>238</v>
      </c>
      <c r="P57" s="22" t="s">
        <v>238</v>
      </c>
      <c r="Q57" s="22" t="s">
        <v>238</v>
      </c>
      <c r="R57" s="22" t="s">
        <v>238</v>
      </c>
      <c r="S57" s="22" t="s">
        <v>238</v>
      </c>
      <c r="T57" s="22" t="s">
        <v>238</v>
      </c>
      <c r="U57" s="22" t="s">
        <v>238</v>
      </c>
      <c r="V57" s="19" t="s">
        <v>238</v>
      </c>
      <c r="W57" s="19" t="s">
        <v>238</v>
      </c>
      <c r="X57" s="19" t="s">
        <v>238</v>
      </c>
      <c r="Y57" s="19" t="s">
        <v>238</v>
      </c>
      <c r="Z57" s="19" t="s">
        <v>238</v>
      </c>
      <c r="AA57" s="19" t="s">
        <v>238</v>
      </c>
      <c r="AB57" s="19" t="s">
        <v>238</v>
      </c>
      <c r="AC57" s="19" t="s">
        <v>238</v>
      </c>
      <c r="AD57" s="19" t="s">
        <v>238</v>
      </c>
      <c r="AE57" s="19" t="str">
        <f t="shared" si="0"/>
        <v/>
      </c>
      <c r="AF57" s="19" t="str">
        <f t="shared" si="1"/>
        <v/>
      </c>
      <c r="AG57" s="19" t="str">
        <f t="shared" si="2"/>
        <v/>
      </c>
    </row>
    <row r="58" spans="1:33" ht="15.95" customHeight="1" x14ac:dyDescent="0.25">
      <c r="A58" s="19">
        <v>54</v>
      </c>
      <c r="B58" s="8" t="s">
        <v>257</v>
      </c>
      <c r="C58" s="8" t="s">
        <v>126</v>
      </c>
      <c r="D58" s="22">
        <v>1</v>
      </c>
      <c r="E58" s="8" t="s">
        <v>241</v>
      </c>
      <c r="F58" s="22">
        <v>12</v>
      </c>
      <c r="G58" s="22">
        <v>4.6680000000000001</v>
      </c>
      <c r="H58" s="22">
        <v>4.3840000000000003</v>
      </c>
      <c r="I58" s="22">
        <v>1.8149999999999999</v>
      </c>
      <c r="J58" s="22" t="s">
        <v>238</v>
      </c>
      <c r="K58" s="22" t="s">
        <v>238</v>
      </c>
      <c r="L58" s="22" t="s">
        <v>238</v>
      </c>
      <c r="M58" s="22" t="s">
        <v>238</v>
      </c>
      <c r="N58" s="22" t="s">
        <v>238</v>
      </c>
      <c r="O58" s="22" t="s">
        <v>238</v>
      </c>
      <c r="P58" s="22" t="s">
        <v>238</v>
      </c>
      <c r="Q58" s="22" t="s">
        <v>238</v>
      </c>
      <c r="R58" s="22" t="s">
        <v>238</v>
      </c>
      <c r="S58" s="22" t="s">
        <v>238</v>
      </c>
      <c r="T58" s="22" t="s">
        <v>238</v>
      </c>
      <c r="U58" s="22" t="s">
        <v>238</v>
      </c>
      <c r="V58" s="19" t="s">
        <v>238</v>
      </c>
      <c r="W58" s="19" t="s">
        <v>238</v>
      </c>
      <c r="X58" s="19" t="s">
        <v>238</v>
      </c>
      <c r="Y58" s="19" t="s">
        <v>238</v>
      </c>
      <c r="Z58" s="19" t="s">
        <v>238</v>
      </c>
      <c r="AA58" s="19" t="s">
        <v>238</v>
      </c>
      <c r="AB58" s="19" t="s">
        <v>238</v>
      </c>
      <c r="AC58" s="19" t="s">
        <v>238</v>
      </c>
      <c r="AD58" s="19" t="s">
        <v>238</v>
      </c>
      <c r="AE58" s="19" t="str">
        <f t="shared" si="0"/>
        <v/>
      </c>
      <c r="AF58" s="19" t="str">
        <f t="shared" si="1"/>
        <v/>
      </c>
      <c r="AG58" s="19" t="str">
        <f t="shared" si="2"/>
        <v/>
      </c>
    </row>
    <row r="59" spans="1:33" ht="15.95" customHeight="1" x14ac:dyDescent="0.25">
      <c r="A59" s="19">
        <v>55</v>
      </c>
      <c r="B59" s="8" t="s">
        <v>257</v>
      </c>
      <c r="C59" s="8" t="s">
        <v>126</v>
      </c>
      <c r="D59" s="22">
        <v>2</v>
      </c>
      <c r="E59" s="8" t="s">
        <v>242</v>
      </c>
      <c r="F59" s="22">
        <v>1</v>
      </c>
      <c r="G59" s="22">
        <v>0.18</v>
      </c>
      <c r="H59" s="22">
        <v>3.5409999999999999</v>
      </c>
      <c r="I59" s="22">
        <v>0.151</v>
      </c>
      <c r="J59" s="22" t="s">
        <v>238</v>
      </c>
      <c r="K59" s="22" t="s">
        <v>238</v>
      </c>
      <c r="L59" s="22" t="s">
        <v>238</v>
      </c>
      <c r="M59" s="22" t="s">
        <v>238</v>
      </c>
      <c r="N59" s="22" t="s">
        <v>238</v>
      </c>
      <c r="O59" s="22" t="s">
        <v>238</v>
      </c>
      <c r="P59" s="22" t="s">
        <v>238</v>
      </c>
      <c r="Q59" s="22" t="s">
        <v>238</v>
      </c>
      <c r="R59" s="22" t="s">
        <v>238</v>
      </c>
      <c r="S59" s="22" t="s">
        <v>238</v>
      </c>
      <c r="T59" s="22" t="s">
        <v>238</v>
      </c>
      <c r="U59" s="22" t="s">
        <v>238</v>
      </c>
      <c r="V59" s="19" t="s">
        <v>238</v>
      </c>
      <c r="W59" s="19" t="s">
        <v>238</v>
      </c>
      <c r="X59" s="19" t="s">
        <v>238</v>
      </c>
      <c r="Y59" s="19" t="s">
        <v>238</v>
      </c>
      <c r="Z59" s="19" t="s">
        <v>238</v>
      </c>
      <c r="AA59" s="19" t="s">
        <v>238</v>
      </c>
      <c r="AB59" s="19" t="s">
        <v>238</v>
      </c>
      <c r="AC59" s="19" t="s">
        <v>238</v>
      </c>
      <c r="AD59" s="19" t="s">
        <v>238</v>
      </c>
      <c r="AE59" s="19" t="str">
        <f t="shared" si="0"/>
        <v/>
      </c>
      <c r="AF59" s="19" t="str">
        <f t="shared" si="1"/>
        <v/>
      </c>
      <c r="AG59" s="19" t="str">
        <f t="shared" si="2"/>
        <v/>
      </c>
    </row>
    <row r="60" spans="1:33" ht="15.95" customHeight="1" x14ac:dyDescent="0.25">
      <c r="A60" s="19">
        <v>56</v>
      </c>
      <c r="B60" s="8" t="s">
        <v>258</v>
      </c>
      <c r="C60" s="8" t="s">
        <v>128</v>
      </c>
      <c r="D60" s="22" t="s">
        <v>238</v>
      </c>
      <c r="E60" s="8" t="s">
        <v>239</v>
      </c>
      <c r="F60" s="22" t="s">
        <v>238</v>
      </c>
      <c r="G60" s="22" t="s">
        <v>238</v>
      </c>
      <c r="H60" s="22" t="s">
        <v>238</v>
      </c>
      <c r="I60" s="22" t="s">
        <v>238</v>
      </c>
      <c r="J60" s="22">
        <v>0.79103999999999997</v>
      </c>
      <c r="K60" s="22">
        <v>0.39412999999999998</v>
      </c>
      <c r="L60" s="22">
        <v>1</v>
      </c>
      <c r="M60" s="22">
        <v>0.98214000000000001</v>
      </c>
      <c r="N60" s="22" t="s">
        <v>238</v>
      </c>
      <c r="O60" s="22" t="s">
        <v>238</v>
      </c>
      <c r="P60" s="22" t="s">
        <v>238</v>
      </c>
      <c r="Q60" s="22">
        <v>1</v>
      </c>
      <c r="R60" s="22">
        <v>0.55605000000000004</v>
      </c>
      <c r="S60" s="22">
        <v>0.28253</v>
      </c>
      <c r="T60" s="22">
        <v>0.82957000000000003</v>
      </c>
      <c r="U60" s="22">
        <v>0.92</v>
      </c>
      <c r="V60" s="19">
        <v>0.79252</v>
      </c>
      <c r="W60" s="19">
        <v>0.37757000000000002</v>
      </c>
      <c r="X60" s="19">
        <v>1</v>
      </c>
      <c r="Y60" s="19">
        <v>0</v>
      </c>
      <c r="Z60" s="19">
        <v>1</v>
      </c>
      <c r="AA60" s="19">
        <v>1</v>
      </c>
      <c r="AB60" s="19">
        <v>0.55778000000000005</v>
      </c>
      <c r="AC60" s="19">
        <v>0.22611000000000001</v>
      </c>
      <c r="AD60" s="19">
        <v>0.83416999999999997</v>
      </c>
      <c r="AE60" s="19" t="str">
        <f t="shared" si="0"/>
        <v>0.79 (0.38, 1.00)</v>
      </c>
      <c r="AF60" s="19" t="str">
        <f t="shared" si="1"/>
        <v>0.00 (1.00, 1.00)</v>
      </c>
      <c r="AG60" s="19" t="str">
        <f t="shared" si="2"/>
        <v>0.56 (0.23, 0.83)</v>
      </c>
    </row>
    <row r="61" spans="1:33" ht="15.95" customHeight="1" x14ac:dyDescent="0.25">
      <c r="A61" s="19">
        <v>57</v>
      </c>
      <c r="B61" s="8" t="s">
        <v>258</v>
      </c>
      <c r="C61" s="8" t="s">
        <v>128</v>
      </c>
      <c r="D61" s="22">
        <v>0</v>
      </c>
      <c r="E61" s="8" t="s">
        <v>244</v>
      </c>
      <c r="F61" s="22">
        <v>601</v>
      </c>
      <c r="G61" s="22">
        <v>85.305000000000007</v>
      </c>
      <c r="H61" s="22">
        <v>96.399000000000001</v>
      </c>
      <c r="I61" s="22">
        <v>90.923000000000002</v>
      </c>
      <c r="J61" s="22" t="s">
        <v>238</v>
      </c>
      <c r="K61" s="22" t="s">
        <v>238</v>
      </c>
      <c r="L61" s="22" t="s">
        <v>238</v>
      </c>
      <c r="M61" s="22" t="s">
        <v>238</v>
      </c>
      <c r="N61" s="22" t="s">
        <v>238</v>
      </c>
      <c r="O61" s="22" t="s">
        <v>238</v>
      </c>
      <c r="P61" s="22" t="s">
        <v>238</v>
      </c>
      <c r="Q61" s="22" t="s">
        <v>238</v>
      </c>
      <c r="R61" s="22" t="s">
        <v>238</v>
      </c>
      <c r="S61" s="22" t="s">
        <v>238</v>
      </c>
      <c r="T61" s="22" t="s">
        <v>238</v>
      </c>
      <c r="U61" s="22" t="s">
        <v>238</v>
      </c>
      <c r="V61" s="19" t="s">
        <v>238</v>
      </c>
      <c r="W61" s="19" t="s">
        <v>238</v>
      </c>
      <c r="X61" s="19" t="s">
        <v>238</v>
      </c>
      <c r="Y61" s="19" t="s">
        <v>238</v>
      </c>
      <c r="Z61" s="19" t="s">
        <v>238</v>
      </c>
      <c r="AA61" s="19" t="s">
        <v>238</v>
      </c>
      <c r="AB61" s="19" t="s">
        <v>238</v>
      </c>
      <c r="AC61" s="19" t="s">
        <v>238</v>
      </c>
      <c r="AD61" s="19" t="s">
        <v>238</v>
      </c>
      <c r="AE61" s="19" t="str">
        <f t="shared" si="0"/>
        <v/>
      </c>
      <c r="AF61" s="19" t="str">
        <f t="shared" si="1"/>
        <v/>
      </c>
      <c r="AG61" s="19" t="str">
        <f t="shared" si="2"/>
        <v/>
      </c>
    </row>
    <row r="62" spans="1:33" ht="15.95" customHeight="1" x14ac:dyDescent="0.25">
      <c r="A62" s="19">
        <v>58</v>
      </c>
      <c r="B62" s="8" t="s">
        <v>258</v>
      </c>
      <c r="C62" s="8" t="s">
        <v>128</v>
      </c>
      <c r="D62" s="22">
        <v>1</v>
      </c>
      <c r="E62" s="8" t="s">
        <v>245</v>
      </c>
      <c r="F62" s="22">
        <v>60</v>
      </c>
      <c r="G62" s="22">
        <v>14.695</v>
      </c>
      <c r="H62" s="22">
        <v>3.601</v>
      </c>
      <c r="I62" s="22">
        <v>9.077</v>
      </c>
      <c r="J62" s="22" t="s">
        <v>238</v>
      </c>
      <c r="K62" s="22" t="s">
        <v>238</v>
      </c>
      <c r="L62" s="22" t="s">
        <v>238</v>
      </c>
      <c r="M62" s="22" t="s">
        <v>238</v>
      </c>
      <c r="N62" s="22" t="s">
        <v>238</v>
      </c>
      <c r="O62" s="22" t="s">
        <v>238</v>
      </c>
      <c r="P62" s="22" t="s">
        <v>238</v>
      </c>
      <c r="Q62" s="22" t="s">
        <v>238</v>
      </c>
      <c r="R62" s="22" t="s">
        <v>238</v>
      </c>
      <c r="S62" s="22" t="s">
        <v>238</v>
      </c>
      <c r="T62" s="22" t="s">
        <v>238</v>
      </c>
      <c r="U62" s="22" t="s">
        <v>238</v>
      </c>
      <c r="V62" s="19" t="s">
        <v>238</v>
      </c>
      <c r="W62" s="19" t="s">
        <v>238</v>
      </c>
      <c r="X62" s="19" t="s">
        <v>238</v>
      </c>
      <c r="Y62" s="19" t="s">
        <v>238</v>
      </c>
      <c r="Z62" s="19" t="s">
        <v>238</v>
      </c>
      <c r="AA62" s="19" t="s">
        <v>238</v>
      </c>
      <c r="AB62" s="19" t="s">
        <v>238</v>
      </c>
      <c r="AC62" s="19" t="s">
        <v>238</v>
      </c>
      <c r="AD62" s="19" t="s">
        <v>238</v>
      </c>
      <c r="AE62" s="19" t="str">
        <f t="shared" si="0"/>
        <v/>
      </c>
      <c r="AF62" s="19" t="str">
        <f t="shared" si="1"/>
        <v/>
      </c>
      <c r="AG62" s="19" t="str">
        <f t="shared" si="2"/>
        <v/>
      </c>
    </row>
    <row r="63" spans="1:33" ht="15.95" customHeight="1" x14ac:dyDescent="0.25">
      <c r="A63" s="19">
        <v>59</v>
      </c>
      <c r="B63" s="8" t="s">
        <v>259</v>
      </c>
      <c r="C63" s="8" t="s">
        <v>129</v>
      </c>
      <c r="D63" s="22" t="s">
        <v>238</v>
      </c>
      <c r="E63" s="8" t="s">
        <v>239</v>
      </c>
      <c r="F63" s="22" t="s">
        <v>238</v>
      </c>
      <c r="G63" s="22" t="s">
        <v>238</v>
      </c>
      <c r="H63" s="22" t="s">
        <v>238</v>
      </c>
      <c r="I63" s="22" t="s">
        <v>238</v>
      </c>
      <c r="J63" s="22">
        <v>0.64671000000000001</v>
      </c>
      <c r="K63" s="22">
        <v>0.41509000000000001</v>
      </c>
      <c r="L63" s="22">
        <v>0.87831999999999999</v>
      </c>
      <c r="M63" s="22">
        <v>0.86441000000000001</v>
      </c>
      <c r="N63" s="22" t="s">
        <v>238</v>
      </c>
      <c r="O63" s="22" t="s">
        <v>238</v>
      </c>
      <c r="P63" s="22" t="s">
        <v>238</v>
      </c>
      <c r="Q63" s="22">
        <v>0.96077999999999997</v>
      </c>
      <c r="R63" s="22">
        <v>0.44656000000000001</v>
      </c>
      <c r="S63" s="22">
        <v>0.26645999999999997</v>
      </c>
      <c r="T63" s="22">
        <v>0.62665999999999999</v>
      </c>
      <c r="U63" s="22">
        <v>0.76</v>
      </c>
      <c r="V63" s="19">
        <v>0.66141000000000005</v>
      </c>
      <c r="W63" s="19">
        <v>0.41256999999999999</v>
      </c>
      <c r="X63" s="19">
        <v>0.88351999999999997</v>
      </c>
      <c r="Y63" s="19">
        <v>0.94282999999999995</v>
      </c>
      <c r="Z63" s="19">
        <v>0.82847999999999999</v>
      </c>
      <c r="AA63" s="19">
        <v>1</v>
      </c>
      <c r="AB63" s="19">
        <v>0.42653999999999997</v>
      </c>
      <c r="AC63" s="19">
        <v>0.20465</v>
      </c>
      <c r="AD63" s="19">
        <v>0.61961999999999995</v>
      </c>
      <c r="AE63" s="19" t="str">
        <f t="shared" si="0"/>
        <v>0.66 (0.41, 0.88)</v>
      </c>
      <c r="AF63" s="19" t="str">
        <f t="shared" si="1"/>
        <v>0.94 (0.83, 1.00)</v>
      </c>
      <c r="AG63" s="19" t="str">
        <f t="shared" si="2"/>
        <v>0.43 (0.20, 0.62)</v>
      </c>
    </row>
    <row r="64" spans="1:33" ht="15.95" customHeight="1" x14ac:dyDescent="0.25">
      <c r="A64" s="19">
        <v>60</v>
      </c>
      <c r="B64" s="8" t="s">
        <v>259</v>
      </c>
      <c r="C64" s="8" t="s">
        <v>129</v>
      </c>
      <c r="D64" s="22">
        <v>0</v>
      </c>
      <c r="E64" s="8" t="s">
        <v>260</v>
      </c>
      <c r="F64" s="22">
        <v>511</v>
      </c>
      <c r="G64" s="22">
        <v>74.066999999999993</v>
      </c>
      <c r="H64" s="22">
        <v>68.73</v>
      </c>
      <c r="I64" s="22">
        <v>77.307000000000002</v>
      </c>
      <c r="J64" s="22" t="s">
        <v>238</v>
      </c>
      <c r="K64" s="22" t="s">
        <v>238</v>
      </c>
      <c r="L64" s="22" t="s">
        <v>238</v>
      </c>
      <c r="M64" s="22" t="s">
        <v>238</v>
      </c>
      <c r="N64" s="22" t="s">
        <v>238</v>
      </c>
      <c r="O64" s="22" t="s">
        <v>238</v>
      </c>
      <c r="P64" s="22" t="s">
        <v>238</v>
      </c>
      <c r="Q64" s="22" t="s">
        <v>238</v>
      </c>
      <c r="R64" s="22" t="s">
        <v>238</v>
      </c>
      <c r="S64" s="22" t="s">
        <v>238</v>
      </c>
      <c r="T64" s="22" t="s">
        <v>238</v>
      </c>
      <c r="U64" s="22" t="s">
        <v>238</v>
      </c>
      <c r="V64" s="19" t="s">
        <v>238</v>
      </c>
      <c r="W64" s="19" t="s">
        <v>238</v>
      </c>
      <c r="X64" s="19" t="s">
        <v>238</v>
      </c>
      <c r="Y64" s="19" t="s">
        <v>238</v>
      </c>
      <c r="Z64" s="19" t="s">
        <v>238</v>
      </c>
      <c r="AA64" s="19" t="s">
        <v>238</v>
      </c>
      <c r="AB64" s="19" t="s">
        <v>238</v>
      </c>
      <c r="AC64" s="19" t="s">
        <v>238</v>
      </c>
      <c r="AD64" s="19" t="s">
        <v>238</v>
      </c>
      <c r="AE64" s="19" t="str">
        <f t="shared" si="0"/>
        <v/>
      </c>
      <c r="AF64" s="19" t="str">
        <f t="shared" si="1"/>
        <v/>
      </c>
      <c r="AG64" s="19" t="str">
        <f t="shared" si="2"/>
        <v/>
      </c>
    </row>
    <row r="65" spans="1:33" ht="15.95" customHeight="1" x14ac:dyDescent="0.25">
      <c r="A65" s="19">
        <v>61</v>
      </c>
      <c r="B65" s="8" t="s">
        <v>259</v>
      </c>
      <c r="C65" s="8" t="s">
        <v>129</v>
      </c>
      <c r="D65" s="22">
        <v>1</v>
      </c>
      <c r="E65" s="8" t="s">
        <v>261</v>
      </c>
      <c r="F65" s="22">
        <v>83</v>
      </c>
      <c r="G65" s="22">
        <v>16.518999999999998</v>
      </c>
      <c r="H65" s="22">
        <v>19.544</v>
      </c>
      <c r="I65" s="22">
        <v>12.557</v>
      </c>
      <c r="J65" s="22" t="s">
        <v>238</v>
      </c>
      <c r="K65" s="22" t="s">
        <v>238</v>
      </c>
      <c r="L65" s="22" t="s">
        <v>238</v>
      </c>
      <c r="M65" s="22" t="s">
        <v>238</v>
      </c>
      <c r="N65" s="22" t="s">
        <v>238</v>
      </c>
      <c r="O65" s="22" t="s">
        <v>238</v>
      </c>
      <c r="P65" s="22" t="s">
        <v>238</v>
      </c>
      <c r="Q65" s="22" t="s">
        <v>238</v>
      </c>
      <c r="R65" s="22" t="s">
        <v>238</v>
      </c>
      <c r="S65" s="22" t="s">
        <v>238</v>
      </c>
      <c r="T65" s="22" t="s">
        <v>238</v>
      </c>
      <c r="U65" s="22" t="s">
        <v>238</v>
      </c>
      <c r="V65" s="19" t="s">
        <v>238</v>
      </c>
      <c r="W65" s="19" t="s">
        <v>238</v>
      </c>
      <c r="X65" s="19" t="s">
        <v>238</v>
      </c>
      <c r="Y65" s="19" t="s">
        <v>238</v>
      </c>
      <c r="Z65" s="19" t="s">
        <v>238</v>
      </c>
      <c r="AA65" s="19" t="s">
        <v>238</v>
      </c>
      <c r="AB65" s="19" t="s">
        <v>238</v>
      </c>
      <c r="AC65" s="19" t="s">
        <v>238</v>
      </c>
      <c r="AD65" s="19" t="s">
        <v>238</v>
      </c>
      <c r="AE65" s="19" t="str">
        <f t="shared" si="0"/>
        <v/>
      </c>
      <c r="AF65" s="19" t="str">
        <f t="shared" si="1"/>
        <v/>
      </c>
      <c r="AG65" s="19" t="str">
        <f t="shared" si="2"/>
        <v/>
      </c>
    </row>
    <row r="66" spans="1:33" ht="15.95" customHeight="1" x14ac:dyDescent="0.25">
      <c r="A66" s="19">
        <v>62</v>
      </c>
      <c r="B66" s="8" t="s">
        <v>259</v>
      </c>
      <c r="C66" s="8" t="s">
        <v>129</v>
      </c>
      <c r="D66" s="22">
        <v>2</v>
      </c>
      <c r="E66" s="8" t="s">
        <v>262</v>
      </c>
      <c r="F66" s="22">
        <v>67</v>
      </c>
      <c r="G66" s="22">
        <v>9.4139999999999997</v>
      </c>
      <c r="H66" s="22">
        <v>11.726000000000001</v>
      </c>
      <c r="I66" s="22">
        <v>10.135999999999999</v>
      </c>
      <c r="J66" s="22" t="s">
        <v>238</v>
      </c>
      <c r="K66" s="22" t="s">
        <v>238</v>
      </c>
      <c r="L66" s="22" t="s">
        <v>238</v>
      </c>
      <c r="M66" s="22" t="s">
        <v>238</v>
      </c>
      <c r="N66" s="22" t="s">
        <v>238</v>
      </c>
      <c r="O66" s="22" t="s">
        <v>238</v>
      </c>
      <c r="P66" s="22" t="s">
        <v>238</v>
      </c>
      <c r="Q66" s="22" t="s">
        <v>238</v>
      </c>
      <c r="R66" s="22" t="s">
        <v>238</v>
      </c>
      <c r="S66" s="22" t="s">
        <v>238</v>
      </c>
      <c r="T66" s="22" t="s">
        <v>238</v>
      </c>
      <c r="U66" s="22" t="s">
        <v>238</v>
      </c>
      <c r="V66" s="19" t="s">
        <v>238</v>
      </c>
      <c r="W66" s="19" t="s">
        <v>238</v>
      </c>
      <c r="X66" s="19" t="s">
        <v>238</v>
      </c>
      <c r="Y66" s="19" t="s">
        <v>238</v>
      </c>
      <c r="Z66" s="19" t="s">
        <v>238</v>
      </c>
      <c r="AA66" s="19" t="s">
        <v>238</v>
      </c>
      <c r="AB66" s="19" t="s">
        <v>238</v>
      </c>
      <c r="AC66" s="19" t="s">
        <v>238</v>
      </c>
      <c r="AD66" s="19" t="s">
        <v>238</v>
      </c>
      <c r="AE66" s="19" t="str">
        <f t="shared" si="0"/>
        <v/>
      </c>
      <c r="AF66" s="19" t="str">
        <f t="shared" si="1"/>
        <v/>
      </c>
      <c r="AG66" s="19" t="str">
        <f t="shared" si="2"/>
        <v/>
      </c>
    </row>
    <row r="67" spans="1:33" ht="15.95" customHeight="1" x14ac:dyDescent="0.25">
      <c r="A67" s="19">
        <v>63</v>
      </c>
      <c r="B67" s="8" t="s">
        <v>263</v>
      </c>
      <c r="C67" s="8" t="s">
        <v>130</v>
      </c>
      <c r="D67" s="22" t="s">
        <v>238</v>
      </c>
      <c r="E67" s="8" t="s">
        <v>239</v>
      </c>
      <c r="F67" s="22" t="s">
        <v>238</v>
      </c>
      <c r="G67" s="22" t="s">
        <v>238</v>
      </c>
      <c r="H67" s="22" t="s">
        <v>238</v>
      </c>
      <c r="I67" s="22" t="s">
        <v>238</v>
      </c>
      <c r="J67" s="22">
        <v>0.50105999999999995</v>
      </c>
      <c r="K67" s="22">
        <v>0.19946</v>
      </c>
      <c r="L67" s="22">
        <v>0.80264999999999997</v>
      </c>
      <c r="M67" s="22">
        <v>0.89831000000000005</v>
      </c>
      <c r="N67" s="22">
        <v>0.71977999999999998</v>
      </c>
      <c r="O67" s="22">
        <v>0.47331000000000001</v>
      </c>
      <c r="P67" s="22">
        <v>0.96625000000000005</v>
      </c>
      <c r="Q67" s="22">
        <v>0.94118000000000002</v>
      </c>
      <c r="R67" s="22">
        <v>0.30734</v>
      </c>
      <c r="S67" s="22">
        <v>7.5829999999999995E-2</v>
      </c>
      <c r="T67" s="22">
        <v>0.53883999999999999</v>
      </c>
      <c r="U67" s="22">
        <v>0.79</v>
      </c>
      <c r="V67" s="19">
        <v>0.60035000000000005</v>
      </c>
      <c r="W67" s="19">
        <v>0.24299999999999999</v>
      </c>
      <c r="X67" s="19">
        <v>0.92462999999999995</v>
      </c>
      <c r="Y67" s="19">
        <v>0.89227000000000001</v>
      </c>
      <c r="Z67" s="19">
        <v>0.67964000000000002</v>
      </c>
      <c r="AA67" s="19">
        <v>1</v>
      </c>
      <c r="AB67" s="19">
        <v>0.30048999999999998</v>
      </c>
      <c r="AC67" s="19">
        <v>3.3739999999999999E-2</v>
      </c>
      <c r="AD67" s="19">
        <v>0.57296000000000002</v>
      </c>
      <c r="AE67" s="19" t="str">
        <f t="shared" si="0"/>
        <v>0.60 (0.24, 0.92)</v>
      </c>
      <c r="AF67" s="19" t="str">
        <f t="shared" si="1"/>
        <v>0.89 (0.68, 1.00)</v>
      </c>
      <c r="AG67" s="19" t="str">
        <f t="shared" si="2"/>
        <v>0.30 (0.03, 0.57)</v>
      </c>
    </row>
    <row r="68" spans="1:33" ht="15.95" customHeight="1" x14ac:dyDescent="0.25">
      <c r="A68" s="19">
        <v>64</v>
      </c>
      <c r="B68" s="8" t="s">
        <v>263</v>
      </c>
      <c r="C68" s="8" t="s">
        <v>130</v>
      </c>
      <c r="D68" s="22">
        <v>0</v>
      </c>
      <c r="E68" s="8" t="s">
        <v>260</v>
      </c>
      <c r="F68" s="22">
        <v>542</v>
      </c>
      <c r="G68" s="22">
        <v>80.179000000000002</v>
      </c>
      <c r="H68" s="22">
        <v>74.715000000000003</v>
      </c>
      <c r="I68" s="22">
        <v>81.997</v>
      </c>
      <c r="J68" s="22" t="s">
        <v>238</v>
      </c>
      <c r="K68" s="22" t="s">
        <v>238</v>
      </c>
      <c r="L68" s="22" t="s">
        <v>238</v>
      </c>
      <c r="M68" s="22" t="s">
        <v>238</v>
      </c>
      <c r="N68" s="22" t="s">
        <v>238</v>
      </c>
      <c r="O68" s="22" t="s">
        <v>238</v>
      </c>
      <c r="P68" s="22" t="s">
        <v>238</v>
      </c>
      <c r="Q68" s="22" t="s">
        <v>238</v>
      </c>
      <c r="R68" s="22" t="s">
        <v>238</v>
      </c>
      <c r="S68" s="22" t="s">
        <v>238</v>
      </c>
      <c r="T68" s="22" t="s">
        <v>238</v>
      </c>
      <c r="U68" s="22" t="s">
        <v>238</v>
      </c>
      <c r="V68" s="19" t="s">
        <v>238</v>
      </c>
      <c r="W68" s="19" t="s">
        <v>238</v>
      </c>
      <c r="X68" s="19" t="s">
        <v>238</v>
      </c>
      <c r="Y68" s="19" t="s">
        <v>238</v>
      </c>
      <c r="Z68" s="19" t="s">
        <v>238</v>
      </c>
      <c r="AA68" s="19" t="s">
        <v>238</v>
      </c>
      <c r="AB68" s="19" t="s">
        <v>238</v>
      </c>
      <c r="AC68" s="19" t="s">
        <v>238</v>
      </c>
      <c r="AD68" s="19" t="s">
        <v>238</v>
      </c>
      <c r="AE68" s="19" t="str">
        <f t="shared" si="0"/>
        <v/>
      </c>
      <c r="AF68" s="19" t="str">
        <f t="shared" si="1"/>
        <v/>
      </c>
      <c r="AG68" s="19" t="str">
        <f t="shared" si="2"/>
        <v/>
      </c>
    </row>
    <row r="69" spans="1:33" ht="15.95" customHeight="1" x14ac:dyDescent="0.25">
      <c r="A69" s="19">
        <v>65</v>
      </c>
      <c r="B69" s="8" t="s">
        <v>263</v>
      </c>
      <c r="C69" s="8" t="s">
        <v>130</v>
      </c>
      <c r="D69" s="22">
        <v>1</v>
      </c>
      <c r="E69" s="8" t="s">
        <v>261</v>
      </c>
      <c r="F69" s="22">
        <v>85</v>
      </c>
      <c r="G69" s="22">
        <v>13.393000000000001</v>
      </c>
      <c r="H69" s="22">
        <v>18.597000000000001</v>
      </c>
      <c r="I69" s="22">
        <v>12.859</v>
      </c>
      <c r="J69" s="22" t="s">
        <v>238</v>
      </c>
      <c r="K69" s="22" t="s">
        <v>238</v>
      </c>
      <c r="L69" s="22" t="s">
        <v>238</v>
      </c>
      <c r="M69" s="22" t="s">
        <v>238</v>
      </c>
      <c r="N69" s="22" t="s">
        <v>238</v>
      </c>
      <c r="O69" s="22" t="s">
        <v>238</v>
      </c>
      <c r="P69" s="22" t="s">
        <v>238</v>
      </c>
      <c r="Q69" s="22" t="s">
        <v>238</v>
      </c>
      <c r="R69" s="22" t="s">
        <v>238</v>
      </c>
      <c r="S69" s="22" t="s">
        <v>238</v>
      </c>
      <c r="T69" s="22" t="s">
        <v>238</v>
      </c>
      <c r="U69" s="22" t="s">
        <v>238</v>
      </c>
      <c r="V69" s="19" t="s">
        <v>238</v>
      </c>
      <c r="W69" s="19" t="s">
        <v>238</v>
      </c>
      <c r="X69" s="19" t="s">
        <v>238</v>
      </c>
      <c r="Y69" s="19" t="s">
        <v>238</v>
      </c>
      <c r="Z69" s="19" t="s">
        <v>238</v>
      </c>
      <c r="AA69" s="19" t="s">
        <v>238</v>
      </c>
      <c r="AB69" s="19" t="s">
        <v>238</v>
      </c>
      <c r="AC69" s="19" t="s">
        <v>238</v>
      </c>
      <c r="AD69" s="19" t="s">
        <v>238</v>
      </c>
      <c r="AE69" s="19" t="str">
        <f t="shared" si="0"/>
        <v/>
      </c>
      <c r="AF69" s="19" t="str">
        <f t="shared" si="1"/>
        <v/>
      </c>
      <c r="AG69" s="19" t="str">
        <f t="shared" si="2"/>
        <v/>
      </c>
    </row>
    <row r="70" spans="1:33" ht="15.95" customHeight="1" x14ac:dyDescent="0.25">
      <c r="A70" s="19">
        <v>66</v>
      </c>
      <c r="B70" s="8" t="s">
        <v>263</v>
      </c>
      <c r="C70" s="8" t="s">
        <v>130</v>
      </c>
      <c r="D70" s="22">
        <v>2</v>
      </c>
      <c r="E70" s="8" t="s">
        <v>262</v>
      </c>
      <c r="F70" s="22">
        <v>34</v>
      </c>
      <c r="G70" s="22">
        <v>6.4290000000000003</v>
      </c>
      <c r="H70" s="22">
        <v>6.6879999999999997</v>
      </c>
      <c r="I70" s="22">
        <v>5.1440000000000001</v>
      </c>
      <c r="J70" s="22" t="s">
        <v>238</v>
      </c>
      <c r="K70" s="22" t="s">
        <v>238</v>
      </c>
      <c r="L70" s="22" t="s">
        <v>238</v>
      </c>
      <c r="M70" s="22" t="s">
        <v>238</v>
      </c>
      <c r="N70" s="22" t="s">
        <v>238</v>
      </c>
      <c r="O70" s="22" t="s">
        <v>238</v>
      </c>
      <c r="P70" s="22" t="s">
        <v>238</v>
      </c>
      <c r="Q70" s="22" t="s">
        <v>238</v>
      </c>
      <c r="R70" s="22" t="s">
        <v>238</v>
      </c>
      <c r="S70" s="22" t="s">
        <v>238</v>
      </c>
      <c r="T70" s="22" t="s">
        <v>238</v>
      </c>
      <c r="U70" s="22" t="s">
        <v>238</v>
      </c>
      <c r="V70" s="19" t="s">
        <v>238</v>
      </c>
      <c r="W70" s="19" t="s">
        <v>238</v>
      </c>
      <c r="X70" s="19" t="s">
        <v>238</v>
      </c>
      <c r="Y70" s="19" t="s">
        <v>238</v>
      </c>
      <c r="Z70" s="19" t="s">
        <v>238</v>
      </c>
      <c r="AA70" s="19" t="s">
        <v>238</v>
      </c>
      <c r="AB70" s="19" t="s">
        <v>238</v>
      </c>
      <c r="AC70" s="19" t="s">
        <v>238</v>
      </c>
      <c r="AD70" s="19" t="s">
        <v>238</v>
      </c>
      <c r="AE70" s="19" t="str">
        <f t="shared" ref="AE70:AE133" si="3">IF(ISNUMBER(V70),TEXT(V70,"0.00")&amp;" ("&amp;TEXT(W70,"0.00")&amp;", "&amp;TEXT(X70,"0.00")&amp;")","")</f>
        <v/>
      </c>
      <c r="AF70" s="19" t="str">
        <f t="shared" ref="AF70:AF133" si="4">IF(ISNUMBER(Y70),TEXT(Y70,"0.00")&amp;" ("&amp;TEXT(Z70,"0.00")&amp;", "&amp;TEXT(AA70,"0.00")&amp;")","")</f>
        <v/>
      </c>
      <c r="AG70" s="19" t="str">
        <f t="shared" ref="AG70:AG133" si="5">IF(ISNUMBER(AB70),TEXT(AB70,"0.00")&amp;" ("&amp;TEXT(AC70,"0.00")&amp;", "&amp;TEXT(AD70,"0.00")&amp;")","")</f>
        <v/>
      </c>
    </row>
    <row r="71" spans="1:33" ht="15.95" customHeight="1" x14ac:dyDescent="0.25">
      <c r="A71" s="19">
        <v>67</v>
      </c>
      <c r="B71" s="8" t="s">
        <v>264</v>
      </c>
      <c r="C71" s="8" t="s">
        <v>131</v>
      </c>
      <c r="D71" s="22" t="s">
        <v>238</v>
      </c>
      <c r="E71" s="8" t="s">
        <v>239</v>
      </c>
      <c r="F71" s="22" t="s">
        <v>238</v>
      </c>
      <c r="G71" s="22" t="s">
        <v>238</v>
      </c>
      <c r="H71" s="22" t="s">
        <v>238</v>
      </c>
      <c r="I71" s="22" t="s">
        <v>238</v>
      </c>
      <c r="J71" s="22">
        <v>0.72614999999999996</v>
      </c>
      <c r="K71" s="22">
        <v>0.55886000000000002</v>
      </c>
      <c r="L71" s="22">
        <v>0.89342999999999995</v>
      </c>
      <c r="M71" s="22">
        <v>0.84745999999999999</v>
      </c>
      <c r="N71" s="22">
        <v>0.78837999999999997</v>
      </c>
      <c r="O71" s="22">
        <v>0.65225999999999995</v>
      </c>
      <c r="P71" s="22">
        <v>0.92451000000000005</v>
      </c>
      <c r="Q71" s="22">
        <v>0.88234999999999997</v>
      </c>
      <c r="R71" s="22">
        <v>0.69713999999999998</v>
      </c>
      <c r="S71" s="22">
        <v>0.56893000000000005</v>
      </c>
      <c r="T71" s="22">
        <v>0.82535999999999998</v>
      </c>
      <c r="U71" s="22">
        <v>0.8</v>
      </c>
      <c r="V71" s="19">
        <v>0.76066</v>
      </c>
      <c r="W71" s="19">
        <v>0.59504999999999997</v>
      </c>
      <c r="X71" s="19">
        <v>0.90064</v>
      </c>
      <c r="Y71" s="19">
        <v>0.90547999999999995</v>
      </c>
      <c r="Z71" s="19">
        <v>0.79213</v>
      </c>
      <c r="AA71" s="19">
        <v>0.98577999999999999</v>
      </c>
      <c r="AB71" s="19">
        <v>0.72296000000000005</v>
      </c>
      <c r="AC71" s="19">
        <v>0.59018999999999999</v>
      </c>
      <c r="AD71" s="19">
        <v>0.83728000000000002</v>
      </c>
      <c r="AE71" s="19" t="str">
        <f t="shared" si="3"/>
        <v>0.76 (0.60, 0.90)</v>
      </c>
      <c r="AF71" s="19" t="str">
        <f t="shared" si="4"/>
        <v>0.91 (0.79, 0.99)</v>
      </c>
      <c r="AG71" s="19" t="str">
        <f t="shared" si="5"/>
        <v>0.72 (0.59, 0.84)</v>
      </c>
    </row>
    <row r="72" spans="1:33" ht="15.95" customHeight="1" x14ac:dyDescent="0.25">
      <c r="A72" s="19">
        <v>68</v>
      </c>
      <c r="B72" s="8" t="s">
        <v>264</v>
      </c>
      <c r="C72" s="8" t="s">
        <v>131</v>
      </c>
      <c r="D72" s="22">
        <v>1</v>
      </c>
      <c r="E72" s="8" t="s">
        <v>265</v>
      </c>
      <c r="F72" s="22">
        <v>433</v>
      </c>
      <c r="G72" s="22">
        <v>62.633000000000003</v>
      </c>
      <c r="H72" s="22">
        <v>63.338999999999999</v>
      </c>
      <c r="I72" s="22">
        <v>65.507000000000005</v>
      </c>
      <c r="J72" s="22" t="s">
        <v>238</v>
      </c>
      <c r="K72" s="22" t="s">
        <v>238</v>
      </c>
      <c r="L72" s="22" t="s">
        <v>238</v>
      </c>
      <c r="M72" s="22" t="s">
        <v>238</v>
      </c>
      <c r="N72" s="22" t="s">
        <v>238</v>
      </c>
      <c r="O72" s="22" t="s">
        <v>238</v>
      </c>
      <c r="P72" s="22" t="s">
        <v>238</v>
      </c>
      <c r="Q72" s="22" t="s">
        <v>238</v>
      </c>
      <c r="R72" s="22" t="s">
        <v>238</v>
      </c>
      <c r="S72" s="22" t="s">
        <v>238</v>
      </c>
      <c r="T72" s="22" t="s">
        <v>238</v>
      </c>
      <c r="U72" s="22" t="s">
        <v>238</v>
      </c>
      <c r="V72" s="19" t="s">
        <v>238</v>
      </c>
      <c r="W72" s="19" t="s">
        <v>238</v>
      </c>
      <c r="X72" s="19" t="s">
        <v>238</v>
      </c>
      <c r="Y72" s="19" t="s">
        <v>238</v>
      </c>
      <c r="Z72" s="19" t="s">
        <v>238</v>
      </c>
      <c r="AA72" s="19" t="s">
        <v>238</v>
      </c>
      <c r="AB72" s="19" t="s">
        <v>238</v>
      </c>
      <c r="AC72" s="19" t="s">
        <v>238</v>
      </c>
      <c r="AD72" s="19" t="s">
        <v>238</v>
      </c>
      <c r="AE72" s="19" t="str">
        <f t="shared" si="3"/>
        <v/>
      </c>
      <c r="AF72" s="19" t="str">
        <f t="shared" si="4"/>
        <v/>
      </c>
      <c r="AG72" s="19" t="str">
        <f t="shared" si="5"/>
        <v/>
      </c>
    </row>
    <row r="73" spans="1:33" ht="15.95" customHeight="1" x14ac:dyDescent="0.25">
      <c r="A73" s="19">
        <v>69</v>
      </c>
      <c r="B73" s="8" t="s">
        <v>264</v>
      </c>
      <c r="C73" s="8" t="s">
        <v>131</v>
      </c>
      <c r="D73" s="22">
        <v>2</v>
      </c>
      <c r="E73" s="8" t="s">
        <v>266</v>
      </c>
      <c r="F73" s="22">
        <v>146</v>
      </c>
      <c r="G73" s="22">
        <v>25.978999999999999</v>
      </c>
      <c r="H73" s="22">
        <v>26.841000000000001</v>
      </c>
      <c r="I73" s="22">
        <v>22.088000000000001</v>
      </c>
      <c r="J73" s="22" t="s">
        <v>238</v>
      </c>
      <c r="K73" s="22" t="s">
        <v>238</v>
      </c>
      <c r="L73" s="22" t="s">
        <v>238</v>
      </c>
      <c r="M73" s="22" t="s">
        <v>238</v>
      </c>
      <c r="N73" s="22" t="s">
        <v>238</v>
      </c>
      <c r="O73" s="22" t="s">
        <v>238</v>
      </c>
      <c r="P73" s="22" t="s">
        <v>238</v>
      </c>
      <c r="Q73" s="22" t="s">
        <v>238</v>
      </c>
      <c r="R73" s="22" t="s">
        <v>238</v>
      </c>
      <c r="S73" s="22" t="s">
        <v>238</v>
      </c>
      <c r="T73" s="22" t="s">
        <v>238</v>
      </c>
      <c r="U73" s="22" t="s">
        <v>238</v>
      </c>
      <c r="V73" s="19" t="s">
        <v>238</v>
      </c>
      <c r="W73" s="19" t="s">
        <v>238</v>
      </c>
      <c r="X73" s="19" t="s">
        <v>238</v>
      </c>
      <c r="Y73" s="19" t="s">
        <v>238</v>
      </c>
      <c r="Z73" s="19" t="s">
        <v>238</v>
      </c>
      <c r="AA73" s="19" t="s">
        <v>238</v>
      </c>
      <c r="AB73" s="19" t="s">
        <v>238</v>
      </c>
      <c r="AC73" s="19" t="s">
        <v>238</v>
      </c>
      <c r="AD73" s="19" t="s">
        <v>238</v>
      </c>
      <c r="AE73" s="19" t="str">
        <f t="shared" si="3"/>
        <v/>
      </c>
      <c r="AF73" s="19" t="str">
        <f t="shared" si="4"/>
        <v/>
      </c>
      <c r="AG73" s="19" t="str">
        <f t="shared" si="5"/>
        <v/>
      </c>
    </row>
    <row r="74" spans="1:33" ht="15.95" customHeight="1" x14ac:dyDescent="0.25">
      <c r="A74" s="19">
        <v>70</v>
      </c>
      <c r="B74" s="8" t="s">
        <v>264</v>
      </c>
      <c r="C74" s="8" t="s">
        <v>131</v>
      </c>
      <c r="D74" s="22">
        <v>3</v>
      </c>
      <c r="E74" s="8" t="s">
        <v>267</v>
      </c>
      <c r="F74" s="22">
        <v>82</v>
      </c>
      <c r="G74" s="22">
        <v>11.388</v>
      </c>
      <c r="H74" s="22">
        <v>9.82</v>
      </c>
      <c r="I74" s="22">
        <v>12.404999999999999</v>
      </c>
      <c r="J74" s="22" t="s">
        <v>238</v>
      </c>
      <c r="K74" s="22" t="s">
        <v>238</v>
      </c>
      <c r="L74" s="22" t="s">
        <v>238</v>
      </c>
      <c r="M74" s="22" t="s">
        <v>238</v>
      </c>
      <c r="N74" s="22" t="s">
        <v>238</v>
      </c>
      <c r="O74" s="22" t="s">
        <v>238</v>
      </c>
      <c r="P74" s="22" t="s">
        <v>238</v>
      </c>
      <c r="Q74" s="22" t="s">
        <v>238</v>
      </c>
      <c r="R74" s="22" t="s">
        <v>238</v>
      </c>
      <c r="S74" s="22" t="s">
        <v>238</v>
      </c>
      <c r="T74" s="22" t="s">
        <v>238</v>
      </c>
      <c r="U74" s="22" t="s">
        <v>238</v>
      </c>
      <c r="V74" s="19" t="s">
        <v>238</v>
      </c>
      <c r="W74" s="19" t="s">
        <v>238</v>
      </c>
      <c r="X74" s="19" t="s">
        <v>238</v>
      </c>
      <c r="Y74" s="19" t="s">
        <v>238</v>
      </c>
      <c r="Z74" s="19" t="s">
        <v>238</v>
      </c>
      <c r="AA74" s="19" t="s">
        <v>238</v>
      </c>
      <c r="AB74" s="19" t="s">
        <v>238</v>
      </c>
      <c r="AC74" s="19" t="s">
        <v>238</v>
      </c>
      <c r="AD74" s="19" t="s">
        <v>238</v>
      </c>
      <c r="AE74" s="19" t="str">
        <f t="shared" si="3"/>
        <v/>
      </c>
      <c r="AF74" s="19" t="str">
        <f t="shared" si="4"/>
        <v/>
      </c>
      <c r="AG74" s="19" t="str">
        <f t="shared" si="5"/>
        <v/>
      </c>
    </row>
    <row r="75" spans="1:33" ht="15.95" customHeight="1" x14ac:dyDescent="0.25">
      <c r="A75" s="19">
        <v>71</v>
      </c>
      <c r="B75" s="8" t="s">
        <v>268</v>
      </c>
      <c r="C75" s="8" t="s">
        <v>269</v>
      </c>
      <c r="D75" s="22" t="s">
        <v>238</v>
      </c>
      <c r="E75" s="8" t="s">
        <v>239</v>
      </c>
      <c r="F75" s="22" t="s">
        <v>238</v>
      </c>
      <c r="G75" s="22" t="s">
        <v>238</v>
      </c>
      <c r="H75" s="22" t="s">
        <v>238</v>
      </c>
      <c r="I75" s="22" t="s">
        <v>238</v>
      </c>
      <c r="J75" s="22">
        <v>0.73182000000000003</v>
      </c>
      <c r="K75" s="22">
        <v>0.37680000000000002</v>
      </c>
      <c r="L75" s="22">
        <v>1</v>
      </c>
      <c r="M75" s="22">
        <v>0.96609999999999996</v>
      </c>
      <c r="N75" s="22">
        <v>0.29654999999999998</v>
      </c>
      <c r="O75" s="22">
        <v>-0.20016999999999999</v>
      </c>
      <c r="P75" s="22">
        <v>0.79327000000000003</v>
      </c>
      <c r="Q75" s="22">
        <v>0.92157</v>
      </c>
      <c r="R75" s="22">
        <v>0.79839000000000004</v>
      </c>
      <c r="S75" s="22">
        <v>0.62807999999999997</v>
      </c>
      <c r="T75" s="22">
        <v>0.96870000000000001</v>
      </c>
      <c r="U75" s="22">
        <v>0.95</v>
      </c>
      <c r="V75" s="19">
        <v>0.73409000000000002</v>
      </c>
      <c r="W75" s="19">
        <v>0.33522999999999997</v>
      </c>
      <c r="X75" s="19">
        <v>1</v>
      </c>
      <c r="Y75" s="19">
        <v>0.29860999999999999</v>
      </c>
      <c r="Z75" s="19">
        <v>-0.40278000000000003</v>
      </c>
      <c r="AA75" s="19">
        <v>0.82464999999999999</v>
      </c>
      <c r="AB75" s="19">
        <v>0.79935</v>
      </c>
      <c r="AC75" s="19">
        <v>0.59870999999999996</v>
      </c>
      <c r="AD75" s="19">
        <v>0.95987</v>
      </c>
      <c r="AE75" s="19" t="str">
        <f t="shared" si="3"/>
        <v>0.73 (0.34, 1.00)</v>
      </c>
      <c r="AF75" s="19" t="str">
        <f t="shared" si="4"/>
        <v>0.30 (-0.40, 0.82)</v>
      </c>
      <c r="AG75" s="19" t="str">
        <f t="shared" si="5"/>
        <v>0.80 (0.60, 0.96)</v>
      </c>
    </row>
    <row r="76" spans="1:33" ht="15.95" customHeight="1" x14ac:dyDescent="0.25">
      <c r="A76" s="19">
        <v>72</v>
      </c>
      <c r="B76" s="8" t="s">
        <v>268</v>
      </c>
      <c r="C76" s="8" t="s">
        <v>269</v>
      </c>
      <c r="D76" s="22">
        <v>0</v>
      </c>
      <c r="E76" s="8" t="s">
        <v>244</v>
      </c>
      <c r="F76" s="22">
        <v>579</v>
      </c>
      <c r="G76" s="22">
        <v>88.611999999999995</v>
      </c>
      <c r="H76" s="22">
        <v>90.18</v>
      </c>
      <c r="I76" s="22">
        <v>87.594999999999999</v>
      </c>
      <c r="J76" s="22" t="s">
        <v>238</v>
      </c>
      <c r="K76" s="22" t="s">
        <v>238</v>
      </c>
      <c r="L76" s="22" t="s">
        <v>238</v>
      </c>
      <c r="M76" s="22" t="s">
        <v>238</v>
      </c>
      <c r="N76" s="22" t="s">
        <v>238</v>
      </c>
      <c r="O76" s="22" t="s">
        <v>238</v>
      </c>
      <c r="P76" s="22" t="s">
        <v>238</v>
      </c>
      <c r="Q76" s="22" t="s">
        <v>238</v>
      </c>
      <c r="R76" s="22" t="s">
        <v>238</v>
      </c>
      <c r="S76" s="22" t="s">
        <v>238</v>
      </c>
      <c r="T76" s="22" t="s">
        <v>238</v>
      </c>
      <c r="U76" s="22" t="s">
        <v>238</v>
      </c>
      <c r="V76" s="19" t="s">
        <v>238</v>
      </c>
      <c r="W76" s="19" t="s">
        <v>238</v>
      </c>
      <c r="X76" s="19" t="s">
        <v>238</v>
      </c>
      <c r="Y76" s="19" t="s">
        <v>238</v>
      </c>
      <c r="Z76" s="19" t="s">
        <v>238</v>
      </c>
      <c r="AA76" s="19" t="s">
        <v>238</v>
      </c>
      <c r="AB76" s="19" t="s">
        <v>238</v>
      </c>
      <c r="AC76" s="19" t="s">
        <v>238</v>
      </c>
      <c r="AD76" s="19" t="s">
        <v>238</v>
      </c>
      <c r="AE76" s="19" t="str">
        <f t="shared" si="3"/>
        <v/>
      </c>
      <c r="AF76" s="19" t="str">
        <f t="shared" si="4"/>
        <v/>
      </c>
      <c r="AG76" s="19" t="str">
        <f t="shared" si="5"/>
        <v/>
      </c>
    </row>
    <row r="77" spans="1:33" ht="15.95" customHeight="1" x14ac:dyDescent="0.25">
      <c r="A77" s="19">
        <v>73</v>
      </c>
      <c r="B77" s="8" t="s">
        <v>268</v>
      </c>
      <c r="C77" s="8" t="s">
        <v>269</v>
      </c>
      <c r="D77" s="22">
        <v>1</v>
      </c>
      <c r="E77" s="8" t="s">
        <v>245</v>
      </c>
      <c r="F77" s="22">
        <v>82</v>
      </c>
      <c r="G77" s="22">
        <v>11.388</v>
      </c>
      <c r="H77" s="22">
        <v>9.82</v>
      </c>
      <c r="I77" s="22">
        <v>12.404999999999999</v>
      </c>
      <c r="J77" s="22" t="s">
        <v>238</v>
      </c>
      <c r="K77" s="22" t="s">
        <v>238</v>
      </c>
      <c r="L77" s="22" t="s">
        <v>238</v>
      </c>
      <c r="M77" s="22" t="s">
        <v>238</v>
      </c>
      <c r="N77" s="22" t="s">
        <v>238</v>
      </c>
      <c r="O77" s="22" t="s">
        <v>238</v>
      </c>
      <c r="P77" s="22" t="s">
        <v>238</v>
      </c>
      <c r="Q77" s="22" t="s">
        <v>238</v>
      </c>
      <c r="R77" s="22" t="s">
        <v>238</v>
      </c>
      <c r="S77" s="22" t="s">
        <v>238</v>
      </c>
      <c r="T77" s="22" t="s">
        <v>238</v>
      </c>
      <c r="U77" s="22" t="s">
        <v>238</v>
      </c>
      <c r="V77" s="19" t="s">
        <v>238</v>
      </c>
      <c r="W77" s="19" t="s">
        <v>238</v>
      </c>
      <c r="X77" s="19" t="s">
        <v>238</v>
      </c>
      <c r="Y77" s="19" t="s">
        <v>238</v>
      </c>
      <c r="Z77" s="19" t="s">
        <v>238</v>
      </c>
      <c r="AA77" s="19" t="s">
        <v>238</v>
      </c>
      <c r="AB77" s="19" t="s">
        <v>238</v>
      </c>
      <c r="AC77" s="19" t="s">
        <v>238</v>
      </c>
      <c r="AD77" s="19" t="s">
        <v>238</v>
      </c>
      <c r="AE77" s="19" t="str">
        <f t="shared" si="3"/>
        <v/>
      </c>
      <c r="AF77" s="19" t="str">
        <f t="shared" si="4"/>
        <v/>
      </c>
      <c r="AG77" s="19" t="str">
        <f t="shared" si="5"/>
        <v/>
      </c>
    </row>
    <row r="78" spans="1:33" ht="15.95" customHeight="1" x14ac:dyDescent="0.25">
      <c r="A78" s="19">
        <v>74</v>
      </c>
      <c r="B78" s="8" t="s">
        <v>270</v>
      </c>
      <c r="C78" s="8" t="s">
        <v>271</v>
      </c>
      <c r="D78" s="22" t="s">
        <v>238</v>
      </c>
      <c r="E78" s="8" t="s">
        <v>239</v>
      </c>
      <c r="F78" s="22" t="s">
        <v>238</v>
      </c>
      <c r="G78" s="22" t="s">
        <v>238</v>
      </c>
      <c r="H78" s="22" t="s">
        <v>238</v>
      </c>
      <c r="I78" s="22" t="s">
        <v>238</v>
      </c>
      <c r="J78" s="22">
        <v>0.72448000000000001</v>
      </c>
      <c r="K78" s="22">
        <v>0.53415000000000001</v>
      </c>
      <c r="L78" s="22">
        <v>0.91481999999999997</v>
      </c>
      <c r="M78" s="22">
        <v>0.88136000000000003</v>
      </c>
      <c r="N78" s="22">
        <v>0.91176000000000001</v>
      </c>
      <c r="O78" s="22">
        <v>0.79195000000000004</v>
      </c>
      <c r="P78" s="22">
        <v>1</v>
      </c>
      <c r="Q78" s="22">
        <v>0.96077999999999997</v>
      </c>
      <c r="R78" s="22">
        <v>0.64076999999999995</v>
      </c>
      <c r="S78" s="22">
        <v>0.48310999999999998</v>
      </c>
      <c r="T78" s="22">
        <v>0.79844000000000004</v>
      </c>
      <c r="U78" s="22">
        <v>0.84</v>
      </c>
      <c r="V78" s="19">
        <v>0.72672999999999999</v>
      </c>
      <c r="W78" s="19">
        <v>0.53152999999999995</v>
      </c>
      <c r="X78" s="19">
        <v>0.92191999999999996</v>
      </c>
      <c r="Y78" s="19">
        <v>0.91263000000000005</v>
      </c>
      <c r="Z78" s="19">
        <v>0.78156999999999999</v>
      </c>
      <c r="AA78" s="19">
        <v>1</v>
      </c>
      <c r="AB78" s="19">
        <v>0.63997999999999999</v>
      </c>
      <c r="AC78" s="19">
        <v>0.48247000000000001</v>
      </c>
      <c r="AD78" s="19">
        <v>0.79749000000000003</v>
      </c>
      <c r="AE78" s="19" t="str">
        <f t="shared" si="3"/>
        <v>0.73 (0.53, 0.92)</v>
      </c>
      <c r="AF78" s="19" t="str">
        <f t="shared" si="4"/>
        <v>0.91 (0.78, 1.00)</v>
      </c>
      <c r="AG78" s="19" t="str">
        <f t="shared" si="5"/>
        <v>0.64 (0.48, 0.80)</v>
      </c>
    </row>
    <row r="79" spans="1:33" ht="15.95" customHeight="1" x14ac:dyDescent="0.25">
      <c r="A79" s="19">
        <v>75</v>
      </c>
      <c r="B79" s="8" t="s">
        <v>270</v>
      </c>
      <c r="C79" s="8" t="s">
        <v>271</v>
      </c>
      <c r="D79" s="22">
        <v>0</v>
      </c>
      <c r="E79" s="8" t="s">
        <v>244</v>
      </c>
      <c r="F79" s="22">
        <v>433</v>
      </c>
      <c r="G79" s="22">
        <v>62.633000000000003</v>
      </c>
      <c r="H79" s="22">
        <v>63.338999999999999</v>
      </c>
      <c r="I79" s="22">
        <v>65.507000000000005</v>
      </c>
      <c r="J79" s="22" t="s">
        <v>238</v>
      </c>
      <c r="K79" s="22" t="s">
        <v>238</v>
      </c>
      <c r="L79" s="22" t="s">
        <v>238</v>
      </c>
      <c r="M79" s="22" t="s">
        <v>238</v>
      </c>
      <c r="N79" s="22" t="s">
        <v>238</v>
      </c>
      <c r="O79" s="22" t="s">
        <v>238</v>
      </c>
      <c r="P79" s="22" t="s">
        <v>238</v>
      </c>
      <c r="Q79" s="22" t="s">
        <v>238</v>
      </c>
      <c r="R79" s="22" t="s">
        <v>238</v>
      </c>
      <c r="S79" s="22" t="s">
        <v>238</v>
      </c>
      <c r="T79" s="22" t="s">
        <v>238</v>
      </c>
      <c r="U79" s="22" t="s">
        <v>238</v>
      </c>
      <c r="V79" s="19" t="s">
        <v>238</v>
      </c>
      <c r="W79" s="19" t="s">
        <v>238</v>
      </c>
      <c r="X79" s="19" t="s">
        <v>238</v>
      </c>
      <c r="Y79" s="19" t="s">
        <v>238</v>
      </c>
      <c r="Z79" s="19" t="s">
        <v>238</v>
      </c>
      <c r="AA79" s="19" t="s">
        <v>238</v>
      </c>
      <c r="AB79" s="19" t="s">
        <v>238</v>
      </c>
      <c r="AC79" s="19" t="s">
        <v>238</v>
      </c>
      <c r="AD79" s="19" t="s">
        <v>238</v>
      </c>
      <c r="AE79" s="19" t="str">
        <f t="shared" si="3"/>
        <v/>
      </c>
      <c r="AF79" s="19" t="str">
        <f t="shared" si="4"/>
        <v/>
      </c>
      <c r="AG79" s="19" t="str">
        <f t="shared" si="5"/>
        <v/>
      </c>
    </row>
    <row r="80" spans="1:33" ht="15.95" customHeight="1" x14ac:dyDescent="0.25">
      <c r="A80" s="19">
        <v>76</v>
      </c>
      <c r="B80" s="8" t="s">
        <v>270</v>
      </c>
      <c r="C80" s="8" t="s">
        <v>271</v>
      </c>
      <c r="D80" s="22">
        <v>1</v>
      </c>
      <c r="E80" s="8" t="s">
        <v>245</v>
      </c>
      <c r="F80" s="22">
        <v>228</v>
      </c>
      <c r="G80" s="22">
        <v>37.366999999999997</v>
      </c>
      <c r="H80" s="22">
        <v>36.661000000000001</v>
      </c>
      <c r="I80" s="22">
        <v>34.493000000000002</v>
      </c>
      <c r="J80" s="22" t="s">
        <v>238</v>
      </c>
      <c r="K80" s="22" t="s">
        <v>238</v>
      </c>
      <c r="L80" s="22" t="s">
        <v>238</v>
      </c>
      <c r="M80" s="22" t="s">
        <v>238</v>
      </c>
      <c r="N80" s="22" t="s">
        <v>238</v>
      </c>
      <c r="O80" s="22" t="s">
        <v>238</v>
      </c>
      <c r="P80" s="22" t="s">
        <v>238</v>
      </c>
      <c r="Q80" s="22" t="s">
        <v>238</v>
      </c>
      <c r="R80" s="22" t="s">
        <v>238</v>
      </c>
      <c r="S80" s="22" t="s">
        <v>238</v>
      </c>
      <c r="T80" s="22" t="s">
        <v>238</v>
      </c>
      <c r="U80" s="22" t="s">
        <v>238</v>
      </c>
      <c r="V80" s="19" t="s">
        <v>238</v>
      </c>
      <c r="W80" s="19" t="s">
        <v>238</v>
      </c>
      <c r="X80" s="19" t="s">
        <v>238</v>
      </c>
      <c r="Y80" s="19" t="s">
        <v>238</v>
      </c>
      <c r="Z80" s="19" t="s">
        <v>238</v>
      </c>
      <c r="AA80" s="19" t="s">
        <v>238</v>
      </c>
      <c r="AB80" s="19" t="s">
        <v>238</v>
      </c>
      <c r="AC80" s="19" t="s">
        <v>238</v>
      </c>
      <c r="AD80" s="19" t="s">
        <v>238</v>
      </c>
      <c r="AE80" s="19" t="str">
        <f t="shared" si="3"/>
        <v/>
      </c>
      <c r="AF80" s="19" t="str">
        <f t="shared" si="4"/>
        <v/>
      </c>
      <c r="AG80" s="19" t="str">
        <f t="shared" si="5"/>
        <v/>
      </c>
    </row>
    <row r="81" spans="1:33" ht="15.95" customHeight="1" x14ac:dyDescent="0.25">
      <c r="A81" s="19">
        <v>77</v>
      </c>
      <c r="B81" s="8" t="s">
        <v>272</v>
      </c>
      <c r="C81" s="8" t="s">
        <v>132</v>
      </c>
      <c r="D81" s="22" t="s">
        <v>238</v>
      </c>
      <c r="E81" s="8" t="s">
        <v>239</v>
      </c>
      <c r="F81" s="22" t="s">
        <v>238</v>
      </c>
      <c r="G81" s="22" t="s">
        <v>238</v>
      </c>
      <c r="H81" s="22" t="s">
        <v>238</v>
      </c>
      <c r="I81" s="22" t="s">
        <v>238</v>
      </c>
      <c r="J81" s="22">
        <v>0.53571000000000002</v>
      </c>
      <c r="K81" s="22">
        <v>0.31469999999999998</v>
      </c>
      <c r="L81" s="22">
        <v>0.75673000000000001</v>
      </c>
      <c r="M81" s="22">
        <v>0.76785999999999999</v>
      </c>
      <c r="N81" s="22">
        <v>0.67308000000000001</v>
      </c>
      <c r="O81" s="22">
        <v>0.46826000000000001</v>
      </c>
      <c r="P81" s="22">
        <v>0.87788999999999995</v>
      </c>
      <c r="Q81" s="22">
        <v>0.84314</v>
      </c>
      <c r="R81" s="22">
        <v>0.60953999999999997</v>
      </c>
      <c r="S81" s="22">
        <v>0.44752999999999998</v>
      </c>
      <c r="T81" s="22">
        <v>0.77154999999999996</v>
      </c>
      <c r="U81" s="22">
        <v>0.82</v>
      </c>
      <c r="V81" s="19">
        <v>0.53971000000000002</v>
      </c>
      <c r="W81" s="19">
        <v>0.32727000000000001</v>
      </c>
      <c r="X81" s="19">
        <v>0.75214999999999999</v>
      </c>
      <c r="Y81" s="19">
        <v>0.67418999999999996</v>
      </c>
      <c r="Z81" s="19">
        <v>0.42984</v>
      </c>
      <c r="AA81" s="19">
        <v>0.87782000000000004</v>
      </c>
      <c r="AB81" s="19">
        <v>0.61133000000000004</v>
      </c>
      <c r="AC81" s="19">
        <v>0.43858999999999998</v>
      </c>
      <c r="AD81" s="19">
        <v>0.76248000000000005</v>
      </c>
      <c r="AE81" s="19" t="str">
        <f t="shared" si="3"/>
        <v>0.54 (0.33, 0.75)</v>
      </c>
      <c r="AF81" s="19" t="str">
        <f t="shared" si="4"/>
        <v>0.67 (0.43, 0.88)</v>
      </c>
      <c r="AG81" s="19" t="str">
        <f t="shared" si="5"/>
        <v>0.61 (0.44, 0.76)</v>
      </c>
    </row>
    <row r="82" spans="1:33" ht="15.95" customHeight="1" x14ac:dyDescent="0.25">
      <c r="A82" s="19">
        <v>78</v>
      </c>
      <c r="B82" s="8" t="s">
        <v>272</v>
      </c>
      <c r="C82" s="8" t="s">
        <v>132</v>
      </c>
      <c r="D82" s="22">
        <v>0</v>
      </c>
      <c r="E82" s="8" t="s">
        <v>244</v>
      </c>
      <c r="F82" s="22">
        <v>455</v>
      </c>
      <c r="G82" s="22">
        <v>53.488</v>
      </c>
      <c r="H82" s="22">
        <v>69.900999999999996</v>
      </c>
      <c r="I82" s="22">
        <v>68.938999999999993</v>
      </c>
      <c r="J82" s="22" t="s">
        <v>238</v>
      </c>
      <c r="K82" s="22" t="s">
        <v>238</v>
      </c>
      <c r="L82" s="22" t="s">
        <v>238</v>
      </c>
      <c r="M82" s="22" t="s">
        <v>238</v>
      </c>
      <c r="N82" s="22" t="s">
        <v>238</v>
      </c>
      <c r="O82" s="22" t="s">
        <v>238</v>
      </c>
      <c r="P82" s="22" t="s">
        <v>238</v>
      </c>
      <c r="Q82" s="22" t="s">
        <v>238</v>
      </c>
      <c r="R82" s="22" t="s">
        <v>238</v>
      </c>
      <c r="S82" s="22" t="s">
        <v>238</v>
      </c>
      <c r="T82" s="22" t="s">
        <v>238</v>
      </c>
      <c r="U82" s="22" t="s">
        <v>238</v>
      </c>
      <c r="V82" s="19" t="s">
        <v>238</v>
      </c>
      <c r="W82" s="19" t="s">
        <v>238</v>
      </c>
      <c r="X82" s="19" t="s">
        <v>238</v>
      </c>
      <c r="Y82" s="19" t="s">
        <v>238</v>
      </c>
      <c r="Z82" s="19" t="s">
        <v>238</v>
      </c>
      <c r="AA82" s="19" t="s">
        <v>238</v>
      </c>
      <c r="AB82" s="19" t="s">
        <v>238</v>
      </c>
      <c r="AC82" s="19" t="s">
        <v>238</v>
      </c>
      <c r="AD82" s="19" t="s">
        <v>238</v>
      </c>
      <c r="AE82" s="19" t="str">
        <f t="shared" si="3"/>
        <v/>
      </c>
      <c r="AF82" s="19" t="str">
        <f t="shared" si="4"/>
        <v/>
      </c>
      <c r="AG82" s="19" t="str">
        <f t="shared" si="5"/>
        <v/>
      </c>
    </row>
    <row r="83" spans="1:33" ht="15.95" customHeight="1" x14ac:dyDescent="0.25">
      <c r="A83" s="19">
        <v>79</v>
      </c>
      <c r="B83" s="8" t="s">
        <v>272</v>
      </c>
      <c r="C83" s="8" t="s">
        <v>132</v>
      </c>
      <c r="D83" s="22">
        <v>1</v>
      </c>
      <c r="E83" s="8" t="s">
        <v>245</v>
      </c>
      <c r="F83" s="22">
        <v>205</v>
      </c>
      <c r="G83" s="22">
        <v>46.512</v>
      </c>
      <c r="H83" s="22">
        <v>30.099</v>
      </c>
      <c r="I83" s="22">
        <v>31.061</v>
      </c>
      <c r="J83" s="22" t="s">
        <v>238</v>
      </c>
      <c r="K83" s="22" t="s">
        <v>238</v>
      </c>
      <c r="L83" s="22" t="s">
        <v>238</v>
      </c>
      <c r="M83" s="22" t="s">
        <v>238</v>
      </c>
      <c r="N83" s="22" t="s">
        <v>238</v>
      </c>
      <c r="O83" s="22" t="s">
        <v>238</v>
      </c>
      <c r="P83" s="22" t="s">
        <v>238</v>
      </c>
      <c r="Q83" s="22" t="s">
        <v>238</v>
      </c>
      <c r="R83" s="22" t="s">
        <v>238</v>
      </c>
      <c r="S83" s="22" t="s">
        <v>238</v>
      </c>
      <c r="T83" s="22" t="s">
        <v>238</v>
      </c>
      <c r="U83" s="22" t="s">
        <v>238</v>
      </c>
      <c r="V83" s="19" t="s">
        <v>238</v>
      </c>
      <c r="W83" s="19" t="s">
        <v>238</v>
      </c>
      <c r="X83" s="19" t="s">
        <v>238</v>
      </c>
      <c r="Y83" s="19" t="s">
        <v>238</v>
      </c>
      <c r="Z83" s="19" t="s">
        <v>238</v>
      </c>
      <c r="AA83" s="19" t="s">
        <v>238</v>
      </c>
      <c r="AB83" s="19" t="s">
        <v>238</v>
      </c>
      <c r="AC83" s="19" t="s">
        <v>238</v>
      </c>
      <c r="AD83" s="19" t="s">
        <v>238</v>
      </c>
      <c r="AE83" s="19" t="str">
        <f t="shared" si="3"/>
        <v/>
      </c>
      <c r="AF83" s="19" t="str">
        <f t="shared" si="4"/>
        <v/>
      </c>
      <c r="AG83" s="19" t="str">
        <f t="shared" si="5"/>
        <v/>
      </c>
    </row>
    <row r="84" spans="1:33" ht="15.95" customHeight="1" x14ac:dyDescent="0.25">
      <c r="A84" s="19">
        <v>80</v>
      </c>
      <c r="B84" s="8" t="s">
        <v>273</v>
      </c>
      <c r="C84" s="8" t="s">
        <v>133</v>
      </c>
      <c r="D84" s="22" t="s">
        <v>238</v>
      </c>
      <c r="E84" s="8" t="s">
        <v>239</v>
      </c>
      <c r="F84" s="22" t="s">
        <v>238</v>
      </c>
      <c r="G84" s="22" t="s">
        <v>238</v>
      </c>
      <c r="H84" s="22" t="s">
        <v>238</v>
      </c>
      <c r="I84" s="22" t="s">
        <v>238</v>
      </c>
      <c r="J84" s="22">
        <v>0.60665999999999998</v>
      </c>
      <c r="K84" s="22">
        <v>0.39824999999999999</v>
      </c>
      <c r="L84" s="22">
        <v>0.81506000000000001</v>
      </c>
      <c r="M84" s="22">
        <v>0.81033999999999995</v>
      </c>
      <c r="N84" s="22">
        <v>0.82474000000000003</v>
      </c>
      <c r="O84" s="22">
        <v>0.66242000000000001</v>
      </c>
      <c r="P84" s="22">
        <v>0.98707</v>
      </c>
      <c r="Q84" s="22">
        <v>0.92157</v>
      </c>
      <c r="R84" s="22" t="s">
        <v>238</v>
      </c>
      <c r="S84" s="22" t="s">
        <v>238</v>
      </c>
      <c r="T84" s="22" t="s">
        <v>238</v>
      </c>
      <c r="U84" s="22" t="s">
        <v>238</v>
      </c>
      <c r="V84" s="19">
        <v>0.60992999999999997</v>
      </c>
      <c r="W84" s="19">
        <v>0.39716000000000001</v>
      </c>
      <c r="X84" s="19">
        <v>0.78722999999999999</v>
      </c>
      <c r="Y84" s="19">
        <v>0.82525999999999999</v>
      </c>
      <c r="Z84" s="19">
        <v>0.65051999999999999</v>
      </c>
      <c r="AA84" s="19">
        <v>0.95630999999999999</v>
      </c>
      <c r="AB84" s="19" t="s">
        <v>238</v>
      </c>
      <c r="AC84" s="19" t="s">
        <v>238</v>
      </c>
      <c r="AD84" s="19" t="s">
        <v>238</v>
      </c>
      <c r="AE84" s="19" t="str">
        <f t="shared" si="3"/>
        <v>0.61 (0.40, 0.79)</v>
      </c>
      <c r="AF84" s="19" t="str">
        <f t="shared" si="4"/>
        <v>0.83 (0.65, 0.96)</v>
      </c>
      <c r="AG84" s="19" t="str">
        <f t="shared" si="5"/>
        <v/>
      </c>
    </row>
    <row r="85" spans="1:33" ht="15.95" customHeight="1" x14ac:dyDescent="0.25">
      <c r="A85" s="19">
        <v>81</v>
      </c>
      <c r="B85" s="8" t="s">
        <v>273</v>
      </c>
      <c r="C85" s="8" t="s">
        <v>133</v>
      </c>
      <c r="D85" s="22">
        <v>0</v>
      </c>
      <c r="E85" s="8" t="s">
        <v>244</v>
      </c>
      <c r="F85" s="22">
        <v>422</v>
      </c>
      <c r="G85" s="22">
        <v>61.261000000000003</v>
      </c>
      <c r="H85" s="22">
        <v>69.293999999999997</v>
      </c>
      <c r="I85" s="22">
        <v>0</v>
      </c>
      <c r="J85" s="22" t="s">
        <v>238</v>
      </c>
      <c r="K85" s="22" t="s">
        <v>238</v>
      </c>
      <c r="L85" s="22" t="s">
        <v>238</v>
      </c>
      <c r="M85" s="22" t="s">
        <v>238</v>
      </c>
      <c r="N85" s="22" t="s">
        <v>238</v>
      </c>
      <c r="O85" s="22" t="s">
        <v>238</v>
      </c>
      <c r="P85" s="22" t="s">
        <v>238</v>
      </c>
      <c r="Q85" s="22" t="s">
        <v>238</v>
      </c>
      <c r="R85" s="22" t="s">
        <v>238</v>
      </c>
      <c r="S85" s="22" t="s">
        <v>238</v>
      </c>
      <c r="T85" s="22" t="s">
        <v>238</v>
      </c>
      <c r="U85" s="22" t="s">
        <v>238</v>
      </c>
      <c r="V85" s="19" t="s">
        <v>238</v>
      </c>
      <c r="W85" s="19" t="s">
        <v>238</v>
      </c>
      <c r="X85" s="19" t="s">
        <v>238</v>
      </c>
      <c r="Y85" s="19" t="s">
        <v>238</v>
      </c>
      <c r="Z85" s="19" t="s">
        <v>238</v>
      </c>
      <c r="AA85" s="19" t="s">
        <v>238</v>
      </c>
      <c r="AB85" s="19" t="s">
        <v>238</v>
      </c>
      <c r="AC85" s="19" t="s">
        <v>238</v>
      </c>
      <c r="AD85" s="19" t="s">
        <v>238</v>
      </c>
      <c r="AE85" s="19" t="str">
        <f t="shared" si="3"/>
        <v/>
      </c>
      <c r="AF85" s="19" t="str">
        <f t="shared" si="4"/>
        <v/>
      </c>
      <c r="AG85" s="19" t="str">
        <f t="shared" si="5"/>
        <v/>
      </c>
    </row>
    <row r="86" spans="1:33" ht="15.95" customHeight="1" x14ac:dyDescent="0.25">
      <c r="A86" s="19">
        <v>82</v>
      </c>
      <c r="B86" s="8" t="s">
        <v>273</v>
      </c>
      <c r="C86" s="8" t="s">
        <v>133</v>
      </c>
      <c r="D86" s="22">
        <v>1</v>
      </c>
      <c r="E86" s="8" t="s">
        <v>245</v>
      </c>
      <c r="F86" s="22">
        <v>187</v>
      </c>
      <c r="G86" s="22">
        <v>38.738999999999997</v>
      </c>
      <c r="H86" s="22">
        <v>30.706</v>
      </c>
      <c r="I86" s="22">
        <v>0</v>
      </c>
      <c r="J86" s="22" t="s">
        <v>238</v>
      </c>
      <c r="K86" s="22" t="s">
        <v>238</v>
      </c>
      <c r="L86" s="22" t="s">
        <v>238</v>
      </c>
      <c r="M86" s="22" t="s">
        <v>238</v>
      </c>
      <c r="N86" s="22" t="s">
        <v>238</v>
      </c>
      <c r="O86" s="22" t="s">
        <v>238</v>
      </c>
      <c r="P86" s="22" t="s">
        <v>238</v>
      </c>
      <c r="Q86" s="22" t="s">
        <v>238</v>
      </c>
      <c r="R86" s="22" t="s">
        <v>238</v>
      </c>
      <c r="S86" s="22" t="s">
        <v>238</v>
      </c>
      <c r="T86" s="22" t="s">
        <v>238</v>
      </c>
      <c r="U86" s="22" t="s">
        <v>238</v>
      </c>
      <c r="V86" s="19" t="s">
        <v>238</v>
      </c>
      <c r="W86" s="19" t="s">
        <v>238</v>
      </c>
      <c r="X86" s="19" t="s">
        <v>238</v>
      </c>
      <c r="Y86" s="19" t="s">
        <v>238</v>
      </c>
      <c r="Z86" s="19" t="s">
        <v>238</v>
      </c>
      <c r="AA86" s="19" t="s">
        <v>238</v>
      </c>
      <c r="AB86" s="19" t="s">
        <v>238</v>
      </c>
      <c r="AC86" s="19" t="s">
        <v>238</v>
      </c>
      <c r="AD86" s="19" t="s">
        <v>238</v>
      </c>
      <c r="AE86" s="19" t="str">
        <f t="shared" si="3"/>
        <v/>
      </c>
      <c r="AF86" s="19" t="str">
        <f t="shared" si="4"/>
        <v/>
      </c>
      <c r="AG86" s="19" t="str">
        <f t="shared" si="5"/>
        <v/>
      </c>
    </row>
    <row r="87" spans="1:33" ht="15.95" customHeight="1" x14ac:dyDescent="0.25">
      <c r="A87" s="19">
        <v>83</v>
      </c>
      <c r="B87" s="8" t="s">
        <v>274</v>
      </c>
      <c r="C87" s="8" t="s">
        <v>134</v>
      </c>
      <c r="D87" s="22" t="s">
        <v>238</v>
      </c>
      <c r="E87" s="8" t="s">
        <v>239</v>
      </c>
      <c r="F87" s="22" t="s">
        <v>238</v>
      </c>
      <c r="G87" s="22" t="s">
        <v>238</v>
      </c>
      <c r="H87" s="22" t="s">
        <v>238</v>
      </c>
      <c r="I87" s="22" t="s">
        <v>238</v>
      </c>
      <c r="J87" s="22">
        <v>1</v>
      </c>
      <c r="K87" s="22">
        <v>1</v>
      </c>
      <c r="L87" s="22">
        <v>1</v>
      </c>
      <c r="M87" s="22">
        <v>1</v>
      </c>
      <c r="N87" s="22">
        <v>1</v>
      </c>
      <c r="O87" s="22">
        <v>1</v>
      </c>
      <c r="P87" s="22">
        <v>1</v>
      </c>
      <c r="Q87" s="22">
        <v>1</v>
      </c>
      <c r="R87" s="22" t="s">
        <v>238</v>
      </c>
      <c r="S87" s="22" t="s">
        <v>238</v>
      </c>
      <c r="T87" s="22" t="s">
        <v>238</v>
      </c>
      <c r="U87" s="22" t="s">
        <v>238</v>
      </c>
      <c r="V87" s="19" t="s">
        <v>238</v>
      </c>
      <c r="W87" s="19" t="s">
        <v>238</v>
      </c>
      <c r="X87" s="19" t="s">
        <v>238</v>
      </c>
      <c r="Y87" s="19">
        <v>1</v>
      </c>
      <c r="Z87" s="19">
        <v>1</v>
      </c>
      <c r="AA87" s="19">
        <v>1</v>
      </c>
      <c r="AB87" s="19" t="s">
        <v>238</v>
      </c>
      <c r="AC87" s="19" t="s">
        <v>238</v>
      </c>
      <c r="AD87" s="19" t="s">
        <v>238</v>
      </c>
      <c r="AE87" s="19" t="str">
        <f t="shared" si="3"/>
        <v/>
      </c>
      <c r="AF87" s="19" t="str">
        <f t="shared" si="4"/>
        <v>1.00 (1.00, 1.00)</v>
      </c>
      <c r="AG87" s="19" t="str">
        <f t="shared" si="5"/>
        <v/>
      </c>
    </row>
    <row r="88" spans="1:33" ht="15.95" customHeight="1" x14ac:dyDescent="0.25">
      <c r="A88" s="19">
        <v>84</v>
      </c>
      <c r="B88" s="8" t="s">
        <v>274</v>
      </c>
      <c r="C88" s="8" t="s">
        <v>134</v>
      </c>
      <c r="D88" s="22">
        <v>0</v>
      </c>
      <c r="E88" s="8" t="s">
        <v>244</v>
      </c>
      <c r="F88" s="22">
        <v>601</v>
      </c>
      <c r="G88" s="22">
        <v>97.691000000000003</v>
      </c>
      <c r="H88" s="22">
        <v>98.525000000000006</v>
      </c>
      <c r="I88" s="22">
        <v>0</v>
      </c>
      <c r="J88" s="22" t="s">
        <v>238</v>
      </c>
      <c r="K88" s="22" t="s">
        <v>238</v>
      </c>
      <c r="L88" s="22" t="s">
        <v>238</v>
      </c>
      <c r="M88" s="22" t="s">
        <v>238</v>
      </c>
      <c r="N88" s="22" t="s">
        <v>238</v>
      </c>
      <c r="O88" s="22" t="s">
        <v>238</v>
      </c>
      <c r="P88" s="22" t="s">
        <v>238</v>
      </c>
      <c r="Q88" s="22" t="s">
        <v>238</v>
      </c>
      <c r="R88" s="22" t="s">
        <v>238</v>
      </c>
      <c r="S88" s="22" t="s">
        <v>238</v>
      </c>
      <c r="T88" s="22" t="s">
        <v>238</v>
      </c>
      <c r="U88" s="22" t="s">
        <v>238</v>
      </c>
      <c r="V88" s="19" t="s">
        <v>238</v>
      </c>
      <c r="W88" s="19" t="s">
        <v>238</v>
      </c>
      <c r="X88" s="19" t="s">
        <v>238</v>
      </c>
      <c r="Y88" s="19" t="s">
        <v>238</v>
      </c>
      <c r="Z88" s="19" t="s">
        <v>238</v>
      </c>
      <c r="AA88" s="19" t="s">
        <v>238</v>
      </c>
      <c r="AB88" s="19" t="s">
        <v>238</v>
      </c>
      <c r="AC88" s="19" t="s">
        <v>238</v>
      </c>
      <c r="AD88" s="19" t="s">
        <v>238</v>
      </c>
      <c r="AE88" s="19" t="str">
        <f t="shared" si="3"/>
        <v/>
      </c>
      <c r="AF88" s="19" t="str">
        <f t="shared" si="4"/>
        <v/>
      </c>
      <c r="AG88" s="19" t="str">
        <f t="shared" si="5"/>
        <v/>
      </c>
    </row>
    <row r="89" spans="1:33" ht="15.95" customHeight="1" x14ac:dyDescent="0.25">
      <c r="A89" s="19">
        <v>85</v>
      </c>
      <c r="B89" s="8" t="s">
        <v>274</v>
      </c>
      <c r="C89" s="8" t="s">
        <v>134</v>
      </c>
      <c r="D89" s="22">
        <v>1</v>
      </c>
      <c r="E89" s="8" t="s">
        <v>245</v>
      </c>
      <c r="F89" s="22">
        <v>9</v>
      </c>
      <c r="G89" s="22">
        <v>2.3090000000000002</v>
      </c>
      <c r="H89" s="22">
        <v>1.4750000000000001</v>
      </c>
      <c r="I89" s="22">
        <v>0</v>
      </c>
      <c r="J89" s="22" t="s">
        <v>238</v>
      </c>
      <c r="K89" s="22" t="s">
        <v>238</v>
      </c>
      <c r="L89" s="22" t="s">
        <v>238</v>
      </c>
      <c r="M89" s="22" t="s">
        <v>238</v>
      </c>
      <c r="N89" s="22" t="s">
        <v>238</v>
      </c>
      <c r="O89" s="22" t="s">
        <v>238</v>
      </c>
      <c r="P89" s="22" t="s">
        <v>238</v>
      </c>
      <c r="Q89" s="22" t="s">
        <v>238</v>
      </c>
      <c r="R89" s="22" t="s">
        <v>238</v>
      </c>
      <c r="S89" s="22" t="s">
        <v>238</v>
      </c>
      <c r="T89" s="22" t="s">
        <v>238</v>
      </c>
      <c r="U89" s="22" t="s">
        <v>238</v>
      </c>
      <c r="V89" s="19" t="s">
        <v>238</v>
      </c>
      <c r="W89" s="19" t="s">
        <v>238</v>
      </c>
      <c r="X89" s="19" t="s">
        <v>238</v>
      </c>
      <c r="Y89" s="19" t="s">
        <v>238</v>
      </c>
      <c r="Z89" s="19" t="s">
        <v>238</v>
      </c>
      <c r="AA89" s="19" t="s">
        <v>238</v>
      </c>
      <c r="AB89" s="19" t="s">
        <v>238</v>
      </c>
      <c r="AC89" s="19" t="s">
        <v>238</v>
      </c>
      <c r="AD89" s="19" t="s">
        <v>238</v>
      </c>
      <c r="AE89" s="19" t="str">
        <f t="shared" si="3"/>
        <v/>
      </c>
      <c r="AF89" s="19" t="str">
        <f t="shared" si="4"/>
        <v/>
      </c>
      <c r="AG89" s="19" t="str">
        <f t="shared" si="5"/>
        <v/>
      </c>
    </row>
    <row r="90" spans="1:33" ht="15.95" customHeight="1" x14ac:dyDescent="0.25">
      <c r="A90" s="19">
        <v>86</v>
      </c>
      <c r="B90" s="8" t="s">
        <v>275</v>
      </c>
      <c r="C90" s="8" t="s">
        <v>135</v>
      </c>
      <c r="D90" s="22" t="s">
        <v>238</v>
      </c>
      <c r="E90" s="8" t="s">
        <v>239</v>
      </c>
      <c r="F90" s="22" t="s">
        <v>238</v>
      </c>
      <c r="G90" s="22" t="s">
        <v>238</v>
      </c>
      <c r="H90" s="22" t="s">
        <v>238</v>
      </c>
      <c r="I90" s="22" t="s">
        <v>238</v>
      </c>
      <c r="J90" s="22" t="s">
        <v>238</v>
      </c>
      <c r="K90" s="22" t="s">
        <v>238</v>
      </c>
      <c r="L90" s="22" t="s">
        <v>238</v>
      </c>
      <c r="M90" s="22">
        <v>1</v>
      </c>
      <c r="N90" s="22" t="s">
        <v>238</v>
      </c>
      <c r="O90" s="22" t="s">
        <v>238</v>
      </c>
      <c r="P90" s="22" t="s">
        <v>238</v>
      </c>
      <c r="Q90" s="22">
        <v>1</v>
      </c>
      <c r="R90" s="22" t="s">
        <v>238</v>
      </c>
      <c r="S90" s="22" t="s">
        <v>238</v>
      </c>
      <c r="T90" s="22" t="s">
        <v>238</v>
      </c>
      <c r="U90" s="22" t="s">
        <v>238</v>
      </c>
      <c r="V90" s="19">
        <v>0</v>
      </c>
      <c r="W90" s="19">
        <v>1</v>
      </c>
      <c r="X90" s="19">
        <v>1</v>
      </c>
      <c r="Y90" s="19">
        <v>0</v>
      </c>
      <c r="Z90" s="19">
        <v>1</v>
      </c>
      <c r="AA90" s="19">
        <v>1</v>
      </c>
      <c r="AB90" s="19" t="s">
        <v>238</v>
      </c>
      <c r="AC90" s="19" t="s">
        <v>238</v>
      </c>
      <c r="AD90" s="19" t="s">
        <v>238</v>
      </c>
      <c r="AE90" s="19" t="str">
        <f t="shared" si="3"/>
        <v>0.00 (1.00, 1.00)</v>
      </c>
      <c r="AF90" s="19" t="str">
        <f t="shared" si="4"/>
        <v>0.00 (1.00, 1.00)</v>
      </c>
      <c r="AG90" s="19" t="str">
        <f t="shared" si="5"/>
        <v/>
      </c>
    </row>
    <row r="91" spans="1:33" ht="15.95" customHeight="1" x14ac:dyDescent="0.25">
      <c r="A91" s="19">
        <v>87</v>
      </c>
      <c r="B91" s="8" t="s">
        <v>275</v>
      </c>
      <c r="C91" s="8" t="s">
        <v>135</v>
      </c>
      <c r="D91" s="22">
        <v>0</v>
      </c>
      <c r="E91" s="8" t="s">
        <v>244</v>
      </c>
      <c r="F91" s="22">
        <v>608</v>
      </c>
      <c r="G91" s="22">
        <v>99.111999999999995</v>
      </c>
      <c r="H91" s="22">
        <v>99.509</v>
      </c>
      <c r="I91" s="22">
        <v>0</v>
      </c>
      <c r="J91" s="22" t="s">
        <v>238</v>
      </c>
      <c r="K91" s="22" t="s">
        <v>238</v>
      </c>
      <c r="L91" s="22" t="s">
        <v>238</v>
      </c>
      <c r="M91" s="22" t="s">
        <v>238</v>
      </c>
      <c r="N91" s="22" t="s">
        <v>238</v>
      </c>
      <c r="O91" s="22" t="s">
        <v>238</v>
      </c>
      <c r="P91" s="22" t="s">
        <v>238</v>
      </c>
      <c r="Q91" s="22" t="s">
        <v>238</v>
      </c>
      <c r="R91" s="22" t="s">
        <v>238</v>
      </c>
      <c r="S91" s="22" t="s">
        <v>238</v>
      </c>
      <c r="T91" s="22" t="s">
        <v>238</v>
      </c>
      <c r="U91" s="22" t="s">
        <v>238</v>
      </c>
      <c r="V91" s="19" t="s">
        <v>238</v>
      </c>
      <c r="W91" s="19" t="s">
        <v>238</v>
      </c>
      <c r="X91" s="19" t="s">
        <v>238</v>
      </c>
      <c r="Y91" s="19" t="s">
        <v>238</v>
      </c>
      <c r="Z91" s="19" t="s">
        <v>238</v>
      </c>
      <c r="AA91" s="19" t="s">
        <v>238</v>
      </c>
      <c r="AB91" s="19" t="s">
        <v>238</v>
      </c>
      <c r="AC91" s="19" t="s">
        <v>238</v>
      </c>
      <c r="AD91" s="19" t="s">
        <v>238</v>
      </c>
      <c r="AE91" s="19" t="str">
        <f t="shared" si="3"/>
        <v/>
      </c>
      <c r="AF91" s="19" t="str">
        <f t="shared" si="4"/>
        <v/>
      </c>
      <c r="AG91" s="19" t="str">
        <f t="shared" si="5"/>
        <v/>
      </c>
    </row>
    <row r="92" spans="1:33" ht="15.95" customHeight="1" x14ac:dyDescent="0.25">
      <c r="A92" s="19">
        <v>88</v>
      </c>
      <c r="B92" s="8" t="s">
        <v>275</v>
      </c>
      <c r="C92" s="8" t="s">
        <v>135</v>
      </c>
      <c r="D92" s="22">
        <v>1</v>
      </c>
      <c r="E92" s="8" t="s">
        <v>245</v>
      </c>
      <c r="F92" s="22">
        <v>3</v>
      </c>
      <c r="G92" s="22">
        <v>0.88800000000000001</v>
      </c>
      <c r="H92" s="22">
        <v>0.49099999999999999</v>
      </c>
      <c r="I92" s="22">
        <v>0</v>
      </c>
      <c r="J92" s="22" t="s">
        <v>238</v>
      </c>
      <c r="K92" s="22" t="s">
        <v>238</v>
      </c>
      <c r="L92" s="22" t="s">
        <v>238</v>
      </c>
      <c r="M92" s="22" t="s">
        <v>238</v>
      </c>
      <c r="N92" s="22" t="s">
        <v>238</v>
      </c>
      <c r="O92" s="22" t="s">
        <v>238</v>
      </c>
      <c r="P92" s="22" t="s">
        <v>238</v>
      </c>
      <c r="Q92" s="22" t="s">
        <v>238</v>
      </c>
      <c r="R92" s="22" t="s">
        <v>238</v>
      </c>
      <c r="S92" s="22" t="s">
        <v>238</v>
      </c>
      <c r="T92" s="22" t="s">
        <v>238</v>
      </c>
      <c r="U92" s="22" t="s">
        <v>238</v>
      </c>
      <c r="V92" s="19" t="s">
        <v>238</v>
      </c>
      <c r="W92" s="19" t="s">
        <v>238</v>
      </c>
      <c r="X92" s="19" t="s">
        <v>238</v>
      </c>
      <c r="Y92" s="19" t="s">
        <v>238</v>
      </c>
      <c r="Z92" s="19" t="s">
        <v>238</v>
      </c>
      <c r="AA92" s="19" t="s">
        <v>238</v>
      </c>
      <c r="AB92" s="19" t="s">
        <v>238</v>
      </c>
      <c r="AC92" s="19" t="s">
        <v>238</v>
      </c>
      <c r="AD92" s="19" t="s">
        <v>238</v>
      </c>
      <c r="AE92" s="19" t="str">
        <f t="shared" si="3"/>
        <v/>
      </c>
      <c r="AF92" s="19" t="str">
        <f t="shared" si="4"/>
        <v/>
      </c>
      <c r="AG92" s="19" t="str">
        <f t="shared" si="5"/>
        <v/>
      </c>
    </row>
    <row r="93" spans="1:33" ht="15.95" customHeight="1" x14ac:dyDescent="0.25">
      <c r="A93" s="19">
        <v>89</v>
      </c>
      <c r="B93" s="8" t="s">
        <v>276</v>
      </c>
      <c r="C93" s="8" t="s">
        <v>136</v>
      </c>
      <c r="D93" s="22" t="s">
        <v>238</v>
      </c>
      <c r="E93" s="8" t="s">
        <v>239</v>
      </c>
      <c r="F93" s="22" t="s">
        <v>238</v>
      </c>
      <c r="G93" s="22" t="s">
        <v>238</v>
      </c>
      <c r="H93" s="22" t="s">
        <v>238</v>
      </c>
      <c r="I93" s="22" t="s">
        <v>238</v>
      </c>
      <c r="J93" s="22">
        <v>0.65895999999999999</v>
      </c>
      <c r="K93" s="22">
        <v>3.5950000000000003E-2</v>
      </c>
      <c r="L93" s="22">
        <v>1</v>
      </c>
      <c r="M93" s="22">
        <v>0.98304999999999998</v>
      </c>
      <c r="N93" s="22">
        <v>1</v>
      </c>
      <c r="O93" s="22">
        <v>1</v>
      </c>
      <c r="P93" s="22">
        <v>1</v>
      </c>
      <c r="Q93" s="22">
        <v>1</v>
      </c>
      <c r="R93" s="22" t="s">
        <v>238</v>
      </c>
      <c r="S93" s="22" t="s">
        <v>238</v>
      </c>
      <c r="T93" s="22" t="s">
        <v>238</v>
      </c>
      <c r="U93" s="22" t="s">
        <v>238</v>
      </c>
      <c r="V93" s="19">
        <v>0.66086999999999996</v>
      </c>
      <c r="W93" s="19">
        <v>-1.7389999999999999E-2</v>
      </c>
      <c r="X93" s="19">
        <v>1</v>
      </c>
      <c r="Y93" s="19">
        <v>1</v>
      </c>
      <c r="Z93" s="19">
        <v>1</v>
      </c>
      <c r="AA93" s="19">
        <v>1</v>
      </c>
      <c r="AB93" s="19" t="s">
        <v>238</v>
      </c>
      <c r="AC93" s="19" t="s">
        <v>238</v>
      </c>
      <c r="AD93" s="19" t="s">
        <v>238</v>
      </c>
      <c r="AE93" s="19" t="str">
        <f t="shared" si="3"/>
        <v>0.66 (-0.02, 1.00)</v>
      </c>
      <c r="AF93" s="19" t="str">
        <f t="shared" si="4"/>
        <v>1.00 (1.00, 1.00)</v>
      </c>
      <c r="AG93" s="19" t="str">
        <f t="shared" si="5"/>
        <v/>
      </c>
    </row>
    <row r="94" spans="1:33" ht="15.95" customHeight="1" x14ac:dyDescent="0.25">
      <c r="A94" s="19">
        <v>90</v>
      </c>
      <c r="B94" s="8" t="s">
        <v>276</v>
      </c>
      <c r="C94" s="8" t="s">
        <v>136</v>
      </c>
      <c r="D94" s="22">
        <v>0</v>
      </c>
      <c r="E94" s="8" t="s">
        <v>244</v>
      </c>
      <c r="F94" s="22">
        <v>599</v>
      </c>
      <c r="G94" s="22">
        <v>97.691000000000003</v>
      </c>
      <c r="H94" s="22">
        <v>98.358000000000004</v>
      </c>
      <c r="I94" s="22">
        <v>0</v>
      </c>
      <c r="J94" s="22" t="s">
        <v>238</v>
      </c>
      <c r="K94" s="22" t="s">
        <v>238</v>
      </c>
      <c r="L94" s="22" t="s">
        <v>238</v>
      </c>
      <c r="M94" s="22" t="s">
        <v>238</v>
      </c>
      <c r="N94" s="22" t="s">
        <v>238</v>
      </c>
      <c r="O94" s="22" t="s">
        <v>238</v>
      </c>
      <c r="P94" s="22" t="s">
        <v>238</v>
      </c>
      <c r="Q94" s="22" t="s">
        <v>238</v>
      </c>
      <c r="R94" s="22" t="s">
        <v>238</v>
      </c>
      <c r="S94" s="22" t="s">
        <v>238</v>
      </c>
      <c r="T94" s="22" t="s">
        <v>238</v>
      </c>
      <c r="U94" s="22" t="s">
        <v>238</v>
      </c>
      <c r="V94" s="19" t="s">
        <v>238</v>
      </c>
      <c r="W94" s="19" t="s">
        <v>238</v>
      </c>
      <c r="X94" s="19" t="s">
        <v>238</v>
      </c>
      <c r="Y94" s="19" t="s">
        <v>238</v>
      </c>
      <c r="Z94" s="19" t="s">
        <v>238</v>
      </c>
      <c r="AA94" s="19" t="s">
        <v>238</v>
      </c>
      <c r="AB94" s="19" t="s">
        <v>238</v>
      </c>
      <c r="AC94" s="19" t="s">
        <v>238</v>
      </c>
      <c r="AD94" s="19" t="s">
        <v>238</v>
      </c>
      <c r="AE94" s="19" t="str">
        <f t="shared" si="3"/>
        <v/>
      </c>
      <c r="AF94" s="19" t="str">
        <f t="shared" si="4"/>
        <v/>
      </c>
      <c r="AG94" s="19" t="str">
        <f t="shared" si="5"/>
        <v/>
      </c>
    </row>
    <row r="95" spans="1:33" ht="15.95" customHeight="1" x14ac:dyDescent="0.25">
      <c r="A95" s="19">
        <v>91</v>
      </c>
      <c r="B95" s="8" t="s">
        <v>276</v>
      </c>
      <c r="C95" s="8" t="s">
        <v>136</v>
      </c>
      <c r="D95" s="22">
        <v>1</v>
      </c>
      <c r="E95" s="8" t="s">
        <v>245</v>
      </c>
      <c r="F95" s="22">
        <v>10</v>
      </c>
      <c r="G95" s="22">
        <v>2.3090000000000002</v>
      </c>
      <c r="H95" s="22">
        <v>1.6419999999999999</v>
      </c>
      <c r="I95" s="22">
        <v>0</v>
      </c>
      <c r="J95" s="22" t="s">
        <v>238</v>
      </c>
      <c r="K95" s="22" t="s">
        <v>238</v>
      </c>
      <c r="L95" s="22" t="s">
        <v>238</v>
      </c>
      <c r="M95" s="22" t="s">
        <v>238</v>
      </c>
      <c r="N95" s="22" t="s">
        <v>238</v>
      </c>
      <c r="O95" s="22" t="s">
        <v>238</v>
      </c>
      <c r="P95" s="22" t="s">
        <v>238</v>
      </c>
      <c r="Q95" s="22" t="s">
        <v>238</v>
      </c>
      <c r="R95" s="22" t="s">
        <v>238</v>
      </c>
      <c r="S95" s="22" t="s">
        <v>238</v>
      </c>
      <c r="T95" s="22" t="s">
        <v>238</v>
      </c>
      <c r="U95" s="22" t="s">
        <v>238</v>
      </c>
      <c r="V95" s="19" t="s">
        <v>238</v>
      </c>
      <c r="W95" s="19" t="s">
        <v>238</v>
      </c>
      <c r="X95" s="19" t="s">
        <v>238</v>
      </c>
      <c r="Y95" s="19" t="s">
        <v>238</v>
      </c>
      <c r="Z95" s="19" t="s">
        <v>238</v>
      </c>
      <c r="AA95" s="19" t="s">
        <v>238</v>
      </c>
      <c r="AB95" s="19" t="s">
        <v>238</v>
      </c>
      <c r="AC95" s="19" t="s">
        <v>238</v>
      </c>
      <c r="AD95" s="19" t="s">
        <v>238</v>
      </c>
      <c r="AE95" s="19" t="str">
        <f t="shared" si="3"/>
        <v/>
      </c>
      <c r="AF95" s="19" t="str">
        <f t="shared" si="4"/>
        <v/>
      </c>
      <c r="AG95" s="19" t="str">
        <f t="shared" si="5"/>
        <v/>
      </c>
    </row>
    <row r="96" spans="1:33" ht="15.95" customHeight="1" x14ac:dyDescent="0.25">
      <c r="A96" s="19">
        <v>92</v>
      </c>
      <c r="B96" s="8" t="s">
        <v>277</v>
      </c>
      <c r="C96" s="8" t="s">
        <v>137</v>
      </c>
      <c r="D96" s="22" t="s">
        <v>238</v>
      </c>
      <c r="E96" s="8" t="s">
        <v>239</v>
      </c>
      <c r="F96" s="22" t="s">
        <v>238</v>
      </c>
      <c r="G96" s="22" t="s">
        <v>238</v>
      </c>
      <c r="H96" s="22" t="s">
        <v>238</v>
      </c>
      <c r="I96" s="22" t="s">
        <v>238</v>
      </c>
      <c r="J96" s="22">
        <v>1</v>
      </c>
      <c r="K96" s="22">
        <v>1</v>
      </c>
      <c r="L96" s="22">
        <v>1</v>
      </c>
      <c r="M96" s="22">
        <v>1</v>
      </c>
      <c r="N96" s="22">
        <v>1</v>
      </c>
      <c r="O96" s="22">
        <v>1</v>
      </c>
      <c r="P96" s="22">
        <v>1</v>
      </c>
      <c r="Q96" s="22">
        <v>1</v>
      </c>
      <c r="R96" s="22" t="s">
        <v>238</v>
      </c>
      <c r="S96" s="22" t="s">
        <v>238</v>
      </c>
      <c r="T96" s="22" t="s">
        <v>238</v>
      </c>
      <c r="U96" s="22" t="s">
        <v>238</v>
      </c>
      <c r="V96" s="19">
        <v>1</v>
      </c>
      <c r="W96" s="19">
        <v>1</v>
      </c>
      <c r="X96" s="19">
        <v>1</v>
      </c>
      <c r="Y96" s="19">
        <v>1</v>
      </c>
      <c r="Z96" s="19">
        <v>1</v>
      </c>
      <c r="AA96" s="19">
        <v>1</v>
      </c>
      <c r="AB96" s="19" t="s">
        <v>238</v>
      </c>
      <c r="AC96" s="19" t="s">
        <v>238</v>
      </c>
      <c r="AD96" s="19" t="s">
        <v>238</v>
      </c>
      <c r="AE96" s="19" t="str">
        <f t="shared" si="3"/>
        <v>1.00 (1.00, 1.00)</v>
      </c>
      <c r="AF96" s="19" t="str">
        <f t="shared" si="4"/>
        <v>1.00 (1.00, 1.00)</v>
      </c>
      <c r="AG96" s="19" t="str">
        <f t="shared" si="5"/>
        <v/>
      </c>
    </row>
    <row r="97" spans="1:33" ht="15.95" customHeight="1" x14ac:dyDescent="0.25">
      <c r="A97" s="19">
        <v>93</v>
      </c>
      <c r="B97" s="8" t="s">
        <v>277</v>
      </c>
      <c r="C97" s="8" t="s">
        <v>137</v>
      </c>
      <c r="D97" s="22">
        <v>0</v>
      </c>
      <c r="E97" s="8" t="s">
        <v>244</v>
      </c>
      <c r="F97" s="22">
        <v>600</v>
      </c>
      <c r="G97" s="22">
        <v>98.399000000000001</v>
      </c>
      <c r="H97" s="22">
        <v>98.2</v>
      </c>
      <c r="I97" s="22">
        <v>0</v>
      </c>
      <c r="J97" s="22" t="s">
        <v>238</v>
      </c>
      <c r="K97" s="22" t="s">
        <v>238</v>
      </c>
      <c r="L97" s="22" t="s">
        <v>238</v>
      </c>
      <c r="M97" s="22" t="s">
        <v>238</v>
      </c>
      <c r="N97" s="22" t="s">
        <v>238</v>
      </c>
      <c r="O97" s="22" t="s">
        <v>238</v>
      </c>
      <c r="P97" s="22" t="s">
        <v>238</v>
      </c>
      <c r="Q97" s="22" t="s">
        <v>238</v>
      </c>
      <c r="R97" s="22" t="s">
        <v>238</v>
      </c>
      <c r="S97" s="22" t="s">
        <v>238</v>
      </c>
      <c r="T97" s="22" t="s">
        <v>238</v>
      </c>
      <c r="U97" s="22" t="s">
        <v>238</v>
      </c>
      <c r="V97" s="19" t="s">
        <v>238</v>
      </c>
      <c r="W97" s="19" t="s">
        <v>238</v>
      </c>
      <c r="X97" s="19" t="s">
        <v>238</v>
      </c>
      <c r="Y97" s="19" t="s">
        <v>238</v>
      </c>
      <c r="Z97" s="19" t="s">
        <v>238</v>
      </c>
      <c r="AA97" s="19" t="s">
        <v>238</v>
      </c>
      <c r="AB97" s="19" t="s">
        <v>238</v>
      </c>
      <c r="AC97" s="19" t="s">
        <v>238</v>
      </c>
      <c r="AD97" s="19" t="s">
        <v>238</v>
      </c>
      <c r="AE97" s="19" t="str">
        <f t="shared" si="3"/>
        <v/>
      </c>
      <c r="AF97" s="19" t="str">
        <f t="shared" si="4"/>
        <v/>
      </c>
      <c r="AG97" s="19" t="str">
        <f t="shared" si="5"/>
        <v/>
      </c>
    </row>
    <row r="98" spans="1:33" ht="15.95" customHeight="1" x14ac:dyDescent="0.25">
      <c r="A98" s="19">
        <v>94</v>
      </c>
      <c r="B98" s="8" t="s">
        <v>277</v>
      </c>
      <c r="C98" s="8" t="s">
        <v>137</v>
      </c>
      <c r="D98" s="22">
        <v>1</v>
      </c>
      <c r="E98" s="8" t="s">
        <v>245</v>
      </c>
      <c r="F98" s="22">
        <v>11</v>
      </c>
      <c r="G98" s="22">
        <v>1.601</v>
      </c>
      <c r="H98" s="22">
        <v>1.8</v>
      </c>
      <c r="I98" s="22">
        <v>0</v>
      </c>
      <c r="J98" s="22" t="s">
        <v>238</v>
      </c>
      <c r="K98" s="22" t="s">
        <v>238</v>
      </c>
      <c r="L98" s="22" t="s">
        <v>238</v>
      </c>
      <c r="M98" s="22" t="s">
        <v>238</v>
      </c>
      <c r="N98" s="22" t="s">
        <v>238</v>
      </c>
      <c r="O98" s="22" t="s">
        <v>238</v>
      </c>
      <c r="P98" s="22" t="s">
        <v>238</v>
      </c>
      <c r="Q98" s="22" t="s">
        <v>238</v>
      </c>
      <c r="R98" s="22" t="s">
        <v>238</v>
      </c>
      <c r="S98" s="22" t="s">
        <v>238</v>
      </c>
      <c r="T98" s="22" t="s">
        <v>238</v>
      </c>
      <c r="U98" s="22" t="s">
        <v>238</v>
      </c>
      <c r="V98" s="19" t="s">
        <v>238</v>
      </c>
      <c r="W98" s="19" t="s">
        <v>238</v>
      </c>
      <c r="X98" s="19" t="s">
        <v>238</v>
      </c>
      <c r="Y98" s="19" t="s">
        <v>238</v>
      </c>
      <c r="Z98" s="19" t="s">
        <v>238</v>
      </c>
      <c r="AA98" s="19" t="s">
        <v>238</v>
      </c>
      <c r="AB98" s="19" t="s">
        <v>238</v>
      </c>
      <c r="AC98" s="19" t="s">
        <v>238</v>
      </c>
      <c r="AD98" s="19" t="s">
        <v>238</v>
      </c>
      <c r="AE98" s="19" t="str">
        <f t="shared" si="3"/>
        <v/>
      </c>
      <c r="AF98" s="19" t="str">
        <f t="shared" si="4"/>
        <v/>
      </c>
      <c r="AG98" s="19" t="str">
        <f t="shared" si="5"/>
        <v/>
      </c>
    </row>
    <row r="99" spans="1:33" ht="15.95" customHeight="1" x14ac:dyDescent="0.25">
      <c r="A99" s="19">
        <v>95</v>
      </c>
      <c r="B99" s="8" t="s">
        <v>278</v>
      </c>
      <c r="C99" s="8" t="s">
        <v>138</v>
      </c>
      <c r="D99" s="22" t="s">
        <v>238</v>
      </c>
      <c r="E99" s="8" t="s">
        <v>239</v>
      </c>
      <c r="F99" s="22" t="s">
        <v>238</v>
      </c>
      <c r="G99" s="22" t="s">
        <v>238</v>
      </c>
      <c r="H99" s="22" t="s">
        <v>238</v>
      </c>
      <c r="I99" s="22" t="s">
        <v>238</v>
      </c>
      <c r="J99" s="22" t="s">
        <v>238</v>
      </c>
      <c r="K99" s="22" t="s">
        <v>238</v>
      </c>
      <c r="L99" s="22" t="s">
        <v>238</v>
      </c>
      <c r="M99" s="22">
        <v>1</v>
      </c>
      <c r="N99" s="22" t="s">
        <v>238</v>
      </c>
      <c r="O99" s="22" t="s">
        <v>238</v>
      </c>
      <c r="P99" s="22" t="s">
        <v>238</v>
      </c>
      <c r="Q99" s="22">
        <v>1</v>
      </c>
      <c r="R99" s="22" t="s">
        <v>238</v>
      </c>
      <c r="S99" s="22" t="s">
        <v>238</v>
      </c>
      <c r="T99" s="22" t="s">
        <v>238</v>
      </c>
      <c r="U99" s="22" t="s">
        <v>238</v>
      </c>
      <c r="V99" s="19">
        <v>0</v>
      </c>
      <c r="W99" s="19">
        <v>1</v>
      </c>
      <c r="X99" s="19">
        <v>1</v>
      </c>
      <c r="Y99" s="19">
        <v>0</v>
      </c>
      <c r="Z99" s="19">
        <v>1</v>
      </c>
      <c r="AA99" s="19">
        <v>1</v>
      </c>
      <c r="AB99" s="19" t="s">
        <v>238</v>
      </c>
      <c r="AC99" s="19" t="s">
        <v>238</v>
      </c>
      <c r="AD99" s="19" t="s">
        <v>238</v>
      </c>
      <c r="AE99" s="19" t="str">
        <f t="shared" si="3"/>
        <v>0.00 (1.00, 1.00)</v>
      </c>
      <c r="AF99" s="19" t="str">
        <f t="shared" si="4"/>
        <v>0.00 (1.00, 1.00)</v>
      </c>
      <c r="AG99" s="19" t="str">
        <f t="shared" si="5"/>
        <v/>
      </c>
    </row>
    <row r="100" spans="1:33" ht="15.95" customHeight="1" x14ac:dyDescent="0.25">
      <c r="A100" s="19">
        <v>96</v>
      </c>
      <c r="B100" s="8" t="s">
        <v>278</v>
      </c>
      <c r="C100" s="8" t="s">
        <v>138</v>
      </c>
      <c r="D100" s="22">
        <v>0</v>
      </c>
      <c r="E100" s="8" t="s">
        <v>244</v>
      </c>
      <c r="F100" s="22">
        <v>604</v>
      </c>
      <c r="G100" s="22">
        <v>98.400999999999996</v>
      </c>
      <c r="H100" s="22">
        <v>98.853999999999999</v>
      </c>
      <c r="I100" s="22">
        <v>0</v>
      </c>
      <c r="J100" s="22" t="s">
        <v>238</v>
      </c>
      <c r="K100" s="22" t="s">
        <v>238</v>
      </c>
      <c r="L100" s="22" t="s">
        <v>238</v>
      </c>
      <c r="M100" s="22" t="s">
        <v>238</v>
      </c>
      <c r="N100" s="22" t="s">
        <v>238</v>
      </c>
      <c r="O100" s="22" t="s">
        <v>238</v>
      </c>
      <c r="P100" s="22" t="s">
        <v>238</v>
      </c>
      <c r="Q100" s="22" t="s">
        <v>238</v>
      </c>
      <c r="R100" s="22" t="s">
        <v>238</v>
      </c>
      <c r="S100" s="22" t="s">
        <v>238</v>
      </c>
      <c r="T100" s="22" t="s">
        <v>238</v>
      </c>
      <c r="U100" s="22" t="s">
        <v>238</v>
      </c>
      <c r="V100" s="19" t="s">
        <v>238</v>
      </c>
      <c r="W100" s="19" t="s">
        <v>238</v>
      </c>
      <c r="X100" s="19" t="s">
        <v>238</v>
      </c>
      <c r="Y100" s="19" t="s">
        <v>238</v>
      </c>
      <c r="Z100" s="19" t="s">
        <v>238</v>
      </c>
      <c r="AA100" s="19" t="s">
        <v>238</v>
      </c>
      <c r="AB100" s="19" t="s">
        <v>238</v>
      </c>
      <c r="AC100" s="19" t="s">
        <v>238</v>
      </c>
      <c r="AD100" s="19" t="s">
        <v>238</v>
      </c>
      <c r="AE100" s="19" t="str">
        <f t="shared" si="3"/>
        <v/>
      </c>
      <c r="AF100" s="19" t="str">
        <f t="shared" si="4"/>
        <v/>
      </c>
      <c r="AG100" s="19" t="str">
        <f t="shared" si="5"/>
        <v/>
      </c>
    </row>
    <row r="101" spans="1:33" ht="15.95" customHeight="1" x14ac:dyDescent="0.25">
      <c r="A101" s="19">
        <v>97</v>
      </c>
      <c r="B101" s="8" t="s">
        <v>278</v>
      </c>
      <c r="C101" s="8" t="s">
        <v>138</v>
      </c>
      <c r="D101" s="22">
        <v>1</v>
      </c>
      <c r="E101" s="8" t="s">
        <v>245</v>
      </c>
      <c r="F101" s="22">
        <v>7</v>
      </c>
      <c r="G101" s="22">
        <v>1.599</v>
      </c>
      <c r="H101" s="22">
        <v>1.1459999999999999</v>
      </c>
      <c r="I101" s="22">
        <v>0</v>
      </c>
      <c r="J101" s="22" t="s">
        <v>238</v>
      </c>
      <c r="K101" s="22" t="s">
        <v>238</v>
      </c>
      <c r="L101" s="22" t="s">
        <v>238</v>
      </c>
      <c r="M101" s="22" t="s">
        <v>238</v>
      </c>
      <c r="N101" s="22" t="s">
        <v>238</v>
      </c>
      <c r="O101" s="22" t="s">
        <v>238</v>
      </c>
      <c r="P101" s="22" t="s">
        <v>238</v>
      </c>
      <c r="Q101" s="22" t="s">
        <v>238</v>
      </c>
      <c r="R101" s="22" t="s">
        <v>238</v>
      </c>
      <c r="S101" s="22" t="s">
        <v>238</v>
      </c>
      <c r="T101" s="22" t="s">
        <v>238</v>
      </c>
      <c r="U101" s="22" t="s">
        <v>238</v>
      </c>
      <c r="V101" s="19" t="s">
        <v>238</v>
      </c>
      <c r="W101" s="19" t="s">
        <v>238</v>
      </c>
      <c r="X101" s="19" t="s">
        <v>238</v>
      </c>
      <c r="Y101" s="19" t="s">
        <v>238</v>
      </c>
      <c r="Z101" s="19" t="s">
        <v>238</v>
      </c>
      <c r="AA101" s="19" t="s">
        <v>238</v>
      </c>
      <c r="AB101" s="19" t="s">
        <v>238</v>
      </c>
      <c r="AC101" s="19" t="s">
        <v>238</v>
      </c>
      <c r="AD101" s="19" t="s">
        <v>238</v>
      </c>
      <c r="AE101" s="19" t="str">
        <f t="shared" si="3"/>
        <v/>
      </c>
      <c r="AF101" s="19" t="str">
        <f t="shared" si="4"/>
        <v/>
      </c>
      <c r="AG101" s="19" t="str">
        <f t="shared" si="5"/>
        <v/>
      </c>
    </row>
    <row r="102" spans="1:33" ht="15.95" customHeight="1" x14ac:dyDescent="0.25">
      <c r="A102" s="19">
        <v>98</v>
      </c>
      <c r="B102" s="8" t="s">
        <v>279</v>
      </c>
      <c r="C102" s="8" t="s">
        <v>139</v>
      </c>
      <c r="D102" s="22" t="s">
        <v>238</v>
      </c>
      <c r="E102" s="8" t="s">
        <v>239</v>
      </c>
      <c r="F102" s="22" t="s">
        <v>238</v>
      </c>
      <c r="G102" s="22" t="s">
        <v>238</v>
      </c>
      <c r="H102" s="22" t="s">
        <v>238</v>
      </c>
      <c r="I102" s="22" t="s">
        <v>238</v>
      </c>
      <c r="J102" s="22">
        <v>0.48246</v>
      </c>
      <c r="K102" s="22">
        <v>-0.13178000000000001</v>
      </c>
      <c r="L102" s="22">
        <v>1</v>
      </c>
      <c r="M102" s="22">
        <v>0.96609999999999996</v>
      </c>
      <c r="N102" s="22">
        <v>0.65752999999999995</v>
      </c>
      <c r="O102" s="22">
        <v>3.3239999999999999E-2</v>
      </c>
      <c r="P102" s="22">
        <v>1</v>
      </c>
      <c r="Q102" s="22">
        <v>0.98</v>
      </c>
      <c r="R102" s="22" t="s">
        <v>238</v>
      </c>
      <c r="S102" s="22" t="s">
        <v>238</v>
      </c>
      <c r="T102" s="22" t="s">
        <v>238</v>
      </c>
      <c r="U102" s="22" t="s">
        <v>238</v>
      </c>
      <c r="V102" s="19">
        <v>0.48683999999999999</v>
      </c>
      <c r="W102" s="19">
        <v>-0.28288999999999997</v>
      </c>
      <c r="X102" s="19">
        <v>1</v>
      </c>
      <c r="Y102" s="19">
        <v>0.65978999999999999</v>
      </c>
      <c r="Z102" s="19">
        <v>-2.0619999999999999E-2</v>
      </c>
      <c r="AA102" s="19">
        <v>1</v>
      </c>
      <c r="AB102" s="19" t="s">
        <v>238</v>
      </c>
      <c r="AC102" s="19" t="s">
        <v>238</v>
      </c>
      <c r="AD102" s="19" t="s">
        <v>238</v>
      </c>
      <c r="AE102" s="19" t="str">
        <f t="shared" si="3"/>
        <v>0.49 (-0.28, 1.00)</v>
      </c>
      <c r="AF102" s="19" t="str">
        <f t="shared" si="4"/>
        <v>0.66 (-0.02, 1.00)</v>
      </c>
      <c r="AG102" s="19" t="str">
        <f t="shared" si="5"/>
        <v/>
      </c>
    </row>
    <row r="103" spans="1:33" ht="15.95" customHeight="1" x14ac:dyDescent="0.25">
      <c r="A103" s="19">
        <v>99</v>
      </c>
      <c r="B103" s="8" t="s">
        <v>279</v>
      </c>
      <c r="C103" s="8" t="s">
        <v>139</v>
      </c>
      <c r="D103" s="22">
        <v>0</v>
      </c>
      <c r="E103" s="8" t="s">
        <v>244</v>
      </c>
      <c r="F103" s="22">
        <v>595</v>
      </c>
      <c r="G103" s="22">
        <v>96.27</v>
      </c>
      <c r="H103" s="22">
        <v>97.381</v>
      </c>
      <c r="I103" s="22">
        <v>0</v>
      </c>
      <c r="J103" s="22" t="s">
        <v>238</v>
      </c>
      <c r="K103" s="22" t="s">
        <v>238</v>
      </c>
      <c r="L103" s="22" t="s">
        <v>238</v>
      </c>
      <c r="M103" s="22" t="s">
        <v>238</v>
      </c>
      <c r="N103" s="22" t="s">
        <v>238</v>
      </c>
      <c r="O103" s="22" t="s">
        <v>238</v>
      </c>
      <c r="P103" s="22" t="s">
        <v>238</v>
      </c>
      <c r="Q103" s="22" t="s">
        <v>238</v>
      </c>
      <c r="R103" s="22" t="s">
        <v>238</v>
      </c>
      <c r="S103" s="22" t="s">
        <v>238</v>
      </c>
      <c r="T103" s="22" t="s">
        <v>238</v>
      </c>
      <c r="U103" s="22" t="s">
        <v>238</v>
      </c>
      <c r="V103" s="19" t="s">
        <v>238</v>
      </c>
      <c r="W103" s="19" t="s">
        <v>238</v>
      </c>
      <c r="X103" s="19" t="s">
        <v>238</v>
      </c>
      <c r="Y103" s="19" t="s">
        <v>238</v>
      </c>
      <c r="Z103" s="19" t="s">
        <v>238</v>
      </c>
      <c r="AA103" s="19" t="s">
        <v>238</v>
      </c>
      <c r="AB103" s="19" t="s">
        <v>238</v>
      </c>
      <c r="AC103" s="19" t="s">
        <v>238</v>
      </c>
      <c r="AD103" s="19" t="s">
        <v>238</v>
      </c>
      <c r="AE103" s="19" t="str">
        <f t="shared" si="3"/>
        <v/>
      </c>
      <c r="AF103" s="19" t="str">
        <f t="shared" si="4"/>
        <v/>
      </c>
      <c r="AG103" s="19" t="str">
        <f t="shared" si="5"/>
        <v/>
      </c>
    </row>
    <row r="104" spans="1:33" ht="15.95" customHeight="1" x14ac:dyDescent="0.25">
      <c r="A104" s="19">
        <v>100</v>
      </c>
      <c r="B104" s="8" t="s">
        <v>279</v>
      </c>
      <c r="C104" s="8" t="s">
        <v>139</v>
      </c>
      <c r="D104" s="22">
        <v>1</v>
      </c>
      <c r="E104" s="8" t="s">
        <v>245</v>
      </c>
      <c r="F104" s="22">
        <v>16</v>
      </c>
      <c r="G104" s="22">
        <v>3.73</v>
      </c>
      <c r="H104" s="22">
        <v>2.6190000000000002</v>
      </c>
      <c r="I104" s="22">
        <v>0</v>
      </c>
      <c r="J104" s="22" t="s">
        <v>238</v>
      </c>
      <c r="K104" s="22" t="s">
        <v>238</v>
      </c>
      <c r="L104" s="22" t="s">
        <v>238</v>
      </c>
      <c r="M104" s="22" t="s">
        <v>238</v>
      </c>
      <c r="N104" s="22" t="s">
        <v>238</v>
      </c>
      <c r="O104" s="22" t="s">
        <v>238</v>
      </c>
      <c r="P104" s="22" t="s">
        <v>238</v>
      </c>
      <c r="Q104" s="22" t="s">
        <v>238</v>
      </c>
      <c r="R104" s="22" t="s">
        <v>238</v>
      </c>
      <c r="S104" s="22" t="s">
        <v>238</v>
      </c>
      <c r="T104" s="22" t="s">
        <v>238</v>
      </c>
      <c r="U104" s="22" t="s">
        <v>238</v>
      </c>
      <c r="V104" s="19" t="s">
        <v>238</v>
      </c>
      <c r="W104" s="19" t="s">
        <v>238</v>
      </c>
      <c r="X104" s="19" t="s">
        <v>238</v>
      </c>
      <c r="Y104" s="19" t="s">
        <v>238</v>
      </c>
      <c r="Z104" s="19" t="s">
        <v>238</v>
      </c>
      <c r="AA104" s="19" t="s">
        <v>238</v>
      </c>
      <c r="AB104" s="19" t="s">
        <v>238</v>
      </c>
      <c r="AC104" s="19" t="s">
        <v>238</v>
      </c>
      <c r="AD104" s="19" t="s">
        <v>238</v>
      </c>
      <c r="AE104" s="19" t="str">
        <f t="shared" si="3"/>
        <v/>
      </c>
      <c r="AF104" s="19" t="str">
        <f t="shared" si="4"/>
        <v/>
      </c>
      <c r="AG104" s="19" t="str">
        <f t="shared" si="5"/>
        <v/>
      </c>
    </row>
    <row r="105" spans="1:33" ht="15.95" customHeight="1" x14ac:dyDescent="0.25">
      <c r="A105" s="19">
        <v>101</v>
      </c>
      <c r="B105" s="8" t="s">
        <v>280</v>
      </c>
      <c r="C105" s="8" t="s">
        <v>140</v>
      </c>
      <c r="D105" s="22" t="s">
        <v>238</v>
      </c>
      <c r="E105" s="8" t="s">
        <v>239</v>
      </c>
      <c r="F105" s="22" t="s">
        <v>238</v>
      </c>
      <c r="G105" s="22" t="s">
        <v>238</v>
      </c>
      <c r="H105" s="22" t="s">
        <v>238</v>
      </c>
      <c r="I105" s="22" t="s">
        <v>238</v>
      </c>
      <c r="J105" s="22" t="s">
        <v>238</v>
      </c>
      <c r="K105" s="22" t="s">
        <v>238</v>
      </c>
      <c r="L105" s="22" t="s">
        <v>238</v>
      </c>
      <c r="M105" s="22">
        <v>1</v>
      </c>
      <c r="N105" s="22" t="s">
        <v>238</v>
      </c>
      <c r="O105" s="22" t="s">
        <v>238</v>
      </c>
      <c r="P105" s="22" t="s">
        <v>238</v>
      </c>
      <c r="Q105" s="22">
        <v>1</v>
      </c>
      <c r="R105" s="22" t="s">
        <v>238</v>
      </c>
      <c r="S105" s="22" t="s">
        <v>238</v>
      </c>
      <c r="T105" s="22" t="s">
        <v>238</v>
      </c>
      <c r="U105" s="22" t="s">
        <v>238</v>
      </c>
      <c r="V105" s="19">
        <v>0</v>
      </c>
      <c r="W105" s="19">
        <v>1</v>
      </c>
      <c r="X105" s="19">
        <v>1</v>
      </c>
      <c r="Y105" s="19">
        <v>0</v>
      </c>
      <c r="Z105" s="19">
        <v>1</v>
      </c>
      <c r="AA105" s="19">
        <v>1</v>
      </c>
      <c r="AB105" s="19" t="s">
        <v>238</v>
      </c>
      <c r="AC105" s="19" t="s">
        <v>238</v>
      </c>
      <c r="AD105" s="19" t="s">
        <v>238</v>
      </c>
      <c r="AE105" s="19" t="str">
        <f t="shared" si="3"/>
        <v>0.00 (1.00, 1.00)</v>
      </c>
      <c r="AF105" s="19" t="str">
        <f t="shared" si="4"/>
        <v>0.00 (1.00, 1.00)</v>
      </c>
      <c r="AG105" s="19" t="str">
        <f t="shared" si="5"/>
        <v/>
      </c>
    </row>
    <row r="106" spans="1:33" ht="15.95" customHeight="1" x14ac:dyDescent="0.25">
      <c r="A106" s="19">
        <v>102</v>
      </c>
      <c r="B106" s="8" t="s">
        <v>280</v>
      </c>
      <c r="C106" s="8" t="s">
        <v>140</v>
      </c>
      <c r="D106" s="22">
        <v>0</v>
      </c>
      <c r="E106" s="8" t="s">
        <v>244</v>
      </c>
      <c r="F106" s="22">
        <v>607</v>
      </c>
      <c r="G106" s="22">
        <v>98.933999999999997</v>
      </c>
      <c r="H106" s="22">
        <v>99.344999999999999</v>
      </c>
      <c r="I106" s="22">
        <v>0</v>
      </c>
      <c r="J106" s="22" t="s">
        <v>238</v>
      </c>
      <c r="K106" s="22" t="s">
        <v>238</v>
      </c>
      <c r="L106" s="22" t="s">
        <v>238</v>
      </c>
      <c r="M106" s="22" t="s">
        <v>238</v>
      </c>
      <c r="N106" s="22" t="s">
        <v>238</v>
      </c>
      <c r="O106" s="22" t="s">
        <v>238</v>
      </c>
      <c r="P106" s="22" t="s">
        <v>238</v>
      </c>
      <c r="Q106" s="22" t="s">
        <v>238</v>
      </c>
      <c r="R106" s="22" t="s">
        <v>238</v>
      </c>
      <c r="S106" s="22" t="s">
        <v>238</v>
      </c>
      <c r="T106" s="22" t="s">
        <v>238</v>
      </c>
      <c r="U106" s="22" t="s">
        <v>238</v>
      </c>
      <c r="V106" s="19" t="s">
        <v>238</v>
      </c>
      <c r="W106" s="19" t="s">
        <v>238</v>
      </c>
      <c r="X106" s="19" t="s">
        <v>238</v>
      </c>
      <c r="Y106" s="19" t="s">
        <v>238</v>
      </c>
      <c r="Z106" s="19" t="s">
        <v>238</v>
      </c>
      <c r="AA106" s="19" t="s">
        <v>238</v>
      </c>
      <c r="AB106" s="19" t="s">
        <v>238</v>
      </c>
      <c r="AC106" s="19" t="s">
        <v>238</v>
      </c>
      <c r="AD106" s="19" t="s">
        <v>238</v>
      </c>
      <c r="AE106" s="19" t="str">
        <f t="shared" si="3"/>
        <v/>
      </c>
      <c r="AF106" s="19" t="str">
        <f t="shared" si="4"/>
        <v/>
      </c>
      <c r="AG106" s="19" t="str">
        <f t="shared" si="5"/>
        <v/>
      </c>
    </row>
    <row r="107" spans="1:33" ht="15.95" customHeight="1" x14ac:dyDescent="0.25">
      <c r="A107" s="19">
        <v>103</v>
      </c>
      <c r="B107" s="8" t="s">
        <v>280</v>
      </c>
      <c r="C107" s="8" t="s">
        <v>140</v>
      </c>
      <c r="D107" s="22">
        <v>1</v>
      </c>
      <c r="E107" s="8" t="s">
        <v>245</v>
      </c>
      <c r="F107" s="22">
        <v>4</v>
      </c>
      <c r="G107" s="22">
        <v>1.0660000000000001</v>
      </c>
      <c r="H107" s="22">
        <v>0.65500000000000003</v>
      </c>
      <c r="I107" s="22">
        <v>0</v>
      </c>
      <c r="J107" s="22" t="s">
        <v>238</v>
      </c>
      <c r="K107" s="22" t="s">
        <v>238</v>
      </c>
      <c r="L107" s="22" t="s">
        <v>238</v>
      </c>
      <c r="M107" s="22" t="s">
        <v>238</v>
      </c>
      <c r="N107" s="22" t="s">
        <v>238</v>
      </c>
      <c r="O107" s="22" t="s">
        <v>238</v>
      </c>
      <c r="P107" s="22" t="s">
        <v>238</v>
      </c>
      <c r="Q107" s="22" t="s">
        <v>238</v>
      </c>
      <c r="R107" s="22" t="s">
        <v>238</v>
      </c>
      <c r="S107" s="22" t="s">
        <v>238</v>
      </c>
      <c r="T107" s="22" t="s">
        <v>238</v>
      </c>
      <c r="U107" s="22" t="s">
        <v>238</v>
      </c>
      <c r="V107" s="19" t="s">
        <v>238</v>
      </c>
      <c r="W107" s="19" t="s">
        <v>238</v>
      </c>
      <c r="X107" s="19" t="s">
        <v>238</v>
      </c>
      <c r="Y107" s="19" t="s">
        <v>238</v>
      </c>
      <c r="Z107" s="19" t="s">
        <v>238</v>
      </c>
      <c r="AA107" s="19" t="s">
        <v>238</v>
      </c>
      <c r="AB107" s="19" t="s">
        <v>238</v>
      </c>
      <c r="AC107" s="19" t="s">
        <v>238</v>
      </c>
      <c r="AD107" s="19" t="s">
        <v>238</v>
      </c>
      <c r="AE107" s="19" t="str">
        <f t="shared" si="3"/>
        <v/>
      </c>
      <c r="AF107" s="19" t="str">
        <f t="shared" si="4"/>
        <v/>
      </c>
      <c r="AG107" s="19" t="str">
        <f t="shared" si="5"/>
        <v/>
      </c>
    </row>
    <row r="108" spans="1:33" ht="15.95" customHeight="1" x14ac:dyDescent="0.25">
      <c r="A108" s="19">
        <v>104</v>
      </c>
      <c r="B108" s="8" t="s">
        <v>281</v>
      </c>
      <c r="C108" s="8" t="s">
        <v>141</v>
      </c>
      <c r="D108" s="22" t="s">
        <v>238</v>
      </c>
      <c r="E108" s="8" t="s">
        <v>239</v>
      </c>
      <c r="F108" s="22" t="s">
        <v>238</v>
      </c>
      <c r="G108" s="22" t="s">
        <v>238</v>
      </c>
      <c r="H108" s="22" t="s">
        <v>238</v>
      </c>
      <c r="I108" s="22" t="s">
        <v>238</v>
      </c>
      <c r="J108" s="22" t="s">
        <v>238</v>
      </c>
      <c r="K108" s="22" t="s">
        <v>238</v>
      </c>
      <c r="L108" s="22" t="s">
        <v>238</v>
      </c>
      <c r="M108" s="22">
        <v>1</v>
      </c>
      <c r="N108" s="22" t="s">
        <v>238</v>
      </c>
      <c r="O108" s="22" t="s">
        <v>238</v>
      </c>
      <c r="P108" s="22" t="s">
        <v>238</v>
      </c>
      <c r="Q108" s="22">
        <v>1</v>
      </c>
      <c r="R108" s="22" t="s">
        <v>238</v>
      </c>
      <c r="S108" s="22" t="s">
        <v>238</v>
      </c>
      <c r="T108" s="22" t="s">
        <v>238</v>
      </c>
      <c r="U108" s="22" t="s">
        <v>238</v>
      </c>
      <c r="V108" s="19">
        <v>0</v>
      </c>
      <c r="W108" s="19">
        <v>1</v>
      </c>
      <c r="X108" s="19">
        <v>1</v>
      </c>
      <c r="Y108" s="19">
        <v>0</v>
      </c>
      <c r="Z108" s="19">
        <v>1</v>
      </c>
      <c r="AA108" s="19">
        <v>1</v>
      </c>
      <c r="AB108" s="19" t="s">
        <v>238</v>
      </c>
      <c r="AC108" s="19" t="s">
        <v>238</v>
      </c>
      <c r="AD108" s="19" t="s">
        <v>238</v>
      </c>
      <c r="AE108" s="19" t="str">
        <f t="shared" si="3"/>
        <v>0.00 (1.00, 1.00)</v>
      </c>
      <c r="AF108" s="19" t="str">
        <f t="shared" si="4"/>
        <v>0.00 (1.00, 1.00)</v>
      </c>
      <c r="AG108" s="19" t="str">
        <f t="shared" si="5"/>
        <v/>
      </c>
    </row>
    <row r="109" spans="1:33" ht="15.95" customHeight="1" x14ac:dyDescent="0.25">
      <c r="A109" s="19">
        <v>105</v>
      </c>
      <c r="B109" s="8" t="s">
        <v>281</v>
      </c>
      <c r="C109" s="8" t="s">
        <v>141</v>
      </c>
      <c r="D109" s="22">
        <v>0</v>
      </c>
      <c r="E109" s="8" t="s">
        <v>244</v>
      </c>
      <c r="F109" s="22">
        <v>608</v>
      </c>
      <c r="G109" s="22">
        <v>98.578999999999994</v>
      </c>
      <c r="H109" s="22">
        <v>99.509</v>
      </c>
      <c r="I109" s="22">
        <v>0</v>
      </c>
      <c r="J109" s="22" t="s">
        <v>238</v>
      </c>
      <c r="K109" s="22" t="s">
        <v>238</v>
      </c>
      <c r="L109" s="22" t="s">
        <v>238</v>
      </c>
      <c r="M109" s="22" t="s">
        <v>238</v>
      </c>
      <c r="N109" s="22" t="s">
        <v>238</v>
      </c>
      <c r="O109" s="22" t="s">
        <v>238</v>
      </c>
      <c r="P109" s="22" t="s">
        <v>238</v>
      </c>
      <c r="Q109" s="22" t="s">
        <v>238</v>
      </c>
      <c r="R109" s="22" t="s">
        <v>238</v>
      </c>
      <c r="S109" s="22" t="s">
        <v>238</v>
      </c>
      <c r="T109" s="22" t="s">
        <v>238</v>
      </c>
      <c r="U109" s="22" t="s">
        <v>238</v>
      </c>
      <c r="V109" s="19" t="s">
        <v>238</v>
      </c>
      <c r="W109" s="19" t="s">
        <v>238</v>
      </c>
      <c r="X109" s="19" t="s">
        <v>238</v>
      </c>
      <c r="Y109" s="19" t="s">
        <v>238</v>
      </c>
      <c r="Z109" s="19" t="s">
        <v>238</v>
      </c>
      <c r="AA109" s="19" t="s">
        <v>238</v>
      </c>
      <c r="AB109" s="19" t="s">
        <v>238</v>
      </c>
      <c r="AC109" s="19" t="s">
        <v>238</v>
      </c>
      <c r="AD109" s="19" t="s">
        <v>238</v>
      </c>
      <c r="AE109" s="19" t="str">
        <f t="shared" si="3"/>
        <v/>
      </c>
      <c r="AF109" s="19" t="str">
        <f t="shared" si="4"/>
        <v/>
      </c>
      <c r="AG109" s="19" t="str">
        <f t="shared" si="5"/>
        <v/>
      </c>
    </row>
    <row r="110" spans="1:33" ht="15.95" customHeight="1" x14ac:dyDescent="0.25">
      <c r="A110" s="19">
        <v>106</v>
      </c>
      <c r="B110" s="8" t="s">
        <v>281</v>
      </c>
      <c r="C110" s="8" t="s">
        <v>141</v>
      </c>
      <c r="D110" s="22">
        <v>1</v>
      </c>
      <c r="E110" s="8" t="s">
        <v>245</v>
      </c>
      <c r="F110" s="22">
        <v>3</v>
      </c>
      <c r="G110" s="22">
        <v>1.421</v>
      </c>
      <c r="H110" s="22">
        <v>0.49099999999999999</v>
      </c>
      <c r="I110" s="22">
        <v>0</v>
      </c>
      <c r="J110" s="22" t="s">
        <v>238</v>
      </c>
      <c r="K110" s="22" t="s">
        <v>238</v>
      </c>
      <c r="L110" s="22" t="s">
        <v>238</v>
      </c>
      <c r="M110" s="22" t="s">
        <v>238</v>
      </c>
      <c r="N110" s="22" t="s">
        <v>238</v>
      </c>
      <c r="O110" s="22" t="s">
        <v>238</v>
      </c>
      <c r="P110" s="22" t="s">
        <v>238</v>
      </c>
      <c r="Q110" s="22" t="s">
        <v>238</v>
      </c>
      <c r="R110" s="22" t="s">
        <v>238</v>
      </c>
      <c r="S110" s="22" t="s">
        <v>238</v>
      </c>
      <c r="T110" s="22" t="s">
        <v>238</v>
      </c>
      <c r="U110" s="22" t="s">
        <v>238</v>
      </c>
      <c r="V110" s="19" t="s">
        <v>238</v>
      </c>
      <c r="W110" s="19" t="s">
        <v>238</v>
      </c>
      <c r="X110" s="19" t="s">
        <v>238</v>
      </c>
      <c r="Y110" s="19" t="s">
        <v>238</v>
      </c>
      <c r="Z110" s="19" t="s">
        <v>238</v>
      </c>
      <c r="AA110" s="19" t="s">
        <v>238</v>
      </c>
      <c r="AB110" s="19" t="s">
        <v>238</v>
      </c>
      <c r="AC110" s="19" t="s">
        <v>238</v>
      </c>
      <c r="AD110" s="19" t="s">
        <v>238</v>
      </c>
      <c r="AE110" s="19" t="str">
        <f t="shared" si="3"/>
        <v/>
      </c>
      <c r="AF110" s="19" t="str">
        <f t="shared" si="4"/>
        <v/>
      </c>
      <c r="AG110" s="19" t="str">
        <f t="shared" si="5"/>
        <v/>
      </c>
    </row>
    <row r="111" spans="1:33" ht="15.95" customHeight="1" x14ac:dyDescent="0.25">
      <c r="A111" s="19">
        <v>107</v>
      </c>
      <c r="B111" s="8" t="s">
        <v>282</v>
      </c>
      <c r="C111" s="8" t="s">
        <v>142</v>
      </c>
      <c r="D111" s="22" t="s">
        <v>238</v>
      </c>
      <c r="E111" s="8" t="s">
        <v>239</v>
      </c>
      <c r="F111" s="22" t="s">
        <v>238</v>
      </c>
      <c r="G111" s="22" t="s">
        <v>238</v>
      </c>
      <c r="H111" s="22" t="s">
        <v>238</v>
      </c>
      <c r="I111" s="22" t="s">
        <v>238</v>
      </c>
      <c r="J111" s="22" t="s">
        <v>238</v>
      </c>
      <c r="K111" s="22" t="s">
        <v>238</v>
      </c>
      <c r="L111" s="22" t="s">
        <v>238</v>
      </c>
      <c r="M111" s="22">
        <v>0.96609999999999996</v>
      </c>
      <c r="N111" s="22">
        <v>-0.02</v>
      </c>
      <c r="O111" s="22">
        <v>-4.7710000000000002E-2</v>
      </c>
      <c r="P111" s="22">
        <v>7.7099999999999998E-3</v>
      </c>
      <c r="Q111" s="22">
        <v>0.96077999999999997</v>
      </c>
      <c r="R111" s="22">
        <v>0.59946999999999995</v>
      </c>
      <c r="S111" s="22">
        <v>0.3483</v>
      </c>
      <c r="T111" s="22">
        <v>0.85063</v>
      </c>
      <c r="U111" s="22">
        <v>0.94</v>
      </c>
      <c r="V111" s="19">
        <v>0.58875</v>
      </c>
      <c r="W111" s="19">
        <v>-2.8119999999999999E-2</v>
      </c>
      <c r="X111" s="19">
        <v>1</v>
      </c>
      <c r="Y111" s="19">
        <v>-4.9800000000000001E-3</v>
      </c>
      <c r="Z111" s="19">
        <v>-1</v>
      </c>
      <c r="AA111" s="19">
        <v>1</v>
      </c>
      <c r="AB111" s="19">
        <v>0.59972999999999999</v>
      </c>
      <c r="AC111" s="19">
        <v>0.26617000000000002</v>
      </c>
      <c r="AD111" s="19">
        <v>0.86658000000000002</v>
      </c>
      <c r="AE111" s="19" t="str">
        <f t="shared" si="3"/>
        <v>0.59 (-0.03, 1.00)</v>
      </c>
      <c r="AF111" s="19" t="str">
        <f t="shared" si="4"/>
        <v>0.00 (-1.00, 1.00)</v>
      </c>
      <c r="AG111" s="19" t="str">
        <f t="shared" si="5"/>
        <v>0.60 (0.27, 0.87)</v>
      </c>
    </row>
    <row r="112" spans="1:33" ht="15.95" customHeight="1" x14ac:dyDescent="0.25">
      <c r="A112" s="19">
        <v>108</v>
      </c>
      <c r="B112" s="8" t="s">
        <v>282</v>
      </c>
      <c r="C112" s="8" t="s">
        <v>142</v>
      </c>
      <c r="D112" s="22">
        <v>1</v>
      </c>
      <c r="E112" s="8" t="s">
        <v>283</v>
      </c>
      <c r="F112" s="22">
        <v>611</v>
      </c>
      <c r="G112" s="22">
        <v>90.409000000000006</v>
      </c>
      <c r="H112" s="22">
        <v>91.191000000000003</v>
      </c>
      <c r="I112" s="22">
        <v>92.436000000000007</v>
      </c>
      <c r="J112" s="22" t="s">
        <v>238</v>
      </c>
      <c r="K112" s="22" t="s">
        <v>238</v>
      </c>
      <c r="L112" s="22" t="s">
        <v>238</v>
      </c>
      <c r="M112" s="22" t="s">
        <v>238</v>
      </c>
      <c r="N112" s="22" t="s">
        <v>238</v>
      </c>
      <c r="O112" s="22" t="s">
        <v>238</v>
      </c>
      <c r="P112" s="22" t="s">
        <v>238</v>
      </c>
      <c r="Q112" s="22" t="s">
        <v>238</v>
      </c>
      <c r="R112" s="22" t="s">
        <v>238</v>
      </c>
      <c r="S112" s="22" t="s">
        <v>238</v>
      </c>
      <c r="T112" s="22" t="s">
        <v>238</v>
      </c>
      <c r="U112" s="22" t="s">
        <v>238</v>
      </c>
      <c r="V112" s="19" t="s">
        <v>238</v>
      </c>
      <c r="W112" s="19" t="s">
        <v>238</v>
      </c>
      <c r="X112" s="19" t="s">
        <v>238</v>
      </c>
      <c r="Y112" s="19" t="s">
        <v>238</v>
      </c>
      <c r="Z112" s="19" t="s">
        <v>238</v>
      </c>
      <c r="AA112" s="19" t="s">
        <v>238</v>
      </c>
      <c r="AB112" s="19" t="s">
        <v>238</v>
      </c>
      <c r="AC112" s="19" t="s">
        <v>238</v>
      </c>
      <c r="AD112" s="19" t="s">
        <v>238</v>
      </c>
      <c r="AE112" s="19" t="str">
        <f t="shared" si="3"/>
        <v/>
      </c>
      <c r="AF112" s="19" t="str">
        <f t="shared" si="4"/>
        <v/>
      </c>
      <c r="AG112" s="19" t="str">
        <f t="shared" si="5"/>
        <v/>
      </c>
    </row>
    <row r="113" spans="1:33" ht="15.95" customHeight="1" x14ac:dyDescent="0.25">
      <c r="A113" s="19">
        <v>109</v>
      </c>
      <c r="B113" s="8" t="s">
        <v>282</v>
      </c>
      <c r="C113" s="8" t="s">
        <v>142</v>
      </c>
      <c r="D113" s="22">
        <v>2</v>
      </c>
      <c r="E113" s="8" t="s">
        <v>284</v>
      </c>
      <c r="F113" s="22">
        <v>8</v>
      </c>
      <c r="G113" s="22">
        <v>2.4870000000000001</v>
      </c>
      <c r="H113" s="22">
        <v>3.7519999999999998</v>
      </c>
      <c r="I113" s="22">
        <v>1.21</v>
      </c>
      <c r="J113" s="22" t="s">
        <v>238</v>
      </c>
      <c r="K113" s="22" t="s">
        <v>238</v>
      </c>
      <c r="L113" s="22" t="s">
        <v>238</v>
      </c>
      <c r="M113" s="22" t="s">
        <v>238</v>
      </c>
      <c r="N113" s="22" t="s">
        <v>238</v>
      </c>
      <c r="O113" s="22" t="s">
        <v>238</v>
      </c>
      <c r="P113" s="22" t="s">
        <v>238</v>
      </c>
      <c r="Q113" s="22" t="s">
        <v>238</v>
      </c>
      <c r="R113" s="22" t="s">
        <v>238</v>
      </c>
      <c r="S113" s="22" t="s">
        <v>238</v>
      </c>
      <c r="T113" s="22" t="s">
        <v>238</v>
      </c>
      <c r="U113" s="22" t="s">
        <v>238</v>
      </c>
      <c r="V113" s="19" t="s">
        <v>238</v>
      </c>
      <c r="W113" s="19" t="s">
        <v>238</v>
      </c>
      <c r="X113" s="19" t="s">
        <v>238</v>
      </c>
      <c r="Y113" s="19" t="s">
        <v>238</v>
      </c>
      <c r="Z113" s="19" t="s">
        <v>238</v>
      </c>
      <c r="AA113" s="19" t="s">
        <v>238</v>
      </c>
      <c r="AB113" s="19" t="s">
        <v>238</v>
      </c>
      <c r="AC113" s="19" t="s">
        <v>238</v>
      </c>
      <c r="AD113" s="19" t="s">
        <v>238</v>
      </c>
      <c r="AE113" s="19" t="str">
        <f t="shared" si="3"/>
        <v/>
      </c>
      <c r="AF113" s="19" t="str">
        <f t="shared" si="4"/>
        <v/>
      </c>
      <c r="AG113" s="19" t="str">
        <f t="shared" si="5"/>
        <v/>
      </c>
    </row>
    <row r="114" spans="1:33" ht="15.95" customHeight="1" x14ac:dyDescent="0.25">
      <c r="A114" s="19">
        <v>110</v>
      </c>
      <c r="B114" s="8" t="s">
        <v>282</v>
      </c>
      <c r="C114" s="8" t="s">
        <v>142</v>
      </c>
      <c r="D114" s="22">
        <v>3</v>
      </c>
      <c r="E114" s="8" t="s">
        <v>285</v>
      </c>
      <c r="F114" s="22">
        <v>42</v>
      </c>
      <c r="G114" s="22">
        <v>7.1050000000000004</v>
      </c>
      <c r="H114" s="22">
        <v>5.0570000000000004</v>
      </c>
      <c r="I114" s="22">
        <v>6.3540000000000001</v>
      </c>
      <c r="J114" s="22" t="s">
        <v>238</v>
      </c>
      <c r="K114" s="22" t="s">
        <v>238</v>
      </c>
      <c r="L114" s="22" t="s">
        <v>238</v>
      </c>
      <c r="M114" s="22" t="s">
        <v>238</v>
      </c>
      <c r="N114" s="22" t="s">
        <v>238</v>
      </c>
      <c r="O114" s="22" t="s">
        <v>238</v>
      </c>
      <c r="P114" s="22" t="s">
        <v>238</v>
      </c>
      <c r="Q114" s="22" t="s">
        <v>238</v>
      </c>
      <c r="R114" s="22" t="s">
        <v>238</v>
      </c>
      <c r="S114" s="22" t="s">
        <v>238</v>
      </c>
      <c r="T114" s="22" t="s">
        <v>238</v>
      </c>
      <c r="U114" s="22" t="s">
        <v>238</v>
      </c>
      <c r="V114" s="19" t="s">
        <v>238</v>
      </c>
      <c r="W114" s="19" t="s">
        <v>238</v>
      </c>
      <c r="X114" s="19" t="s">
        <v>238</v>
      </c>
      <c r="Y114" s="19" t="s">
        <v>238</v>
      </c>
      <c r="Z114" s="19" t="s">
        <v>238</v>
      </c>
      <c r="AA114" s="19" t="s">
        <v>238</v>
      </c>
      <c r="AB114" s="19" t="s">
        <v>238</v>
      </c>
      <c r="AC114" s="19" t="s">
        <v>238</v>
      </c>
      <c r="AD114" s="19" t="s">
        <v>238</v>
      </c>
      <c r="AE114" s="19" t="str">
        <f t="shared" si="3"/>
        <v/>
      </c>
      <c r="AF114" s="19" t="str">
        <f t="shared" si="4"/>
        <v/>
      </c>
      <c r="AG114" s="19" t="str">
        <f t="shared" si="5"/>
        <v/>
      </c>
    </row>
    <row r="115" spans="1:33" ht="15.95" customHeight="1" x14ac:dyDescent="0.25">
      <c r="A115" s="19">
        <v>111</v>
      </c>
      <c r="B115" s="8" t="s">
        <v>286</v>
      </c>
      <c r="C115" s="8" t="s">
        <v>143</v>
      </c>
      <c r="D115" s="22" t="s">
        <v>238</v>
      </c>
      <c r="E115" s="8" t="s">
        <v>239</v>
      </c>
      <c r="F115" s="22" t="s">
        <v>238</v>
      </c>
      <c r="G115" s="22" t="s">
        <v>238</v>
      </c>
      <c r="H115" s="22" t="s">
        <v>238</v>
      </c>
      <c r="I115" s="22" t="s">
        <v>238</v>
      </c>
      <c r="J115" s="22" t="s">
        <v>238</v>
      </c>
      <c r="K115" s="22" t="s">
        <v>238</v>
      </c>
      <c r="L115" s="22" t="s">
        <v>238</v>
      </c>
      <c r="M115" s="22">
        <v>0.94915000000000005</v>
      </c>
      <c r="N115" s="22">
        <v>0.44201000000000001</v>
      </c>
      <c r="O115" s="22">
        <v>0.15742</v>
      </c>
      <c r="P115" s="22">
        <v>0.72660999999999998</v>
      </c>
      <c r="Q115" s="22">
        <v>0.88234999999999997</v>
      </c>
      <c r="R115" s="22" t="s">
        <v>238</v>
      </c>
      <c r="S115" s="22" t="s">
        <v>238</v>
      </c>
      <c r="T115" s="22" t="s">
        <v>238</v>
      </c>
      <c r="U115" s="22">
        <v>0.62626000000000004</v>
      </c>
      <c r="V115" s="19">
        <v>0.69872999999999996</v>
      </c>
      <c r="W115" s="19">
        <v>-4.6899999999999997E-2</v>
      </c>
      <c r="X115" s="19">
        <v>1</v>
      </c>
      <c r="Y115" s="19">
        <v>7.3709999999999998E-2</v>
      </c>
      <c r="Z115" s="19">
        <v>-0.69820000000000004</v>
      </c>
      <c r="AA115" s="19">
        <v>0.69123999999999997</v>
      </c>
      <c r="AB115" s="19">
        <v>0.29626000000000002</v>
      </c>
      <c r="AC115" s="19">
        <v>-7.1540000000000006E-2</v>
      </c>
      <c r="AD115" s="19">
        <v>0.55837999999999999</v>
      </c>
      <c r="AE115" s="19" t="str">
        <f t="shared" si="3"/>
        <v>0.70 (-0.05, 1.00)</v>
      </c>
      <c r="AF115" s="19" t="str">
        <f t="shared" si="4"/>
        <v>0.07 (-0.70, 0.69)</v>
      </c>
      <c r="AG115" s="19" t="str">
        <f t="shared" si="5"/>
        <v>0.30 (-0.07, 0.56)</v>
      </c>
    </row>
    <row r="116" spans="1:33" ht="15.95" customHeight="1" x14ac:dyDescent="0.25">
      <c r="A116" s="19">
        <v>112</v>
      </c>
      <c r="B116" s="8" t="s">
        <v>286</v>
      </c>
      <c r="C116" s="8" t="s">
        <v>143</v>
      </c>
      <c r="D116" s="22">
        <v>0</v>
      </c>
      <c r="E116" s="8" t="s">
        <v>287</v>
      </c>
      <c r="F116" s="22">
        <v>1</v>
      </c>
      <c r="G116" s="22">
        <v>1.071</v>
      </c>
      <c r="H116" s="22">
        <v>2.9510000000000001</v>
      </c>
      <c r="I116" s="22">
        <v>0.151</v>
      </c>
      <c r="J116" s="22" t="s">
        <v>238</v>
      </c>
      <c r="K116" s="22" t="s">
        <v>238</v>
      </c>
      <c r="L116" s="22" t="s">
        <v>238</v>
      </c>
      <c r="M116" s="22" t="s">
        <v>238</v>
      </c>
      <c r="N116" s="22" t="s">
        <v>238</v>
      </c>
      <c r="O116" s="22" t="s">
        <v>238</v>
      </c>
      <c r="P116" s="22" t="s">
        <v>238</v>
      </c>
      <c r="Q116" s="22" t="s">
        <v>238</v>
      </c>
      <c r="R116" s="22" t="s">
        <v>238</v>
      </c>
      <c r="S116" s="22" t="s">
        <v>238</v>
      </c>
      <c r="T116" s="22" t="s">
        <v>238</v>
      </c>
      <c r="U116" s="22" t="s">
        <v>238</v>
      </c>
      <c r="V116" s="19" t="s">
        <v>238</v>
      </c>
      <c r="W116" s="19" t="s">
        <v>238</v>
      </c>
      <c r="X116" s="19" t="s">
        <v>238</v>
      </c>
      <c r="Y116" s="19" t="s">
        <v>238</v>
      </c>
      <c r="Z116" s="19" t="s">
        <v>238</v>
      </c>
      <c r="AA116" s="19" t="s">
        <v>238</v>
      </c>
      <c r="AB116" s="19" t="s">
        <v>238</v>
      </c>
      <c r="AC116" s="19" t="s">
        <v>238</v>
      </c>
      <c r="AD116" s="19" t="s">
        <v>238</v>
      </c>
      <c r="AE116" s="19" t="str">
        <f t="shared" si="3"/>
        <v/>
      </c>
      <c r="AF116" s="19" t="str">
        <f t="shared" si="4"/>
        <v/>
      </c>
      <c r="AG116" s="19" t="str">
        <f t="shared" si="5"/>
        <v/>
      </c>
    </row>
    <row r="117" spans="1:33" ht="15.95" customHeight="1" x14ac:dyDescent="0.25">
      <c r="A117" s="19">
        <v>113</v>
      </c>
      <c r="B117" s="8" t="s">
        <v>286</v>
      </c>
      <c r="C117" s="8" t="s">
        <v>143</v>
      </c>
      <c r="D117" s="22">
        <v>1</v>
      </c>
      <c r="E117" s="8" t="s">
        <v>288</v>
      </c>
      <c r="F117" s="22">
        <v>308</v>
      </c>
      <c r="G117" s="22">
        <v>17.5</v>
      </c>
      <c r="H117" s="22">
        <v>18.524999999999999</v>
      </c>
      <c r="I117" s="22">
        <v>46.595999999999997</v>
      </c>
      <c r="J117" s="22" t="s">
        <v>238</v>
      </c>
      <c r="K117" s="22" t="s">
        <v>238</v>
      </c>
      <c r="L117" s="22" t="s">
        <v>238</v>
      </c>
      <c r="M117" s="22" t="s">
        <v>238</v>
      </c>
      <c r="N117" s="22" t="s">
        <v>238</v>
      </c>
      <c r="O117" s="22" t="s">
        <v>238</v>
      </c>
      <c r="P117" s="22" t="s">
        <v>238</v>
      </c>
      <c r="Q117" s="22" t="s">
        <v>238</v>
      </c>
      <c r="R117" s="22" t="s">
        <v>238</v>
      </c>
      <c r="S117" s="22" t="s">
        <v>238</v>
      </c>
      <c r="T117" s="22" t="s">
        <v>238</v>
      </c>
      <c r="U117" s="22" t="s">
        <v>238</v>
      </c>
      <c r="V117" s="19" t="s">
        <v>238</v>
      </c>
      <c r="W117" s="19" t="s">
        <v>238</v>
      </c>
      <c r="X117" s="19" t="s">
        <v>238</v>
      </c>
      <c r="Y117" s="19" t="s">
        <v>238</v>
      </c>
      <c r="Z117" s="19" t="s">
        <v>238</v>
      </c>
      <c r="AA117" s="19" t="s">
        <v>238</v>
      </c>
      <c r="AB117" s="19" t="s">
        <v>238</v>
      </c>
      <c r="AC117" s="19" t="s">
        <v>238</v>
      </c>
      <c r="AD117" s="19" t="s">
        <v>238</v>
      </c>
      <c r="AE117" s="19" t="str">
        <f t="shared" si="3"/>
        <v/>
      </c>
      <c r="AF117" s="19" t="str">
        <f t="shared" si="4"/>
        <v/>
      </c>
      <c r="AG117" s="19" t="str">
        <f t="shared" si="5"/>
        <v/>
      </c>
    </row>
    <row r="118" spans="1:33" ht="15.95" customHeight="1" x14ac:dyDescent="0.25">
      <c r="A118" s="19">
        <v>114</v>
      </c>
      <c r="B118" s="8" t="s">
        <v>286</v>
      </c>
      <c r="C118" s="8" t="s">
        <v>143</v>
      </c>
      <c r="D118" s="22">
        <v>2</v>
      </c>
      <c r="E118" s="8" t="s">
        <v>289</v>
      </c>
      <c r="F118" s="22">
        <v>339</v>
      </c>
      <c r="G118" s="22">
        <v>77.856999999999999</v>
      </c>
      <c r="H118" s="22">
        <v>77.049000000000007</v>
      </c>
      <c r="I118" s="22">
        <v>51.286000000000001</v>
      </c>
      <c r="J118" s="22" t="s">
        <v>238</v>
      </c>
      <c r="K118" s="22" t="s">
        <v>238</v>
      </c>
      <c r="L118" s="22" t="s">
        <v>238</v>
      </c>
      <c r="M118" s="22" t="s">
        <v>238</v>
      </c>
      <c r="N118" s="22" t="s">
        <v>238</v>
      </c>
      <c r="O118" s="22" t="s">
        <v>238</v>
      </c>
      <c r="P118" s="22" t="s">
        <v>238</v>
      </c>
      <c r="Q118" s="22" t="s">
        <v>238</v>
      </c>
      <c r="R118" s="22" t="s">
        <v>238</v>
      </c>
      <c r="S118" s="22" t="s">
        <v>238</v>
      </c>
      <c r="T118" s="22" t="s">
        <v>238</v>
      </c>
      <c r="U118" s="22" t="s">
        <v>238</v>
      </c>
      <c r="V118" s="19" t="s">
        <v>238</v>
      </c>
      <c r="W118" s="19" t="s">
        <v>238</v>
      </c>
      <c r="X118" s="19" t="s">
        <v>238</v>
      </c>
      <c r="Y118" s="19" t="s">
        <v>238</v>
      </c>
      <c r="Z118" s="19" t="s">
        <v>238</v>
      </c>
      <c r="AA118" s="19" t="s">
        <v>238</v>
      </c>
      <c r="AB118" s="19" t="s">
        <v>238</v>
      </c>
      <c r="AC118" s="19" t="s">
        <v>238</v>
      </c>
      <c r="AD118" s="19" t="s">
        <v>238</v>
      </c>
      <c r="AE118" s="19" t="str">
        <f t="shared" si="3"/>
        <v/>
      </c>
      <c r="AF118" s="19" t="str">
        <f t="shared" si="4"/>
        <v/>
      </c>
      <c r="AG118" s="19" t="str">
        <f t="shared" si="5"/>
        <v/>
      </c>
    </row>
    <row r="119" spans="1:33" ht="15.95" customHeight="1" x14ac:dyDescent="0.25">
      <c r="A119" s="19">
        <v>115</v>
      </c>
      <c r="B119" s="8" t="s">
        <v>286</v>
      </c>
      <c r="C119" s="8" t="s">
        <v>143</v>
      </c>
      <c r="D119" s="22">
        <v>3</v>
      </c>
      <c r="E119" s="8" t="s">
        <v>290</v>
      </c>
      <c r="F119" s="22">
        <v>1</v>
      </c>
      <c r="G119" s="22">
        <v>1.071</v>
      </c>
      <c r="H119" s="22">
        <v>0</v>
      </c>
      <c r="I119" s="22">
        <v>0.151</v>
      </c>
      <c r="J119" s="22" t="s">
        <v>238</v>
      </c>
      <c r="K119" s="22" t="s">
        <v>238</v>
      </c>
      <c r="L119" s="22" t="s">
        <v>238</v>
      </c>
      <c r="M119" s="22" t="s">
        <v>238</v>
      </c>
      <c r="N119" s="22" t="s">
        <v>238</v>
      </c>
      <c r="O119" s="22" t="s">
        <v>238</v>
      </c>
      <c r="P119" s="22" t="s">
        <v>238</v>
      </c>
      <c r="Q119" s="22" t="s">
        <v>238</v>
      </c>
      <c r="R119" s="22" t="s">
        <v>238</v>
      </c>
      <c r="S119" s="22" t="s">
        <v>238</v>
      </c>
      <c r="T119" s="22" t="s">
        <v>238</v>
      </c>
      <c r="U119" s="22" t="s">
        <v>238</v>
      </c>
      <c r="V119" s="19" t="s">
        <v>238</v>
      </c>
      <c r="W119" s="19" t="s">
        <v>238</v>
      </c>
      <c r="X119" s="19" t="s">
        <v>238</v>
      </c>
      <c r="Y119" s="19" t="s">
        <v>238</v>
      </c>
      <c r="Z119" s="19" t="s">
        <v>238</v>
      </c>
      <c r="AA119" s="19" t="s">
        <v>238</v>
      </c>
      <c r="AB119" s="19" t="s">
        <v>238</v>
      </c>
      <c r="AC119" s="19" t="s">
        <v>238</v>
      </c>
      <c r="AD119" s="19" t="s">
        <v>238</v>
      </c>
      <c r="AE119" s="19" t="str">
        <f t="shared" si="3"/>
        <v/>
      </c>
      <c r="AF119" s="19" t="str">
        <f t="shared" si="4"/>
        <v/>
      </c>
      <c r="AG119" s="19" t="str">
        <f t="shared" si="5"/>
        <v/>
      </c>
    </row>
    <row r="120" spans="1:33" ht="15.95" customHeight="1" x14ac:dyDescent="0.25">
      <c r="A120" s="19">
        <v>116</v>
      </c>
      <c r="B120" s="8" t="s">
        <v>286</v>
      </c>
      <c r="C120" s="8" t="s">
        <v>143</v>
      </c>
      <c r="D120" s="22">
        <v>4</v>
      </c>
      <c r="E120" s="8" t="s">
        <v>291</v>
      </c>
      <c r="F120" s="22">
        <v>12</v>
      </c>
      <c r="G120" s="22">
        <v>2.3210000000000002</v>
      </c>
      <c r="H120" s="22">
        <v>1.3109999999999999</v>
      </c>
      <c r="I120" s="22">
        <v>1.8149999999999999</v>
      </c>
      <c r="J120" s="22" t="s">
        <v>238</v>
      </c>
      <c r="K120" s="22" t="s">
        <v>238</v>
      </c>
      <c r="L120" s="22" t="s">
        <v>238</v>
      </c>
      <c r="M120" s="22" t="s">
        <v>238</v>
      </c>
      <c r="N120" s="22" t="s">
        <v>238</v>
      </c>
      <c r="O120" s="22" t="s">
        <v>238</v>
      </c>
      <c r="P120" s="22" t="s">
        <v>238</v>
      </c>
      <c r="Q120" s="22" t="s">
        <v>238</v>
      </c>
      <c r="R120" s="22" t="s">
        <v>238</v>
      </c>
      <c r="S120" s="22" t="s">
        <v>238</v>
      </c>
      <c r="T120" s="22" t="s">
        <v>238</v>
      </c>
      <c r="U120" s="22" t="s">
        <v>238</v>
      </c>
      <c r="V120" s="19" t="s">
        <v>238</v>
      </c>
      <c r="W120" s="19" t="s">
        <v>238</v>
      </c>
      <c r="X120" s="19" t="s">
        <v>238</v>
      </c>
      <c r="Y120" s="19" t="s">
        <v>238</v>
      </c>
      <c r="Z120" s="19" t="s">
        <v>238</v>
      </c>
      <c r="AA120" s="19" t="s">
        <v>238</v>
      </c>
      <c r="AB120" s="19" t="s">
        <v>238</v>
      </c>
      <c r="AC120" s="19" t="s">
        <v>238</v>
      </c>
      <c r="AD120" s="19" t="s">
        <v>238</v>
      </c>
      <c r="AE120" s="19" t="str">
        <f t="shared" si="3"/>
        <v/>
      </c>
      <c r="AF120" s="19" t="str">
        <f t="shared" si="4"/>
        <v/>
      </c>
      <c r="AG120" s="19" t="str">
        <f t="shared" si="5"/>
        <v/>
      </c>
    </row>
    <row r="121" spans="1:33" ht="15.95" customHeight="1" x14ac:dyDescent="0.25">
      <c r="A121" s="19">
        <v>117</v>
      </c>
      <c r="B121" s="8" t="s">
        <v>286</v>
      </c>
      <c r="C121" s="8" t="s">
        <v>143</v>
      </c>
      <c r="D121" s="22">
        <v>5</v>
      </c>
      <c r="E121" s="8" t="s">
        <v>292</v>
      </c>
      <c r="F121" s="22">
        <v>1</v>
      </c>
      <c r="G121" s="22">
        <v>0.17899999999999999</v>
      </c>
      <c r="H121" s="22">
        <v>0.16400000000000001</v>
      </c>
      <c r="I121" s="22">
        <v>0</v>
      </c>
      <c r="J121" s="22" t="s">
        <v>238</v>
      </c>
      <c r="K121" s="22" t="s">
        <v>238</v>
      </c>
      <c r="L121" s="22" t="s">
        <v>238</v>
      </c>
      <c r="M121" s="22" t="s">
        <v>238</v>
      </c>
      <c r="N121" s="22" t="s">
        <v>238</v>
      </c>
      <c r="O121" s="22" t="s">
        <v>238</v>
      </c>
      <c r="P121" s="22" t="s">
        <v>238</v>
      </c>
      <c r="Q121" s="22" t="s">
        <v>238</v>
      </c>
      <c r="R121" s="22" t="s">
        <v>238</v>
      </c>
      <c r="S121" s="22" t="s">
        <v>238</v>
      </c>
      <c r="T121" s="22" t="s">
        <v>238</v>
      </c>
      <c r="U121" s="22" t="s">
        <v>238</v>
      </c>
      <c r="V121" s="19" t="s">
        <v>238</v>
      </c>
      <c r="W121" s="19" t="s">
        <v>238</v>
      </c>
      <c r="X121" s="19" t="s">
        <v>238</v>
      </c>
      <c r="Y121" s="19" t="s">
        <v>238</v>
      </c>
      <c r="Z121" s="19" t="s">
        <v>238</v>
      </c>
      <c r="AA121" s="19" t="s">
        <v>238</v>
      </c>
      <c r="AB121" s="19" t="s">
        <v>238</v>
      </c>
      <c r="AC121" s="19" t="s">
        <v>238</v>
      </c>
      <c r="AD121" s="19" t="s">
        <v>238</v>
      </c>
      <c r="AE121" s="19" t="str">
        <f t="shared" si="3"/>
        <v/>
      </c>
      <c r="AF121" s="19" t="str">
        <f t="shared" si="4"/>
        <v/>
      </c>
      <c r="AG121" s="19" t="str">
        <f t="shared" si="5"/>
        <v/>
      </c>
    </row>
    <row r="122" spans="1:33" ht="15.95" customHeight="1" x14ac:dyDescent="0.25">
      <c r="A122" s="19">
        <v>118</v>
      </c>
      <c r="B122" s="8" t="s">
        <v>293</v>
      </c>
      <c r="C122" s="8" t="s">
        <v>144</v>
      </c>
      <c r="D122" s="22" t="s">
        <v>238</v>
      </c>
      <c r="E122" s="8" t="s">
        <v>239</v>
      </c>
      <c r="F122" s="22" t="s">
        <v>238</v>
      </c>
      <c r="G122" s="22" t="s">
        <v>238</v>
      </c>
      <c r="H122" s="22" t="s">
        <v>238</v>
      </c>
      <c r="I122" s="22" t="s">
        <v>238</v>
      </c>
      <c r="J122" s="22" t="s">
        <v>238</v>
      </c>
      <c r="K122" s="22" t="s">
        <v>238</v>
      </c>
      <c r="L122" s="22" t="s">
        <v>238</v>
      </c>
      <c r="M122" s="22">
        <v>0.98304999999999998</v>
      </c>
      <c r="N122" s="22" t="s">
        <v>238</v>
      </c>
      <c r="O122" s="22" t="s">
        <v>238</v>
      </c>
      <c r="P122" s="22" t="s">
        <v>238</v>
      </c>
      <c r="Q122" s="22">
        <v>1</v>
      </c>
      <c r="R122" s="22" t="s">
        <v>238</v>
      </c>
      <c r="S122" s="22" t="s">
        <v>238</v>
      </c>
      <c r="T122" s="22" t="s">
        <v>238</v>
      </c>
      <c r="U122" s="22" t="s">
        <v>238</v>
      </c>
      <c r="V122" s="19">
        <v>0</v>
      </c>
      <c r="W122" s="19">
        <v>-1</v>
      </c>
      <c r="X122" s="19">
        <v>1</v>
      </c>
      <c r="Y122" s="19">
        <v>0</v>
      </c>
      <c r="Z122" s="19">
        <v>1</v>
      </c>
      <c r="AA122" s="19">
        <v>1</v>
      </c>
      <c r="AB122" s="19" t="s">
        <v>238</v>
      </c>
      <c r="AC122" s="19" t="s">
        <v>238</v>
      </c>
      <c r="AD122" s="19" t="s">
        <v>238</v>
      </c>
      <c r="AE122" s="19" t="str">
        <f t="shared" si="3"/>
        <v>0.00 (-1.00, 1.00)</v>
      </c>
      <c r="AF122" s="19" t="str">
        <f t="shared" si="4"/>
        <v>0.00 (1.00, 1.00)</v>
      </c>
      <c r="AG122" s="19" t="str">
        <f t="shared" si="5"/>
        <v/>
      </c>
    </row>
    <row r="123" spans="1:33" ht="15.95" customHeight="1" x14ac:dyDescent="0.25">
      <c r="A123" s="19">
        <v>119</v>
      </c>
      <c r="B123" s="8" t="s">
        <v>293</v>
      </c>
      <c r="C123" s="8" t="s">
        <v>144</v>
      </c>
      <c r="D123" s="22">
        <v>0</v>
      </c>
      <c r="E123" s="8" t="s">
        <v>244</v>
      </c>
      <c r="F123" s="22">
        <v>605</v>
      </c>
      <c r="G123" s="22">
        <v>99.466999999999999</v>
      </c>
      <c r="H123" s="22">
        <v>99.018000000000001</v>
      </c>
      <c r="I123" s="22">
        <v>0</v>
      </c>
      <c r="J123" s="22" t="s">
        <v>238</v>
      </c>
      <c r="K123" s="22" t="s">
        <v>238</v>
      </c>
      <c r="L123" s="22" t="s">
        <v>238</v>
      </c>
      <c r="M123" s="22" t="s">
        <v>238</v>
      </c>
      <c r="N123" s="22" t="s">
        <v>238</v>
      </c>
      <c r="O123" s="22" t="s">
        <v>238</v>
      </c>
      <c r="P123" s="22" t="s">
        <v>238</v>
      </c>
      <c r="Q123" s="22" t="s">
        <v>238</v>
      </c>
      <c r="R123" s="22" t="s">
        <v>238</v>
      </c>
      <c r="S123" s="22" t="s">
        <v>238</v>
      </c>
      <c r="T123" s="22" t="s">
        <v>238</v>
      </c>
      <c r="U123" s="22" t="s">
        <v>238</v>
      </c>
      <c r="V123" s="19" t="s">
        <v>238</v>
      </c>
      <c r="W123" s="19" t="s">
        <v>238</v>
      </c>
      <c r="X123" s="19" t="s">
        <v>238</v>
      </c>
      <c r="Y123" s="19" t="s">
        <v>238</v>
      </c>
      <c r="Z123" s="19" t="s">
        <v>238</v>
      </c>
      <c r="AA123" s="19" t="s">
        <v>238</v>
      </c>
      <c r="AB123" s="19" t="s">
        <v>238</v>
      </c>
      <c r="AC123" s="19" t="s">
        <v>238</v>
      </c>
      <c r="AD123" s="19" t="s">
        <v>238</v>
      </c>
      <c r="AE123" s="19" t="str">
        <f t="shared" si="3"/>
        <v/>
      </c>
      <c r="AF123" s="19" t="str">
        <f t="shared" si="4"/>
        <v/>
      </c>
      <c r="AG123" s="19" t="str">
        <f t="shared" si="5"/>
        <v/>
      </c>
    </row>
    <row r="124" spans="1:33" ht="15.95" customHeight="1" x14ac:dyDescent="0.25">
      <c r="A124" s="19">
        <v>120</v>
      </c>
      <c r="B124" s="8" t="s">
        <v>293</v>
      </c>
      <c r="C124" s="8" t="s">
        <v>144</v>
      </c>
      <c r="D124" s="22">
        <v>1</v>
      </c>
      <c r="E124" s="8" t="s">
        <v>245</v>
      </c>
      <c r="F124" s="22">
        <v>6</v>
      </c>
      <c r="G124" s="22">
        <v>0.53300000000000003</v>
      </c>
      <c r="H124" s="22">
        <v>0.98199999999999998</v>
      </c>
      <c r="I124" s="22">
        <v>0</v>
      </c>
      <c r="J124" s="22" t="s">
        <v>238</v>
      </c>
      <c r="K124" s="22" t="s">
        <v>238</v>
      </c>
      <c r="L124" s="22" t="s">
        <v>238</v>
      </c>
      <c r="M124" s="22" t="s">
        <v>238</v>
      </c>
      <c r="N124" s="22" t="s">
        <v>238</v>
      </c>
      <c r="O124" s="22" t="s">
        <v>238</v>
      </c>
      <c r="P124" s="22" t="s">
        <v>238</v>
      </c>
      <c r="Q124" s="22" t="s">
        <v>238</v>
      </c>
      <c r="R124" s="22" t="s">
        <v>238</v>
      </c>
      <c r="S124" s="22" t="s">
        <v>238</v>
      </c>
      <c r="T124" s="22" t="s">
        <v>238</v>
      </c>
      <c r="U124" s="22" t="s">
        <v>238</v>
      </c>
      <c r="V124" s="19" t="s">
        <v>238</v>
      </c>
      <c r="W124" s="19" t="s">
        <v>238</v>
      </c>
      <c r="X124" s="19" t="s">
        <v>238</v>
      </c>
      <c r="Y124" s="19" t="s">
        <v>238</v>
      </c>
      <c r="Z124" s="19" t="s">
        <v>238</v>
      </c>
      <c r="AA124" s="19" t="s">
        <v>238</v>
      </c>
      <c r="AB124" s="19" t="s">
        <v>238</v>
      </c>
      <c r="AC124" s="19" t="s">
        <v>238</v>
      </c>
      <c r="AD124" s="19" t="s">
        <v>238</v>
      </c>
      <c r="AE124" s="19" t="str">
        <f t="shared" si="3"/>
        <v/>
      </c>
      <c r="AF124" s="19" t="str">
        <f t="shared" si="4"/>
        <v/>
      </c>
      <c r="AG124" s="19" t="str">
        <f t="shared" si="5"/>
        <v/>
      </c>
    </row>
    <row r="125" spans="1:33" ht="15.95" customHeight="1" x14ac:dyDescent="0.25">
      <c r="A125" s="19">
        <v>121</v>
      </c>
      <c r="B125" s="8" t="s">
        <v>294</v>
      </c>
      <c r="C125" s="8" t="s">
        <v>145</v>
      </c>
      <c r="D125" s="22" t="s">
        <v>238</v>
      </c>
      <c r="E125" s="8" t="s">
        <v>239</v>
      </c>
      <c r="F125" s="22" t="s">
        <v>238</v>
      </c>
      <c r="G125" s="22" t="s">
        <v>238</v>
      </c>
      <c r="H125" s="22" t="s">
        <v>238</v>
      </c>
      <c r="I125" s="22" t="s">
        <v>238</v>
      </c>
      <c r="J125" s="22" t="s">
        <v>238</v>
      </c>
      <c r="K125" s="22" t="s">
        <v>238</v>
      </c>
      <c r="L125" s="22" t="s">
        <v>238</v>
      </c>
      <c r="M125" s="22">
        <v>1</v>
      </c>
      <c r="N125" s="22" t="s">
        <v>238</v>
      </c>
      <c r="O125" s="22" t="s">
        <v>238</v>
      </c>
      <c r="P125" s="22" t="s">
        <v>238</v>
      </c>
      <c r="Q125" s="22">
        <v>1</v>
      </c>
      <c r="R125" s="22" t="s">
        <v>238</v>
      </c>
      <c r="S125" s="22" t="s">
        <v>238</v>
      </c>
      <c r="T125" s="22" t="s">
        <v>238</v>
      </c>
      <c r="U125" s="22" t="s">
        <v>238</v>
      </c>
      <c r="V125" s="19">
        <v>0</v>
      </c>
      <c r="W125" s="19">
        <v>1</v>
      </c>
      <c r="X125" s="19">
        <v>1</v>
      </c>
      <c r="Y125" s="19">
        <v>0</v>
      </c>
      <c r="Z125" s="19">
        <v>1</v>
      </c>
      <c r="AA125" s="19">
        <v>1</v>
      </c>
      <c r="AB125" s="19" t="s">
        <v>238</v>
      </c>
      <c r="AC125" s="19" t="s">
        <v>238</v>
      </c>
      <c r="AD125" s="19" t="s">
        <v>238</v>
      </c>
      <c r="AE125" s="19" t="str">
        <f t="shared" si="3"/>
        <v>0.00 (1.00, 1.00)</v>
      </c>
      <c r="AF125" s="19" t="str">
        <f t="shared" si="4"/>
        <v>0.00 (1.00, 1.00)</v>
      </c>
      <c r="AG125" s="19" t="str">
        <f t="shared" si="5"/>
        <v/>
      </c>
    </row>
    <row r="126" spans="1:33" ht="15.95" customHeight="1" x14ac:dyDescent="0.25">
      <c r="A126" s="19">
        <v>122</v>
      </c>
      <c r="B126" s="8" t="s">
        <v>294</v>
      </c>
      <c r="C126" s="8" t="s">
        <v>145</v>
      </c>
      <c r="D126" s="22">
        <v>0</v>
      </c>
      <c r="E126" s="8" t="s">
        <v>244</v>
      </c>
      <c r="F126" s="22">
        <v>610</v>
      </c>
      <c r="G126" s="22">
        <v>99.644999999999996</v>
      </c>
      <c r="H126" s="22">
        <v>99.510999999999996</v>
      </c>
      <c r="I126" s="22">
        <v>0</v>
      </c>
      <c r="J126" s="22" t="s">
        <v>238</v>
      </c>
      <c r="K126" s="22" t="s">
        <v>238</v>
      </c>
      <c r="L126" s="22" t="s">
        <v>238</v>
      </c>
      <c r="M126" s="22" t="s">
        <v>238</v>
      </c>
      <c r="N126" s="22" t="s">
        <v>238</v>
      </c>
      <c r="O126" s="22" t="s">
        <v>238</v>
      </c>
      <c r="P126" s="22" t="s">
        <v>238</v>
      </c>
      <c r="Q126" s="22" t="s">
        <v>238</v>
      </c>
      <c r="R126" s="22" t="s">
        <v>238</v>
      </c>
      <c r="S126" s="22" t="s">
        <v>238</v>
      </c>
      <c r="T126" s="22" t="s">
        <v>238</v>
      </c>
      <c r="U126" s="22" t="s">
        <v>238</v>
      </c>
      <c r="V126" s="19" t="s">
        <v>238</v>
      </c>
      <c r="W126" s="19" t="s">
        <v>238</v>
      </c>
      <c r="X126" s="19" t="s">
        <v>238</v>
      </c>
      <c r="Y126" s="19" t="s">
        <v>238</v>
      </c>
      <c r="Z126" s="19" t="s">
        <v>238</v>
      </c>
      <c r="AA126" s="19" t="s">
        <v>238</v>
      </c>
      <c r="AB126" s="19" t="s">
        <v>238</v>
      </c>
      <c r="AC126" s="19" t="s">
        <v>238</v>
      </c>
      <c r="AD126" s="19" t="s">
        <v>238</v>
      </c>
      <c r="AE126" s="19" t="str">
        <f t="shared" si="3"/>
        <v/>
      </c>
      <c r="AF126" s="19" t="str">
        <f t="shared" si="4"/>
        <v/>
      </c>
      <c r="AG126" s="19" t="str">
        <f t="shared" si="5"/>
        <v/>
      </c>
    </row>
    <row r="127" spans="1:33" ht="15.95" customHeight="1" x14ac:dyDescent="0.25">
      <c r="A127" s="19">
        <v>123</v>
      </c>
      <c r="B127" s="8" t="s">
        <v>294</v>
      </c>
      <c r="C127" s="8" t="s">
        <v>145</v>
      </c>
      <c r="D127" s="22">
        <v>1</v>
      </c>
      <c r="E127" s="8" t="s">
        <v>245</v>
      </c>
      <c r="F127" s="22">
        <v>3</v>
      </c>
      <c r="G127" s="22">
        <v>0.35499999999999998</v>
      </c>
      <c r="H127" s="22">
        <v>0.48899999999999999</v>
      </c>
      <c r="I127" s="22">
        <v>0</v>
      </c>
      <c r="J127" s="22" t="s">
        <v>238</v>
      </c>
      <c r="K127" s="22" t="s">
        <v>238</v>
      </c>
      <c r="L127" s="22" t="s">
        <v>238</v>
      </c>
      <c r="M127" s="22" t="s">
        <v>238</v>
      </c>
      <c r="N127" s="22" t="s">
        <v>238</v>
      </c>
      <c r="O127" s="22" t="s">
        <v>238</v>
      </c>
      <c r="P127" s="22" t="s">
        <v>238</v>
      </c>
      <c r="Q127" s="22" t="s">
        <v>238</v>
      </c>
      <c r="R127" s="22" t="s">
        <v>238</v>
      </c>
      <c r="S127" s="22" t="s">
        <v>238</v>
      </c>
      <c r="T127" s="22" t="s">
        <v>238</v>
      </c>
      <c r="U127" s="22" t="s">
        <v>238</v>
      </c>
      <c r="V127" s="19" t="s">
        <v>238</v>
      </c>
      <c r="W127" s="19" t="s">
        <v>238</v>
      </c>
      <c r="X127" s="19" t="s">
        <v>238</v>
      </c>
      <c r="Y127" s="19" t="s">
        <v>238</v>
      </c>
      <c r="Z127" s="19" t="s">
        <v>238</v>
      </c>
      <c r="AA127" s="19" t="s">
        <v>238</v>
      </c>
      <c r="AB127" s="19" t="s">
        <v>238</v>
      </c>
      <c r="AC127" s="19" t="s">
        <v>238</v>
      </c>
      <c r="AD127" s="19" t="s">
        <v>238</v>
      </c>
      <c r="AE127" s="19" t="str">
        <f t="shared" si="3"/>
        <v/>
      </c>
      <c r="AF127" s="19" t="str">
        <f t="shared" si="4"/>
        <v/>
      </c>
      <c r="AG127" s="19" t="str">
        <f t="shared" si="5"/>
        <v/>
      </c>
    </row>
    <row r="128" spans="1:33" ht="15.95" customHeight="1" x14ac:dyDescent="0.25">
      <c r="A128" s="19">
        <v>124</v>
      </c>
      <c r="B128" s="8" t="s">
        <v>295</v>
      </c>
      <c r="C128" s="8" t="s">
        <v>146</v>
      </c>
      <c r="D128" s="22" t="s">
        <v>238</v>
      </c>
      <c r="E128" s="8" t="s">
        <v>239</v>
      </c>
      <c r="F128" s="22" t="s">
        <v>238</v>
      </c>
      <c r="G128" s="22" t="s">
        <v>238</v>
      </c>
      <c r="H128" s="22" t="s">
        <v>238</v>
      </c>
      <c r="I128" s="22" t="s">
        <v>238</v>
      </c>
      <c r="J128" s="22">
        <v>0.48246</v>
      </c>
      <c r="K128" s="22">
        <v>-0.13178000000000001</v>
      </c>
      <c r="L128" s="22">
        <v>1</v>
      </c>
      <c r="M128" s="22">
        <v>0.96609999999999996</v>
      </c>
      <c r="N128" s="22" t="s">
        <v>238</v>
      </c>
      <c r="O128" s="22" t="s">
        <v>238</v>
      </c>
      <c r="P128" s="22" t="s">
        <v>238</v>
      </c>
      <c r="Q128" s="22">
        <v>1</v>
      </c>
      <c r="R128" s="22" t="s">
        <v>238</v>
      </c>
      <c r="S128" s="22" t="s">
        <v>238</v>
      </c>
      <c r="T128" s="22" t="s">
        <v>238</v>
      </c>
      <c r="U128" s="22" t="s">
        <v>238</v>
      </c>
      <c r="V128" s="19">
        <v>0.48683999999999999</v>
      </c>
      <c r="W128" s="19">
        <v>-0.28288999999999997</v>
      </c>
      <c r="X128" s="19">
        <v>1</v>
      </c>
      <c r="Y128" s="19">
        <v>0</v>
      </c>
      <c r="Z128" s="19">
        <v>1</v>
      </c>
      <c r="AA128" s="19">
        <v>1</v>
      </c>
      <c r="AB128" s="19" t="s">
        <v>238</v>
      </c>
      <c r="AC128" s="19" t="s">
        <v>238</v>
      </c>
      <c r="AD128" s="19" t="s">
        <v>238</v>
      </c>
      <c r="AE128" s="19" t="str">
        <f t="shared" si="3"/>
        <v>0.49 (-0.28, 1.00)</v>
      </c>
      <c r="AF128" s="19" t="str">
        <f t="shared" si="4"/>
        <v>0.00 (1.00, 1.00)</v>
      </c>
      <c r="AG128" s="19" t="str">
        <f t="shared" si="5"/>
        <v/>
      </c>
    </row>
    <row r="129" spans="1:33" ht="15.95" customHeight="1" x14ac:dyDescent="0.25">
      <c r="A129" s="19">
        <v>125</v>
      </c>
      <c r="B129" s="8" t="s">
        <v>295</v>
      </c>
      <c r="C129" s="8" t="s">
        <v>146</v>
      </c>
      <c r="D129" s="22">
        <v>0</v>
      </c>
      <c r="E129" s="8" t="s">
        <v>244</v>
      </c>
      <c r="F129" s="22">
        <v>600</v>
      </c>
      <c r="G129" s="22">
        <v>97.158000000000001</v>
      </c>
      <c r="H129" s="22">
        <v>97.879000000000005</v>
      </c>
      <c r="I129" s="22">
        <v>0</v>
      </c>
      <c r="J129" s="22" t="s">
        <v>238</v>
      </c>
      <c r="K129" s="22" t="s">
        <v>238</v>
      </c>
      <c r="L129" s="22" t="s">
        <v>238</v>
      </c>
      <c r="M129" s="22" t="s">
        <v>238</v>
      </c>
      <c r="N129" s="22" t="s">
        <v>238</v>
      </c>
      <c r="O129" s="22" t="s">
        <v>238</v>
      </c>
      <c r="P129" s="22" t="s">
        <v>238</v>
      </c>
      <c r="Q129" s="22" t="s">
        <v>238</v>
      </c>
      <c r="R129" s="22" t="s">
        <v>238</v>
      </c>
      <c r="S129" s="22" t="s">
        <v>238</v>
      </c>
      <c r="T129" s="22" t="s">
        <v>238</v>
      </c>
      <c r="U129" s="22" t="s">
        <v>238</v>
      </c>
      <c r="V129" s="19" t="s">
        <v>238</v>
      </c>
      <c r="W129" s="19" t="s">
        <v>238</v>
      </c>
      <c r="X129" s="19" t="s">
        <v>238</v>
      </c>
      <c r="Y129" s="19" t="s">
        <v>238</v>
      </c>
      <c r="Z129" s="19" t="s">
        <v>238</v>
      </c>
      <c r="AA129" s="19" t="s">
        <v>238</v>
      </c>
      <c r="AB129" s="19" t="s">
        <v>238</v>
      </c>
      <c r="AC129" s="19" t="s">
        <v>238</v>
      </c>
      <c r="AD129" s="19" t="s">
        <v>238</v>
      </c>
      <c r="AE129" s="19" t="str">
        <f t="shared" si="3"/>
        <v/>
      </c>
      <c r="AF129" s="19" t="str">
        <f t="shared" si="4"/>
        <v/>
      </c>
      <c r="AG129" s="19" t="str">
        <f t="shared" si="5"/>
        <v/>
      </c>
    </row>
    <row r="130" spans="1:33" ht="15.95" customHeight="1" x14ac:dyDescent="0.25">
      <c r="A130" s="19">
        <v>126</v>
      </c>
      <c r="B130" s="8" t="s">
        <v>295</v>
      </c>
      <c r="C130" s="8" t="s">
        <v>146</v>
      </c>
      <c r="D130" s="22">
        <v>1</v>
      </c>
      <c r="E130" s="8" t="s">
        <v>245</v>
      </c>
      <c r="F130" s="22">
        <v>13</v>
      </c>
      <c r="G130" s="22">
        <v>2.8420000000000001</v>
      </c>
      <c r="H130" s="22">
        <v>2.121</v>
      </c>
      <c r="I130" s="22">
        <v>0</v>
      </c>
      <c r="J130" s="22" t="s">
        <v>238</v>
      </c>
      <c r="K130" s="22" t="s">
        <v>238</v>
      </c>
      <c r="L130" s="22" t="s">
        <v>238</v>
      </c>
      <c r="M130" s="22" t="s">
        <v>238</v>
      </c>
      <c r="N130" s="22" t="s">
        <v>238</v>
      </c>
      <c r="O130" s="22" t="s">
        <v>238</v>
      </c>
      <c r="P130" s="22" t="s">
        <v>238</v>
      </c>
      <c r="Q130" s="22" t="s">
        <v>238</v>
      </c>
      <c r="R130" s="22" t="s">
        <v>238</v>
      </c>
      <c r="S130" s="22" t="s">
        <v>238</v>
      </c>
      <c r="T130" s="22" t="s">
        <v>238</v>
      </c>
      <c r="U130" s="22" t="s">
        <v>238</v>
      </c>
      <c r="V130" s="19" t="s">
        <v>238</v>
      </c>
      <c r="W130" s="19" t="s">
        <v>238</v>
      </c>
      <c r="X130" s="19" t="s">
        <v>238</v>
      </c>
      <c r="Y130" s="19" t="s">
        <v>238</v>
      </c>
      <c r="Z130" s="19" t="s">
        <v>238</v>
      </c>
      <c r="AA130" s="19" t="s">
        <v>238</v>
      </c>
      <c r="AB130" s="19" t="s">
        <v>238</v>
      </c>
      <c r="AC130" s="19" t="s">
        <v>238</v>
      </c>
      <c r="AD130" s="19" t="s">
        <v>238</v>
      </c>
      <c r="AE130" s="19" t="str">
        <f t="shared" si="3"/>
        <v/>
      </c>
      <c r="AF130" s="19" t="str">
        <f t="shared" si="4"/>
        <v/>
      </c>
      <c r="AG130" s="19" t="str">
        <f t="shared" si="5"/>
        <v/>
      </c>
    </row>
    <row r="131" spans="1:33" ht="15.95" customHeight="1" x14ac:dyDescent="0.25">
      <c r="A131" s="19">
        <v>127</v>
      </c>
      <c r="B131" s="8" t="s">
        <v>296</v>
      </c>
      <c r="C131" s="8" t="s">
        <v>147</v>
      </c>
      <c r="D131" s="22" t="s">
        <v>238</v>
      </c>
      <c r="E131" s="8" t="s">
        <v>239</v>
      </c>
      <c r="F131" s="22" t="s">
        <v>238</v>
      </c>
      <c r="G131" s="22" t="s">
        <v>238</v>
      </c>
      <c r="H131" s="22" t="s">
        <v>238</v>
      </c>
      <c r="I131" s="22" t="s">
        <v>238</v>
      </c>
      <c r="J131" s="22" t="s">
        <v>238</v>
      </c>
      <c r="K131" s="22" t="s">
        <v>238</v>
      </c>
      <c r="L131" s="22" t="s">
        <v>238</v>
      </c>
      <c r="M131" s="22">
        <v>1</v>
      </c>
      <c r="N131" s="22" t="s">
        <v>238</v>
      </c>
      <c r="O131" s="22" t="s">
        <v>238</v>
      </c>
      <c r="P131" s="22" t="s">
        <v>238</v>
      </c>
      <c r="Q131" s="22">
        <v>1</v>
      </c>
      <c r="R131" s="22" t="s">
        <v>238</v>
      </c>
      <c r="S131" s="22" t="s">
        <v>238</v>
      </c>
      <c r="T131" s="22" t="s">
        <v>238</v>
      </c>
      <c r="U131" s="22" t="s">
        <v>238</v>
      </c>
      <c r="V131" s="19">
        <v>0</v>
      </c>
      <c r="W131" s="19">
        <v>1</v>
      </c>
      <c r="X131" s="19">
        <v>1</v>
      </c>
      <c r="Y131" s="19">
        <v>0</v>
      </c>
      <c r="Z131" s="19">
        <v>1</v>
      </c>
      <c r="AA131" s="19">
        <v>1</v>
      </c>
      <c r="AB131" s="19" t="s">
        <v>238</v>
      </c>
      <c r="AC131" s="19" t="s">
        <v>238</v>
      </c>
      <c r="AD131" s="19" t="s">
        <v>238</v>
      </c>
      <c r="AE131" s="19" t="str">
        <f t="shared" si="3"/>
        <v>0.00 (1.00, 1.00)</v>
      </c>
      <c r="AF131" s="19" t="str">
        <f t="shared" si="4"/>
        <v>0.00 (1.00, 1.00)</v>
      </c>
      <c r="AG131" s="19" t="str">
        <f t="shared" si="5"/>
        <v/>
      </c>
    </row>
    <row r="132" spans="1:33" ht="15.95" customHeight="1" x14ac:dyDescent="0.25">
      <c r="A132" s="19">
        <v>128</v>
      </c>
      <c r="B132" s="8" t="s">
        <v>296</v>
      </c>
      <c r="C132" s="8" t="s">
        <v>147</v>
      </c>
      <c r="D132" s="22">
        <v>0</v>
      </c>
      <c r="E132" s="8" t="s">
        <v>244</v>
      </c>
      <c r="F132" s="22">
        <v>611</v>
      </c>
      <c r="G132" s="22">
        <v>99.644999999999996</v>
      </c>
      <c r="H132" s="22">
        <v>99.674000000000007</v>
      </c>
      <c r="I132" s="22">
        <v>0</v>
      </c>
      <c r="J132" s="22" t="s">
        <v>238</v>
      </c>
      <c r="K132" s="22" t="s">
        <v>238</v>
      </c>
      <c r="L132" s="22" t="s">
        <v>238</v>
      </c>
      <c r="M132" s="22" t="s">
        <v>238</v>
      </c>
      <c r="N132" s="22" t="s">
        <v>238</v>
      </c>
      <c r="O132" s="22" t="s">
        <v>238</v>
      </c>
      <c r="P132" s="22" t="s">
        <v>238</v>
      </c>
      <c r="Q132" s="22" t="s">
        <v>238</v>
      </c>
      <c r="R132" s="22" t="s">
        <v>238</v>
      </c>
      <c r="S132" s="22" t="s">
        <v>238</v>
      </c>
      <c r="T132" s="22" t="s">
        <v>238</v>
      </c>
      <c r="U132" s="22" t="s">
        <v>238</v>
      </c>
      <c r="V132" s="19" t="s">
        <v>238</v>
      </c>
      <c r="W132" s="19" t="s">
        <v>238</v>
      </c>
      <c r="X132" s="19" t="s">
        <v>238</v>
      </c>
      <c r="Y132" s="19" t="s">
        <v>238</v>
      </c>
      <c r="Z132" s="19" t="s">
        <v>238</v>
      </c>
      <c r="AA132" s="19" t="s">
        <v>238</v>
      </c>
      <c r="AB132" s="19" t="s">
        <v>238</v>
      </c>
      <c r="AC132" s="19" t="s">
        <v>238</v>
      </c>
      <c r="AD132" s="19" t="s">
        <v>238</v>
      </c>
      <c r="AE132" s="19" t="str">
        <f t="shared" si="3"/>
        <v/>
      </c>
      <c r="AF132" s="19" t="str">
        <f t="shared" si="4"/>
        <v/>
      </c>
      <c r="AG132" s="19" t="str">
        <f t="shared" si="5"/>
        <v/>
      </c>
    </row>
    <row r="133" spans="1:33" ht="15.95" customHeight="1" x14ac:dyDescent="0.25">
      <c r="A133" s="19">
        <v>129</v>
      </c>
      <c r="B133" s="8" t="s">
        <v>296</v>
      </c>
      <c r="C133" s="8" t="s">
        <v>147</v>
      </c>
      <c r="D133" s="22">
        <v>1</v>
      </c>
      <c r="E133" s="8" t="s">
        <v>245</v>
      </c>
      <c r="F133" s="22">
        <v>2</v>
      </c>
      <c r="G133" s="22">
        <v>0.35499999999999998</v>
      </c>
      <c r="H133" s="22">
        <v>0.32600000000000001</v>
      </c>
      <c r="I133" s="22">
        <v>0</v>
      </c>
      <c r="J133" s="22" t="s">
        <v>238</v>
      </c>
      <c r="K133" s="22" t="s">
        <v>238</v>
      </c>
      <c r="L133" s="22" t="s">
        <v>238</v>
      </c>
      <c r="M133" s="22" t="s">
        <v>238</v>
      </c>
      <c r="N133" s="22" t="s">
        <v>238</v>
      </c>
      <c r="O133" s="22" t="s">
        <v>238</v>
      </c>
      <c r="P133" s="22" t="s">
        <v>238</v>
      </c>
      <c r="Q133" s="22" t="s">
        <v>238</v>
      </c>
      <c r="R133" s="22" t="s">
        <v>238</v>
      </c>
      <c r="S133" s="22" t="s">
        <v>238</v>
      </c>
      <c r="T133" s="22" t="s">
        <v>238</v>
      </c>
      <c r="U133" s="22" t="s">
        <v>238</v>
      </c>
      <c r="V133" s="19" t="s">
        <v>238</v>
      </c>
      <c r="W133" s="19" t="s">
        <v>238</v>
      </c>
      <c r="X133" s="19" t="s">
        <v>238</v>
      </c>
      <c r="Y133" s="19" t="s">
        <v>238</v>
      </c>
      <c r="Z133" s="19" t="s">
        <v>238</v>
      </c>
      <c r="AA133" s="19" t="s">
        <v>238</v>
      </c>
      <c r="AB133" s="19" t="s">
        <v>238</v>
      </c>
      <c r="AC133" s="19" t="s">
        <v>238</v>
      </c>
      <c r="AD133" s="19" t="s">
        <v>238</v>
      </c>
      <c r="AE133" s="19" t="str">
        <f t="shared" si="3"/>
        <v/>
      </c>
      <c r="AF133" s="19" t="str">
        <f t="shared" si="4"/>
        <v/>
      </c>
      <c r="AG133" s="19" t="str">
        <f t="shared" si="5"/>
        <v/>
      </c>
    </row>
    <row r="134" spans="1:33" ht="15.95" customHeight="1" x14ac:dyDescent="0.25">
      <c r="A134" s="19">
        <v>130</v>
      </c>
      <c r="B134" s="8" t="s">
        <v>297</v>
      </c>
      <c r="C134" s="8" t="s">
        <v>148</v>
      </c>
      <c r="D134" s="22" t="s">
        <v>238</v>
      </c>
      <c r="E134" s="8" t="s">
        <v>239</v>
      </c>
      <c r="F134" s="22" t="s">
        <v>238</v>
      </c>
      <c r="G134" s="22" t="s">
        <v>238</v>
      </c>
      <c r="H134" s="22" t="s">
        <v>238</v>
      </c>
      <c r="I134" s="22" t="s">
        <v>238</v>
      </c>
      <c r="J134" s="22">
        <v>0.71313000000000004</v>
      </c>
      <c r="K134" s="22">
        <v>0.34622000000000003</v>
      </c>
      <c r="L134" s="22">
        <v>1</v>
      </c>
      <c r="M134" s="22">
        <v>0.94915000000000005</v>
      </c>
      <c r="N134" s="22">
        <v>1</v>
      </c>
      <c r="O134" s="22">
        <v>1</v>
      </c>
      <c r="P134" s="22">
        <v>1</v>
      </c>
      <c r="Q134" s="22">
        <v>1</v>
      </c>
      <c r="R134" s="22">
        <v>0.79466000000000003</v>
      </c>
      <c r="S134" s="22">
        <v>0.47521000000000002</v>
      </c>
      <c r="T134" s="22">
        <v>1</v>
      </c>
      <c r="U134" s="22">
        <v>0.98</v>
      </c>
      <c r="V134" s="19">
        <v>0.57876000000000005</v>
      </c>
      <c r="W134" s="19">
        <v>1.7100000000000001E-2</v>
      </c>
      <c r="X134" s="19">
        <v>1</v>
      </c>
      <c r="Y134" s="19">
        <v>1</v>
      </c>
      <c r="Z134" s="19">
        <v>1</v>
      </c>
      <c r="AA134" s="19">
        <v>1</v>
      </c>
      <c r="AB134" s="19">
        <v>0.67168000000000005</v>
      </c>
      <c r="AC134" s="19">
        <v>0.17921000000000001</v>
      </c>
      <c r="AD134" s="19">
        <v>1</v>
      </c>
      <c r="AE134" s="19" t="str">
        <f t="shared" ref="AE134:AE197" si="6">IF(ISNUMBER(V134),TEXT(V134,"0.00")&amp;" ("&amp;TEXT(W134,"0.00")&amp;", "&amp;TEXT(X134,"0.00")&amp;")","")</f>
        <v>0.58 (0.02, 1.00)</v>
      </c>
      <c r="AF134" s="19" t="str">
        <f t="shared" ref="AF134:AF197" si="7">IF(ISNUMBER(Y134),TEXT(Y134,"0.00")&amp;" ("&amp;TEXT(Z134,"0.00")&amp;", "&amp;TEXT(AA134,"0.00")&amp;")","")</f>
        <v>1.00 (1.00, 1.00)</v>
      </c>
      <c r="AG134" s="19" t="str">
        <f t="shared" ref="AG134:AG197" si="8">IF(ISNUMBER(AB134),TEXT(AB134,"0.00")&amp;" ("&amp;TEXT(AC134,"0.00")&amp;", "&amp;TEXT(AD134,"0.00")&amp;")","")</f>
        <v>0.67 (0.18, 1.00)</v>
      </c>
    </row>
    <row r="135" spans="1:33" ht="15.95" customHeight="1" x14ac:dyDescent="0.25">
      <c r="A135" s="19">
        <v>131</v>
      </c>
      <c r="B135" s="8" t="s">
        <v>297</v>
      </c>
      <c r="C135" s="8" t="s">
        <v>148</v>
      </c>
      <c r="D135" s="22">
        <v>0</v>
      </c>
      <c r="E135" s="8" t="s">
        <v>240</v>
      </c>
      <c r="F135" s="22">
        <v>637</v>
      </c>
      <c r="G135" s="22">
        <v>98.213999999999999</v>
      </c>
      <c r="H135" s="22">
        <v>96.731999999999999</v>
      </c>
      <c r="I135" s="22">
        <v>96.369</v>
      </c>
      <c r="J135" s="22" t="s">
        <v>238</v>
      </c>
      <c r="K135" s="22" t="s">
        <v>238</v>
      </c>
      <c r="L135" s="22" t="s">
        <v>238</v>
      </c>
      <c r="M135" s="22" t="s">
        <v>238</v>
      </c>
      <c r="N135" s="22" t="s">
        <v>238</v>
      </c>
      <c r="O135" s="22" t="s">
        <v>238</v>
      </c>
      <c r="P135" s="22" t="s">
        <v>238</v>
      </c>
      <c r="Q135" s="22" t="s">
        <v>238</v>
      </c>
      <c r="R135" s="22" t="s">
        <v>238</v>
      </c>
      <c r="S135" s="22" t="s">
        <v>238</v>
      </c>
      <c r="T135" s="22" t="s">
        <v>238</v>
      </c>
      <c r="U135" s="22" t="s">
        <v>238</v>
      </c>
      <c r="V135" s="19" t="s">
        <v>238</v>
      </c>
      <c r="W135" s="19" t="s">
        <v>238</v>
      </c>
      <c r="X135" s="19" t="s">
        <v>238</v>
      </c>
      <c r="Y135" s="19" t="s">
        <v>238</v>
      </c>
      <c r="Z135" s="19" t="s">
        <v>238</v>
      </c>
      <c r="AA135" s="19" t="s">
        <v>238</v>
      </c>
      <c r="AB135" s="19" t="s">
        <v>238</v>
      </c>
      <c r="AC135" s="19" t="s">
        <v>238</v>
      </c>
      <c r="AD135" s="19" t="s">
        <v>238</v>
      </c>
      <c r="AE135" s="19" t="str">
        <f t="shared" si="6"/>
        <v/>
      </c>
      <c r="AF135" s="19" t="str">
        <f t="shared" si="7"/>
        <v/>
      </c>
      <c r="AG135" s="19" t="str">
        <f t="shared" si="8"/>
        <v/>
      </c>
    </row>
    <row r="136" spans="1:33" ht="15.95" customHeight="1" x14ac:dyDescent="0.25">
      <c r="A136" s="19">
        <v>132</v>
      </c>
      <c r="B136" s="8" t="s">
        <v>297</v>
      </c>
      <c r="C136" s="8" t="s">
        <v>148</v>
      </c>
      <c r="D136" s="22">
        <v>1</v>
      </c>
      <c r="E136" s="8" t="s">
        <v>241</v>
      </c>
      <c r="F136" s="22">
        <v>6</v>
      </c>
      <c r="G136" s="22">
        <v>0.53600000000000003</v>
      </c>
      <c r="H136" s="22">
        <v>0.65400000000000003</v>
      </c>
      <c r="I136" s="22">
        <v>0.90800000000000003</v>
      </c>
      <c r="J136" s="22" t="s">
        <v>238</v>
      </c>
      <c r="K136" s="22" t="s">
        <v>238</v>
      </c>
      <c r="L136" s="22" t="s">
        <v>238</v>
      </c>
      <c r="M136" s="22" t="s">
        <v>238</v>
      </c>
      <c r="N136" s="22" t="s">
        <v>238</v>
      </c>
      <c r="O136" s="22" t="s">
        <v>238</v>
      </c>
      <c r="P136" s="22" t="s">
        <v>238</v>
      </c>
      <c r="Q136" s="22" t="s">
        <v>238</v>
      </c>
      <c r="R136" s="22" t="s">
        <v>238</v>
      </c>
      <c r="S136" s="22" t="s">
        <v>238</v>
      </c>
      <c r="T136" s="22" t="s">
        <v>238</v>
      </c>
      <c r="U136" s="22" t="s">
        <v>238</v>
      </c>
      <c r="V136" s="19" t="s">
        <v>238</v>
      </c>
      <c r="W136" s="19" t="s">
        <v>238</v>
      </c>
      <c r="X136" s="19" t="s">
        <v>238</v>
      </c>
      <c r="Y136" s="19" t="s">
        <v>238</v>
      </c>
      <c r="Z136" s="19" t="s">
        <v>238</v>
      </c>
      <c r="AA136" s="19" t="s">
        <v>238</v>
      </c>
      <c r="AB136" s="19" t="s">
        <v>238</v>
      </c>
      <c r="AC136" s="19" t="s">
        <v>238</v>
      </c>
      <c r="AD136" s="19" t="s">
        <v>238</v>
      </c>
      <c r="AE136" s="19" t="str">
        <f t="shared" si="6"/>
        <v/>
      </c>
      <c r="AF136" s="19" t="str">
        <f t="shared" si="7"/>
        <v/>
      </c>
      <c r="AG136" s="19" t="str">
        <f t="shared" si="8"/>
        <v/>
      </c>
    </row>
    <row r="137" spans="1:33" ht="15.95" customHeight="1" x14ac:dyDescent="0.25">
      <c r="A137" s="19">
        <v>133</v>
      </c>
      <c r="B137" s="8" t="s">
        <v>297</v>
      </c>
      <c r="C137" s="8" t="s">
        <v>148</v>
      </c>
      <c r="D137" s="22">
        <v>2</v>
      </c>
      <c r="E137" s="8" t="s">
        <v>242</v>
      </c>
      <c r="F137" s="22">
        <v>18</v>
      </c>
      <c r="G137" s="22">
        <v>1.25</v>
      </c>
      <c r="H137" s="22">
        <v>2.6139999999999999</v>
      </c>
      <c r="I137" s="22">
        <v>2.7229999999999999</v>
      </c>
      <c r="J137" s="22" t="s">
        <v>238</v>
      </c>
      <c r="K137" s="22" t="s">
        <v>238</v>
      </c>
      <c r="L137" s="22" t="s">
        <v>238</v>
      </c>
      <c r="M137" s="22" t="s">
        <v>238</v>
      </c>
      <c r="N137" s="22" t="s">
        <v>238</v>
      </c>
      <c r="O137" s="22" t="s">
        <v>238</v>
      </c>
      <c r="P137" s="22" t="s">
        <v>238</v>
      </c>
      <c r="Q137" s="22" t="s">
        <v>238</v>
      </c>
      <c r="R137" s="22" t="s">
        <v>238</v>
      </c>
      <c r="S137" s="22" t="s">
        <v>238</v>
      </c>
      <c r="T137" s="22" t="s">
        <v>238</v>
      </c>
      <c r="U137" s="22" t="s">
        <v>238</v>
      </c>
      <c r="V137" s="19" t="s">
        <v>238</v>
      </c>
      <c r="W137" s="19" t="s">
        <v>238</v>
      </c>
      <c r="X137" s="19" t="s">
        <v>238</v>
      </c>
      <c r="Y137" s="19" t="s">
        <v>238</v>
      </c>
      <c r="Z137" s="19" t="s">
        <v>238</v>
      </c>
      <c r="AA137" s="19" t="s">
        <v>238</v>
      </c>
      <c r="AB137" s="19" t="s">
        <v>238</v>
      </c>
      <c r="AC137" s="19" t="s">
        <v>238</v>
      </c>
      <c r="AD137" s="19" t="s">
        <v>238</v>
      </c>
      <c r="AE137" s="19" t="str">
        <f t="shared" si="6"/>
        <v/>
      </c>
      <c r="AF137" s="19" t="str">
        <f t="shared" si="7"/>
        <v/>
      </c>
      <c r="AG137" s="19" t="str">
        <f t="shared" si="8"/>
        <v/>
      </c>
    </row>
    <row r="138" spans="1:33" ht="15.95" customHeight="1" x14ac:dyDescent="0.25">
      <c r="A138" s="19">
        <v>134</v>
      </c>
      <c r="B138" s="8" t="s">
        <v>298</v>
      </c>
      <c r="C138" s="8" t="s">
        <v>149</v>
      </c>
      <c r="D138" s="22" t="s">
        <v>238</v>
      </c>
      <c r="E138" s="8" t="s">
        <v>239</v>
      </c>
      <c r="F138" s="22" t="s">
        <v>238</v>
      </c>
      <c r="G138" s="22" t="s">
        <v>238</v>
      </c>
      <c r="H138" s="22" t="s">
        <v>238</v>
      </c>
      <c r="I138" s="22" t="s">
        <v>238</v>
      </c>
      <c r="J138" s="22">
        <v>0.65698000000000001</v>
      </c>
      <c r="K138" s="22">
        <v>0.11271</v>
      </c>
      <c r="L138" s="22">
        <v>1</v>
      </c>
      <c r="M138" s="22">
        <v>0.96609999999999996</v>
      </c>
      <c r="N138" s="22" t="s">
        <v>238</v>
      </c>
      <c r="O138" s="22" t="s">
        <v>238</v>
      </c>
      <c r="P138" s="22" t="s">
        <v>238</v>
      </c>
      <c r="Q138" s="22">
        <v>1</v>
      </c>
      <c r="R138" s="22" t="s">
        <v>238</v>
      </c>
      <c r="S138" s="22" t="s">
        <v>238</v>
      </c>
      <c r="T138" s="22" t="s">
        <v>238</v>
      </c>
      <c r="U138" s="22">
        <v>1</v>
      </c>
      <c r="V138" s="19">
        <v>0.50424000000000002</v>
      </c>
      <c r="W138" s="19">
        <v>-0.23941000000000001</v>
      </c>
      <c r="X138" s="19">
        <v>1</v>
      </c>
      <c r="Y138" s="19">
        <v>0</v>
      </c>
      <c r="Z138" s="19">
        <v>1</v>
      </c>
      <c r="AA138" s="19">
        <v>1</v>
      </c>
      <c r="AB138" s="19">
        <v>0</v>
      </c>
      <c r="AC138" s="19">
        <v>1</v>
      </c>
      <c r="AD138" s="19">
        <v>1</v>
      </c>
      <c r="AE138" s="19" t="str">
        <f t="shared" si="6"/>
        <v>0.50 (-0.24, 1.00)</v>
      </c>
      <c r="AF138" s="19" t="str">
        <f t="shared" si="7"/>
        <v>0.00 (1.00, 1.00)</v>
      </c>
      <c r="AG138" s="19" t="str">
        <f t="shared" si="8"/>
        <v>0.00 (1.00, 1.00)</v>
      </c>
    </row>
    <row r="139" spans="1:33" ht="15.95" customHeight="1" x14ac:dyDescent="0.25">
      <c r="A139" s="19">
        <v>135</v>
      </c>
      <c r="B139" s="8" t="s">
        <v>298</v>
      </c>
      <c r="C139" s="8" t="s">
        <v>149</v>
      </c>
      <c r="D139" s="22">
        <v>0</v>
      </c>
      <c r="E139" s="8" t="s">
        <v>240</v>
      </c>
      <c r="F139" s="22">
        <v>658</v>
      </c>
      <c r="G139" s="22">
        <v>99.284000000000006</v>
      </c>
      <c r="H139" s="22">
        <v>99.673000000000002</v>
      </c>
      <c r="I139" s="22">
        <v>99.697000000000003</v>
      </c>
      <c r="J139" s="22" t="s">
        <v>238</v>
      </c>
      <c r="K139" s="22" t="s">
        <v>238</v>
      </c>
      <c r="L139" s="22" t="s">
        <v>238</v>
      </c>
      <c r="M139" s="22" t="s">
        <v>238</v>
      </c>
      <c r="N139" s="22" t="s">
        <v>238</v>
      </c>
      <c r="O139" s="22" t="s">
        <v>238</v>
      </c>
      <c r="P139" s="22" t="s">
        <v>238</v>
      </c>
      <c r="Q139" s="22" t="s">
        <v>238</v>
      </c>
      <c r="R139" s="22" t="s">
        <v>238</v>
      </c>
      <c r="S139" s="22" t="s">
        <v>238</v>
      </c>
      <c r="T139" s="22" t="s">
        <v>238</v>
      </c>
      <c r="U139" s="22" t="s">
        <v>238</v>
      </c>
      <c r="V139" s="19" t="s">
        <v>238</v>
      </c>
      <c r="W139" s="19" t="s">
        <v>238</v>
      </c>
      <c r="X139" s="19" t="s">
        <v>238</v>
      </c>
      <c r="Y139" s="19" t="s">
        <v>238</v>
      </c>
      <c r="Z139" s="19" t="s">
        <v>238</v>
      </c>
      <c r="AA139" s="19" t="s">
        <v>238</v>
      </c>
      <c r="AB139" s="19" t="s">
        <v>238</v>
      </c>
      <c r="AC139" s="19" t="s">
        <v>238</v>
      </c>
      <c r="AD139" s="19" t="s">
        <v>238</v>
      </c>
      <c r="AE139" s="19" t="str">
        <f t="shared" si="6"/>
        <v/>
      </c>
      <c r="AF139" s="19" t="str">
        <f t="shared" si="7"/>
        <v/>
      </c>
      <c r="AG139" s="19" t="str">
        <f t="shared" si="8"/>
        <v/>
      </c>
    </row>
    <row r="140" spans="1:33" ht="15.95" customHeight="1" x14ac:dyDescent="0.25">
      <c r="A140" s="19">
        <v>136</v>
      </c>
      <c r="B140" s="8" t="s">
        <v>298</v>
      </c>
      <c r="C140" s="8" t="s">
        <v>149</v>
      </c>
      <c r="D140" s="22">
        <v>1</v>
      </c>
      <c r="E140" s="8" t="s">
        <v>241</v>
      </c>
      <c r="F140" s="22">
        <v>2</v>
      </c>
      <c r="G140" s="22">
        <v>0.17899999999999999</v>
      </c>
      <c r="H140" s="22">
        <v>0.16300000000000001</v>
      </c>
      <c r="I140" s="22">
        <v>0.30299999999999999</v>
      </c>
      <c r="J140" s="22" t="s">
        <v>238</v>
      </c>
      <c r="K140" s="22" t="s">
        <v>238</v>
      </c>
      <c r="L140" s="22" t="s">
        <v>238</v>
      </c>
      <c r="M140" s="22" t="s">
        <v>238</v>
      </c>
      <c r="N140" s="22" t="s">
        <v>238</v>
      </c>
      <c r="O140" s="22" t="s">
        <v>238</v>
      </c>
      <c r="P140" s="22" t="s">
        <v>238</v>
      </c>
      <c r="Q140" s="22" t="s">
        <v>238</v>
      </c>
      <c r="R140" s="22" t="s">
        <v>238</v>
      </c>
      <c r="S140" s="22" t="s">
        <v>238</v>
      </c>
      <c r="T140" s="22" t="s">
        <v>238</v>
      </c>
      <c r="U140" s="22" t="s">
        <v>238</v>
      </c>
      <c r="V140" s="19" t="s">
        <v>238</v>
      </c>
      <c r="W140" s="19" t="s">
        <v>238</v>
      </c>
      <c r="X140" s="19" t="s">
        <v>238</v>
      </c>
      <c r="Y140" s="19" t="s">
        <v>238</v>
      </c>
      <c r="Z140" s="19" t="s">
        <v>238</v>
      </c>
      <c r="AA140" s="19" t="s">
        <v>238</v>
      </c>
      <c r="AB140" s="19" t="s">
        <v>238</v>
      </c>
      <c r="AC140" s="19" t="s">
        <v>238</v>
      </c>
      <c r="AD140" s="19" t="s">
        <v>238</v>
      </c>
      <c r="AE140" s="19" t="str">
        <f t="shared" si="6"/>
        <v/>
      </c>
      <c r="AF140" s="19" t="str">
        <f t="shared" si="7"/>
        <v/>
      </c>
      <c r="AG140" s="19" t="str">
        <f t="shared" si="8"/>
        <v/>
      </c>
    </row>
    <row r="141" spans="1:33" ht="15.95" customHeight="1" x14ac:dyDescent="0.25">
      <c r="A141" s="19">
        <v>137</v>
      </c>
      <c r="B141" s="8" t="s">
        <v>298</v>
      </c>
      <c r="C141" s="8" t="s">
        <v>149</v>
      </c>
      <c r="D141" s="22">
        <v>2</v>
      </c>
      <c r="E141" s="8" t="s">
        <v>242</v>
      </c>
      <c r="F141" s="22">
        <v>1</v>
      </c>
      <c r="G141" s="22">
        <v>0.53700000000000003</v>
      </c>
      <c r="H141" s="22">
        <v>0.16300000000000001</v>
      </c>
      <c r="I141" s="22">
        <v>0</v>
      </c>
      <c r="J141" s="22" t="s">
        <v>238</v>
      </c>
      <c r="K141" s="22" t="s">
        <v>238</v>
      </c>
      <c r="L141" s="22" t="s">
        <v>238</v>
      </c>
      <c r="M141" s="22" t="s">
        <v>238</v>
      </c>
      <c r="N141" s="22" t="s">
        <v>238</v>
      </c>
      <c r="O141" s="22" t="s">
        <v>238</v>
      </c>
      <c r="P141" s="22" t="s">
        <v>238</v>
      </c>
      <c r="Q141" s="22" t="s">
        <v>238</v>
      </c>
      <c r="R141" s="22" t="s">
        <v>238</v>
      </c>
      <c r="S141" s="22" t="s">
        <v>238</v>
      </c>
      <c r="T141" s="22" t="s">
        <v>238</v>
      </c>
      <c r="U141" s="22" t="s">
        <v>238</v>
      </c>
      <c r="V141" s="19" t="s">
        <v>238</v>
      </c>
      <c r="W141" s="19" t="s">
        <v>238</v>
      </c>
      <c r="X141" s="19" t="s">
        <v>238</v>
      </c>
      <c r="Y141" s="19" t="s">
        <v>238</v>
      </c>
      <c r="Z141" s="19" t="s">
        <v>238</v>
      </c>
      <c r="AA141" s="19" t="s">
        <v>238</v>
      </c>
      <c r="AB141" s="19" t="s">
        <v>238</v>
      </c>
      <c r="AC141" s="19" t="s">
        <v>238</v>
      </c>
      <c r="AD141" s="19" t="s">
        <v>238</v>
      </c>
      <c r="AE141" s="19" t="str">
        <f t="shared" si="6"/>
        <v/>
      </c>
      <c r="AF141" s="19" t="str">
        <f t="shared" si="7"/>
        <v/>
      </c>
      <c r="AG141" s="19" t="str">
        <f t="shared" si="8"/>
        <v/>
      </c>
    </row>
    <row r="142" spans="1:33" ht="15.95" customHeight="1" x14ac:dyDescent="0.25">
      <c r="A142" s="19">
        <v>138</v>
      </c>
      <c r="B142" s="8" t="s">
        <v>299</v>
      </c>
      <c r="C142" s="8" t="s">
        <v>150</v>
      </c>
      <c r="D142" s="22" t="s">
        <v>238</v>
      </c>
      <c r="E142" s="8" t="s">
        <v>239</v>
      </c>
      <c r="F142" s="22" t="s">
        <v>238</v>
      </c>
      <c r="G142" s="22" t="s">
        <v>238</v>
      </c>
      <c r="H142" s="22" t="s">
        <v>238</v>
      </c>
      <c r="I142" s="22" t="s">
        <v>238</v>
      </c>
      <c r="J142" s="22" t="s">
        <v>238</v>
      </c>
      <c r="K142" s="22" t="s">
        <v>238</v>
      </c>
      <c r="L142" s="22" t="s">
        <v>238</v>
      </c>
      <c r="M142" s="22">
        <v>0.94915000000000005</v>
      </c>
      <c r="N142" s="22" t="s">
        <v>238</v>
      </c>
      <c r="O142" s="22" t="s">
        <v>238</v>
      </c>
      <c r="P142" s="22" t="s">
        <v>238</v>
      </c>
      <c r="Q142" s="22">
        <v>1</v>
      </c>
      <c r="R142" s="22" t="s">
        <v>238</v>
      </c>
      <c r="S142" s="22" t="s">
        <v>238</v>
      </c>
      <c r="T142" s="22" t="s">
        <v>238</v>
      </c>
      <c r="U142" s="22" t="s">
        <v>238</v>
      </c>
      <c r="V142" s="19">
        <v>0.48654999999999998</v>
      </c>
      <c r="W142" s="19">
        <v>-0.29187000000000002</v>
      </c>
      <c r="X142" s="19">
        <v>1</v>
      </c>
      <c r="Y142" s="19">
        <v>0</v>
      </c>
      <c r="Z142" s="19">
        <v>1</v>
      </c>
      <c r="AA142" s="19">
        <v>1</v>
      </c>
      <c r="AB142" s="19" t="s">
        <v>238</v>
      </c>
      <c r="AC142" s="19" t="s">
        <v>238</v>
      </c>
      <c r="AD142" s="19" t="s">
        <v>238</v>
      </c>
      <c r="AE142" s="19" t="str">
        <f t="shared" si="6"/>
        <v>0.49 (-0.29, 1.00)</v>
      </c>
      <c r="AF142" s="19" t="str">
        <f t="shared" si="7"/>
        <v>0.00 (1.00, 1.00)</v>
      </c>
      <c r="AG142" s="19" t="str">
        <f t="shared" si="8"/>
        <v/>
      </c>
    </row>
    <row r="143" spans="1:33" ht="15.95" customHeight="1" x14ac:dyDescent="0.25">
      <c r="A143" s="19">
        <v>139</v>
      </c>
      <c r="B143" s="8" t="s">
        <v>299</v>
      </c>
      <c r="C143" s="8" t="s">
        <v>150</v>
      </c>
      <c r="D143" s="22">
        <v>0</v>
      </c>
      <c r="E143" s="8" t="s">
        <v>240</v>
      </c>
      <c r="F143" s="22">
        <v>594</v>
      </c>
      <c r="G143" s="22">
        <v>97.869</v>
      </c>
      <c r="H143" s="22">
        <v>99.331000000000003</v>
      </c>
      <c r="I143" s="22">
        <v>0</v>
      </c>
      <c r="J143" s="22" t="s">
        <v>238</v>
      </c>
      <c r="K143" s="22" t="s">
        <v>238</v>
      </c>
      <c r="L143" s="22" t="s">
        <v>238</v>
      </c>
      <c r="M143" s="22" t="s">
        <v>238</v>
      </c>
      <c r="N143" s="22" t="s">
        <v>238</v>
      </c>
      <c r="O143" s="22" t="s">
        <v>238</v>
      </c>
      <c r="P143" s="22" t="s">
        <v>238</v>
      </c>
      <c r="Q143" s="22" t="s">
        <v>238</v>
      </c>
      <c r="R143" s="22" t="s">
        <v>238</v>
      </c>
      <c r="S143" s="22" t="s">
        <v>238</v>
      </c>
      <c r="T143" s="22" t="s">
        <v>238</v>
      </c>
      <c r="U143" s="22" t="s">
        <v>238</v>
      </c>
      <c r="V143" s="19" t="s">
        <v>238</v>
      </c>
      <c r="W143" s="19" t="s">
        <v>238</v>
      </c>
      <c r="X143" s="19" t="s">
        <v>238</v>
      </c>
      <c r="Y143" s="19" t="s">
        <v>238</v>
      </c>
      <c r="Z143" s="19" t="s">
        <v>238</v>
      </c>
      <c r="AA143" s="19" t="s">
        <v>238</v>
      </c>
      <c r="AB143" s="19" t="s">
        <v>238</v>
      </c>
      <c r="AC143" s="19" t="s">
        <v>238</v>
      </c>
      <c r="AD143" s="19" t="s">
        <v>238</v>
      </c>
      <c r="AE143" s="19" t="str">
        <f t="shared" si="6"/>
        <v/>
      </c>
      <c r="AF143" s="19" t="str">
        <f t="shared" si="7"/>
        <v/>
      </c>
      <c r="AG143" s="19" t="str">
        <f t="shared" si="8"/>
        <v/>
      </c>
    </row>
    <row r="144" spans="1:33" ht="15.95" customHeight="1" x14ac:dyDescent="0.25">
      <c r="A144" s="19">
        <v>140</v>
      </c>
      <c r="B144" s="8" t="s">
        <v>299</v>
      </c>
      <c r="C144" s="8" t="s">
        <v>150</v>
      </c>
      <c r="D144" s="22">
        <v>1</v>
      </c>
      <c r="E144" s="8" t="s">
        <v>241</v>
      </c>
      <c r="F144" s="22">
        <v>2</v>
      </c>
      <c r="G144" s="22">
        <v>1.421</v>
      </c>
      <c r="H144" s="22">
        <v>0.33400000000000002</v>
      </c>
      <c r="I144" s="22">
        <v>0</v>
      </c>
      <c r="J144" s="22" t="s">
        <v>238</v>
      </c>
      <c r="K144" s="22" t="s">
        <v>238</v>
      </c>
      <c r="L144" s="22" t="s">
        <v>238</v>
      </c>
      <c r="M144" s="22" t="s">
        <v>238</v>
      </c>
      <c r="N144" s="22" t="s">
        <v>238</v>
      </c>
      <c r="O144" s="22" t="s">
        <v>238</v>
      </c>
      <c r="P144" s="22" t="s">
        <v>238</v>
      </c>
      <c r="Q144" s="22" t="s">
        <v>238</v>
      </c>
      <c r="R144" s="22" t="s">
        <v>238</v>
      </c>
      <c r="S144" s="22" t="s">
        <v>238</v>
      </c>
      <c r="T144" s="22" t="s">
        <v>238</v>
      </c>
      <c r="U144" s="22" t="s">
        <v>238</v>
      </c>
      <c r="V144" s="19" t="s">
        <v>238</v>
      </c>
      <c r="W144" s="19" t="s">
        <v>238</v>
      </c>
      <c r="X144" s="19" t="s">
        <v>238</v>
      </c>
      <c r="Y144" s="19" t="s">
        <v>238</v>
      </c>
      <c r="Z144" s="19" t="s">
        <v>238</v>
      </c>
      <c r="AA144" s="19" t="s">
        <v>238</v>
      </c>
      <c r="AB144" s="19" t="s">
        <v>238</v>
      </c>
      <c r="AC144" s="19" t="s">
        <v>238</v>
      </c>
      <c r="AD144" s="19" t="s">
        <v>238</v>
      </c>
      <c r="AE144" s="19" t="str">
        <f t="shared" si="6"/>
        <v/>
      </c>
      <c r="AF144" s="19" t="str">
        <f t="shared" si="7"/>
        <v/>
      </c>
      <c r="AG144" s="19" t="str">
        <f t="shared" si="8"/>
        <v/>
      </c>
    </row>
    <row r="145" spans="1:33" ht="15.95" customHeight="1" x14ac:dyDescent="0.25">
      <c r="A145" s="19">
        <v>141</v>
      </c>
      <c r="B145" s="8" t="s">
        <v>299</v>
      </c>
      <c r="C145" s="8" t="s">
        <v>150</v>
      </c>
      <c r="D145" s="22">
        <v>2</v>
      </c>
      <c r="E145" s="8" t="s">
        <v>242</v>
      </c>
      <c r="F145" s="22">
        <v>2</v>
      </c>
      <c r="G145" s="22">
        <v>0.71</v>
      </c>
      <c r="H145" s="22">
        <v>0.33400000000000002</v>
      </c>
      <c r="I145" s="22">
        <v>0</v>
      </c>
      <c r="J145" s="22" t="s">
        <v>238</v>
      </c>
      <c r="K145" s="22" t="s">
        <v>238</v>
      </c>
      <c r="L145" s="22" t="s">
        <v>238</v>
      </c>
      <c r="M145" s="22" t="s">
        <v>238</v>
      </c>
      <c r="N145" s="22" t="s">
        <v>238</v>
      </c>
      <c r="O145" s="22" t="s">
        <v>238</v>
      </c>
      <c r="P145" s="22" t="s">
        <v>238</v>
      </c>
      <c r="Q145" s="22" t="s">
        <v>238</v>
      </c>
      <c r="R145" s="22" t="s">
        <v>238</v>
      </c>
      <c r="S145" s="22" t="s">
        <v>238</v>
      </c>
      <c r="T145" s="22" t="s">
        <v>238</v>
      </c>
      <c r="U145" s="22" t="s">
        <v>238</v>
      </c>
      <c r="V145" s="19" t="s">
        <v>238</v>
      </c>
      <c r="W145" s="19" t="s">
        <v>238</v>
      </c>
      <c r="X145" s="19" t="s">
        <v>238</v>
      </c>
      <c r="Y145" s="19" t="s">
        <v>238</v>
      </c>
      <c r="Z145" s="19" t="s">
        <v>238</v>
      </c>
      <c r="AA145" s="19" t="s">
        <v>238</v>
      </c>
      <c r="AB145" s="19" t="s">
        <v>238</v>
      </c>
      <c r="AC145" s="19" t="s">
        <v>238</v>
      </c>
      <c r="AD145" s="19" t="s">
        <v>238</v>
      </c>
      <c r="AE145" s="19" t="str">
        <f t="shared" si="6"/>
        <v/>
      </c>
      <c r="AF145" s="19" t="str">
        <f t="shared" si="7"/>
        <v/>
      </c>
      <c r="AG145" s="19" t="str">
        <f t="shared" si="8"/>
        <v/>
      </c>
    </row>
    <row r="146" spans="1:33" ht="15.95" customHeight="1" x14ac:dyDescent="0.25">
      <c r="A146" s="19">
        <v>142</v>
      </c>
      <c r="B146" s="8" t="s">
        <v>300</v>
      </c>
      <c r="C146" s="8" t="s">
        <v>151</v>
      </c>
      <c r="D146" s="22" t="s">
        <v>238</v>
      </c>
      <c r="E146" s="8" t="s">
        <v>239</v>
      </c>
      <c r="F146" s="22" t="s">
        <v>238</v>
      </c>
      <c r="G146" s="22" t="s">
        <v>238</v>
      </c>
      <c r="H146" s="22" t="s">
        <v>238</v>
      </c>
      <c r="I146" s="22" t="s">
        <v>238</v>
      </c>
      <c r="J146" s="22">
        <v>0.44395000000000001</v>
      </c>
      <c r="K146" s="22">
        <v>0.13954</v>
      </c>
      <c r="L146" s="22">
        <v>0.74836999999999998</v>
      </c>
      <c r="M146" s="22">
        <v>0.82759000000000005</v>
      </c>
      <c r="N146" s="22">
        <v>0.73201000000000005</v>
      </c>
      <c r="O146" s="22">
        <v>0.47726000000000002</v>
      </c>
      <c r="P146" s="22">
        <v>0.98675999999999997</v>
      </c>
      <c r="Q146" s="22">
        <v>0.92</v>
      </c>
      <c r="R146" s="22">
        <v>0.59645000000000004</v>
      </c>
      <c r="S146" s="22">
        <v>0.43104999999999999</v>
      </c>
      <c r="T146" s="22">
        <v>0.76183999999999996</v>
      </c>
      <c r="U146" s="22">
        <v>0.79</v>
      </c>
      <c r="V146" s="19">
        <v>0.45368999999999998</v>
      </c>
      <c r="W146" s="19">
        <v>0.10317</v>
      </c>
      <c r="X146" s="19">
        <v>0.76478000000000002</v>
      </c>
      <c r="Y146" s="19">
        <v>0.72953000000000001</v>
      </c>
      <c r="Z146" s="19">
        <v>0.45906000000000002</v>
      </c>
      <c r="AA146" s="19">
        <v>0.94962999999999997</v>
      </c>
      <c r="AB146" s="19">
        <v>0.58496000000000004</v>
      </c>
      <c r="AC146" s="19">
        <v>0.40415000000000001</v>
      </c>
      <c r="AD146" s="19">
        <v>0.75378000000000001</v>
      </c>
      <c r="AE146" s="19" t="str">
        <f t="shared" si="6"/>
        <v>0.45 (0.10, 0.76)</v>
      </c>
      <c r="AF146" s="19" t="str">
        <f t="shared" si="7"/>
        <v>0.73 (0.46, 0.95)</v>
      </c>
      <c r="AG146" s="19" t="str">
        <f t="shared" si="8"/>
        <v>0.58 (0.40, 0.75)</v>
      </c>
    </row>
    <row r="147" spans="1:33" ht="15.95" customHeight="1" x14ac:dyDescent="0.25">
      <c r="A147" s="19">
        <v>143</v>
      </c>
      <c r="B147" s="8" t="s">
        <v>300</v>
      </c>
      <c r="C147" s="8" t="s">
        <v>151</v>
      </c>
      <c r="D147" s="22">
        <v>0</v>
      </c>
      <c r="E147" s="8" t="s">
        <v>240</v>
      </c>
      <c r="F147" s="22">
        <v>140</v>
      </c>
      <c r="G147" s="22">
        <v>18.75</v>
      </c>
      <c r="H147" s="22">
        <v>23.077000000000002</v>
      </c>
      <c r="I147" s="22">
        <v>21.244</v>
      </c>
      <c r="J147" s="22" t="s">
        <v>238</v>
      </c>
      <c r="K147" s="22" t="s">
        <v>238</v>
      </c>
      <c r="L147" s="22" t="s">
        <v>238</v>
      </c>
      <c r="M147" s="22" t="s">
        <v>238</v>
      </c>
      <c r="N147" s="22" t="s">
        <v>238</v>
      </c>
      <c r="O147" s="22" t="s">
        <v>238</v>
      </c>
      <c r="P147" s="22" t="s">
        <v>238</v>
      </c>
      <c r="Q147" s="22" t="s">
        <v>238</v>
      </c>
      <c r="R147" s="22" t="s">
        <v>238</v>
      </c>
      <c r="S147" s="22" t="s">
        <v>238</v>
      </c>
      <c r="T147" s="22" t="s">
        <v>238</v>
      </c>
      <c r="U147" s="22" t="s">
        <v>238</v>
      </c>
      <c r="V147" s="19" t="s">
        <v>238</v>
      </c>
      <c r="W147" s="19" t="s">
        <v>238</v>
      </c>
      <c r="X147" s="19" t="s">
        <v>238</v>
      </c>
      <c r="Y147" s="19" t="s">
        <v>238</v>
      </c>
      <c r="Z147" s="19" t="s">
        <v>238</v>
      </c>
      <c r="AA147" s="19" t="s">
        <v>238</v>
      </c>
      <c r="AB147" s="19" t="s">
        <v>238</v>
      </c>
      <c r="AC147" s="19" t="s">
        <v>238</v>
      </c>
      <c r="AD147" s="19" t="s">
        <v>238</v>
      </c>
      <c r="AE147" s="19" t="str">
        <f t="shared" si="6"/>
        <v/>
      </c>
      <c r="AF147" s="19" t="str">
        <f t="shared" si="7"/>
        <v/>
      </c>
      <c r="AG147" s="19" t="str">
        <f t="shared" si="8"/>
        <v/>
      </c>
    </row>
    <row r="148" spans="1:33" ht="15.95" customHeight="1" x14ac:dyDescent="0.25">
      <c r="A148" s="19">
        <v>144</v>
      </c>
      <c r="B148" s="8" t="s">
        <v>300</v>
      </c>
      <c r="C148" s="8" t="s">
        <v>151</v>
      </c>
      <c r="D148" s="22">
        <v>1</v>
      </c>
      <c r="E148" s="8" t="s">
        <v>241</v>
      </c>
      <c r="F148" s="22">
        <v>47</v>
      </c>
      <c r="G148" s="22">
        <v>12.143000000000001</v>
      </c>
      <c r="H148" s="22">
        <v>6.2190000000000003</v>
      </c>
      <c r="I148" s="22">
        <v>7.1319999999999997</v>
      </c>
      <c r="J148" s="22" t="s">
        <v>238</v>
      </c>
      <c r="K148" s="22" t="s">
        <v>238</v>
      </c>
      <c r="L148" s="22" t="s">
        <v>238</v>
      </c>
      <c r="M148" s="22" t="s">
        <v>238</v>
      </c>
      <c r="N148" s="22" t="s">
        <v>238</v>
      </c>
      <c r="O148" s="22" t="s">
        <v>238</v>
      </c>
      <c r="P148" s="22" t="s">
        <v>238</v>
      </c>
      <c r="Q148" s="22" t="s">
        <v>238</v>
      </c>
      <c r="R148" s="22" t="s">
        <v>238</v>
      </c>
      <c r="S148" s="22" t="s">
        <v>238</v>
      </c>
      <c r="T148" s="22" t="s">
        <v>238</v>
      </c>
      <c r="U148" s="22" t="s">
        <v>238</v>
      </c>
      <c r="V148" s="19" t="s">
        <v>238</v>
      </c>
      <c r="W148" s="19" t="s">
        <v>238</v>
      </c>
      <c r="X148" s="19" t="s">
        <v>238</v>
      </c>
      <c r="Y148" s="19" t="s">
        <v>238</v>
      </c>
      <c r="Z148" s="19" t="s">
        <v>238</v>
      </c>
      <c r="AA148" s="19" t="s">
        <v>238</v>
      </c>
      <c r="AB148" s="19" t="s">
        <v>238</v>
      </c>
      <c r="AC148" s="19" t="s">
        <v>238</v>
      </c>
      <c r="AD148" s="19" t="s">
        <v>238</v>
      </c>
      <c r="AE148" s="19" t="str">
        <f t="shared" si="6"/>
        <v/>
      </c>
      <c r="AF148" s="19" t="str">
        <f t="shared" si="7"/>
        <v/>
      </c>
      <c r="AG148" s="19" t="str">
        <f t="shared" si="8"/>
        <v/>
      </c>
    </row>
    <row r="149" spans="1:33" ht="15.95" customHeight="1" x14ac:dyDescent="0.25">
      <c r="A149" s="19">
        <v>145</v>
      </c>
      <c r="B149" s="8" t="s">
        <v>300</v>
      </c>
      <c r="C149" s="8" t="s">
        <v>151</v>
      </c>
      <c r="D149" s="22">
        <v>2</v>
      </c>
      <c r="E149" s="8" t="s">
        <v>242</v>
      </c>
      <c r="F149" s="22">
        <v>472</v>
      </c>
      <c r="G149" s="22">
        <v>69.106999999999999</v>
      </c>
      <c r="H149" s="22">
        <v>70.703999999999994</v>
      </c>
      <c r="I149" s="22">
        <v>71.623999999999995</v>
      </c>
      <c r="J149" s="22" t="s">
        <v>238</v>
      </c>
      <c r="K149" s="22" t="s">
        <v>238</v>
      </c>
      <c r="L149" s="22" t="s">
        <v>238</v>
      </c>
      <c r="M149" s="22" t="s">
        <v>238</v>
      </c>
      <c r="N149" s="22" t="s">
        <v>238</v>
      </c>
      <c r="O149" s="22" t="s">
        <v>238</v>
      </c>
      <c r="P149" s="22" t="s">
        <v>238</v>
      </c>
      <c r="Q149" s="22" t="s">
        <v>238</v>
      </c>
      <c r="R149" s="22" t="s">
        <v>238</v>
      </c>
      <c r="S149" s="22" t="s">
        <v>238</v>
      </c>
      <c r="T149" s="22" t="s">
        <v>238</v>
      </c>
      <c r="U149" s="22" t="s">
        <v>238</v>
      </c>
      <c r="V149" s="19" t="s">
        <v>238</v>
      </c>
      <c r="W149" s="19" t="s">
        <v>238</v>
      </c>
      <c r="X149" s="19" t="s">
        <v>238</v>
      </c>
      <c r="Y149" s="19" t="s">
        <v>238</v>
      </c>
      <c r="Z149" s="19" t="s">
        <v>238</v>
      </c>
      <c r="AA149" s="19" t="s">
        <v>238</v>
      </c>
      <c r="AB149" s="19" t="s">
        <v>238</v>
      </c>
      <c r="AC149" s="19" t="s">
        <v>238</v>
      </c>
      <c r="AD149" s="19" t="s">
        <v>238</v>
      </c>
      <c r="AE149" s="19" t="str">
        <f t="shared" si="6"/>
        <v/>
      </c>
      <c r="AF149" s="19" t="str">
        <f t="shared" si="7"/>
        <v/>
      </c>
      <c r="AG149" s="19" t="str">
        <f t="shared" si="8"/>
        <v/>
      </c>
    </row>
    <row r="150" spans="1:33" ht="15.95" customHeight="1" x14ac:dyDescent="0.25">
      <c r="A150" s="19">
        <v>146</v>
      </c>
      <c r="B150" s="8" t="s">
        <v>301</v>
      </c>
      <c r="C150" s="8" t="s">
        <v>152</v>
      </c>
      <c r="D150" s="22" t="s">
        <v>238</v>
      </c>
      <c r="E150" s="8" t="s">
        <v>239</v>
      </c>
      <c r="F150" s="22" t="s">
        <v>238</v>
      </c>
      <c r="G150" s="22" t="s">
        <v>238</v>
      </c>
      <c r="H150" s="22" t="s">
        <v>238</v>
      </c>
      <c r="I150" s="22" t="s">
        <v>238</v>
      </c>
      <c r="J150" s="22">
        <v>0.49501000000000001</v>
      </c>
      <c r="K150" s="22">
        <v>0.24756</v>
      </c>
      <c r="L150" s="22">
        <v>0.74246000000000001</v>
      </c>
      <c r="M150" s="22">
        <v>0.81355999999999995</v>
      </c>
      <c r="N150" s="22">
        <v>0.75719000000000003</v>
      </c>
      <c r="O150" s="22">
        <v>0.55291000000000001</v>
      </c>
      <c r="P150" s="22">
        <v>0.96145999999999998</v>
      </c>
      <c r="Q150" s="22">
        <v>0.89795999999999998</v>
      </c>
      <c r="R150" s="22">
        <v>0.62222</v>
      </c>
      <c r="S150" s="22">
        <v>0.45843</v>
      </c>
      <c r="T150" s="22">
        <v>0.78600999999999999</v>
      </c>
      <c r="U150" s="22">
        <v>0.84</v>
      </c>
      <c r="V150" s="19">
        <v>0.47726000000000002</v>
      </c>
      <c r="W150" s="19">
        <v>0.10628</v>
      </c>
      <c r="X150" s="19">
        <v>0.77403999999999995</v>
      </c>
      <c r="Y150" s="19">
        <v>0.75895000000000001</v>
      </c>
      <c r="Z150" s="19">
        <v>0.56611999999999996</v>
      </c>
      <c r="AA150" s="19">
        <v>0.95179000000000002</v>
      </c>
      <c r="AB150" s="19">
        <v>0.62638000000000005</v>
      </c>
      <c r="AC150" s="19">
        <v>0.41493000000000002</v>
      </c>
      <c r="AD150" s="19">
        <v>0.79398999999999997</v>
      </c>
      <c r="AE150" s="19" t="str">
        <f t="shared" si="6"/>
        <v>0.48 (0.11, 0.77)</v>
      </c>
      <c r="AF150" s="19" t="str">
        <f t="shared" si="7"/>
        <v>0.76 (0.57, 0.95)</v>
      </c>
      <c r="AG150" s="19" t="str">
        <f t="shared" si="8"/>
        <v>0.63 (0.41, 0.79)</v>
      </c>
    </row>
    <row r="151" spans="1:33" ht="15.95" customHeight="1" x14ac:dyDescent="0.25">
      <c r="A151" s="19">
        <v>147</v>
      </c>
      <c r="B151" s="8" t="s">
        <v>301</v>
      </c>
      <c r="C151" s="8" t="s">
        <v>152</v>
      </c>
      <c r="D151" s="22">
        <v>0</v>
      </c>
      <c r="E151" s="8" t="s">
        <v>240</v>
      </c>
      <c r="F151" s="22">
        <v>54</v>
      </c>
      <c r="G151" s="22">
        <v>6.7859999999999996</v>
      </c>
      <c r="H151" s="22">
        <v>6.4569999999999999</v>
      </c>
      <c r="I151" s="22">
        <v>8.1820000000000004</v>
      </c>
      <c r="J151" s="22" t="s">
        <v>238</v>
      </c>
      <c r="K151" s="22" t="s">
        <v>238</v>
      </c>
      <c r="L151" s="22" t="s">
        <v>238</v>
      </c>
      <c r="M151" s="22" t="s">
        <v>238</v>
      </c>
      <c r="N151" s="22" t="s">
        <v>238</v>
      </c>
      <c r="O151" s="22" t="s">
        <v>238</v>
      </c>
      <c r="P151" s="22" t="s">
        <v>238</v>
      </c>
      <c r="Q151" s="22" t="s">
        <v>238</v>
      </c>
      <c r="R151" s="22" t="s">
        <v>238</v>
      </c>
      <c r="S151" s="22" t="s">
        <v>238</v>
      </c>
      <c r="T151" s="22" t="s">
        <v>238</v>
      </c>
      <c r="U151" s="22" t="s">
        <v>238</v>
      </c>
      <c r="V151" s="19" t="s">
        <v>238</v>
      </c>
      <c r="W151" s="19" t="s">
        <v>238</v>
      </c>
      <c r="X151" s="19" t="s">
        <v>238</v>
      </c>
      <c r="Y151" s="19" t="s">
        <v>238</v>
      </c>
      <c r="Z151" s="19" t="s">
        <v>238</v>
      </c>
      <c r="AA151" s="19" t="s">
        <v>238</v>
      </c>
      <c r="AB151" s="19" t="s">
        <v>238</v>
      </c>
      <c r="AC151" s="19" t="s">
        <v>238</v>
      </c>
      <c r="AD151" s="19" t="s">
        <v>238</v>
      </c>
      <c r="AE151" s="19" t="str">
        <f t="shared" si="6"/>
        <v/>
      </c>
      <c r="AF151" s="19" t="str">
        <f t="shared" si="7"/>
        <v/>
      </c>
      <c r="AG151" s="19" t="str">
        <f t="shared" si="8"/>
        <v/>
      </c>
    </row>
    <row r="152" spans="1:33" ht="15.95" customHeight="1" x14ac:dyDescent="0.25">
      <c r="A152" s="19">
        <v>148</v>
      </c>
      <c r="B152" s="8" t="s">
        <v>301</v>
      </c>
      <c r="C152" s="8" t="s">
        <v>152</v>
      </c>
      <c r="D152" s="22">
        <v>1</v>
      </c>
      <c r="E152" s="8" t="s">
        <v>241</v>
      </c>
      <c r="F152" s="22">
        <v>497</v>
      </c>
      <c r="G152" s="22">
        <v>79.286000000000001</v>
      </c>
      <c r="H152" s="22">
        <v>79.305000000000007</v>
      </c>
      <c r="I152" s="22">
        <v>75.302999999999997</v>
      </c>
      <c r="J152" s="22" t="s">
        <v>238</v>
      </c>
      <c r="K152" s="22" t="s">
        <v>238</v>
      </c>
      <c r="L152" s="22" t="s">
        <v>238</v>
      </c>
      <c r="M152" s="22" t="s">
        <v>238</v>
      </c>
      <c r="N152" s="22" t="s">
        <v>238</v>
      </c>
      <c r="O152" s="22" t="s">
        <v>238</v>
      </c>
      <c r="P152" s="22" t="s">
        <v>238</v>
      </c>
      <c r="Q152" s="22" t="s">
        <v>238</v>
      </c>
      <c r="R152" s="22" t="s">
        <v>238</v>
      </c>
      <c r="S152" s="22" t="s">
        <v>238</v>
      </c>
      <c r="T152" s="22" t="s">
        <v>238</v>
      </c>
      <c r="U152" s="22" t="s">
        <v>238</v>
      </c>
      <c r="V152" s="19" t="s">
        <v>238</v>
      </c>
      <c r="W152" s="19" t="s">
        <v>238</v>
      </c>
      <c r="X152" s="19" t="s">
        <v>238</v>
      </c>
      <c r="Y152" s="19" t="s">
        <v>238</v>
      </c>
      <c r="Z152" s="19" t="s">
        <v>238</v>
      </c>
      <c r="AA152" s="19" t="s">
        <v>238</v>
      </c>
      <c r="AB152" s="19" t="s">
        <v>238</v>
      </c>
      <c r="AC152" s="19" t="s">
        <v>238</v>
      </c>
      <c r="AD152" s="19" t="s">
        <v>238</v>
      </c>
      <c r="AE152" s="19" t="str">
        <f t="shared" si="6"/>
        <v/>
      </c>
      <c r="AF152" s="19" t="str">
        <f t="shared" si="7"/>
        <v/>
      </c>
      <c r="AG152" s="19" t="str">
        <f t="shared" si="8"/>
        <v/>
      </c>
    </row>
    <row r="153" spans="1:33" ht="15.95" customHeight="1" x14ac:dyDescent="0.25">
      <c r="A153" s="19">
        <v>149</v>
      </c>
      <c r="B153" s="8" t="s">
        <v>301</v>
      </c>
      <c r="C153" s="8" t="s">
        <v>152</v>
      </c>
      <c r="D153" s="22">
        <v>2</v>
      </c>
      <c r="E153" s="8" t="s">
        <v>242</v>
      </c>
      <c r="F153" s="22">
        <v>109</v>
      </c>
      <c r="G153" s="22">
        <v>13.929</v>
      </c>
      <c r="H153" s="22">
        <v>14.238</v>
      </c>
      <c r="I153" s="22">
        <v>16.515000000000001</v>
      </c>
      <c r="J153" s="22" t="s">
        <v>238</v>
      </c>
      <c r="K153" s="22" t="s">
        <v>238</v>
      </c>
      <c r="L153" s="22" t="s">
        <v>238</v>
      </c>
      <c r="M153" s="22" t="s">
        <v>238</v>
      </c>
      <c r="N153" s="22" t="s">
        <v>238</v>
      </c>
      <c r="O153" s="22" t="s">
        <v>238</v>
      </c>
      <c r="P153" s="22" t="s">
        <v>238</v>
      </c>
      <c r="Q153" s="22" t="s">
        <v>238</v>
      </c>
      <c r="R153" s="22" t="s">
        <v>238</v>
      </c>
      <c r="S153" s="22" t="s">
        <v>238</v>
      </c>
      <c r="T153" s="22" t="s">
        <v>238</v>
      </c>
      <c r="U153" s="22" t="s">
        <v>238</v>
      </c>
      <c r="V153" s="19" t="s">
        <v>238</v>
      </c>
      <c r="W153" s="19" t="s">
        <v>238</v>
      </c>
      <c r="X153" s="19" t="s">
        <v>238</v>
      </c>
      <c r="Y153" s="19" t="s">
        <v>238</v>
      </c>
      <c r="Z153" s="19" t="s">
        <v>238</v>
      </c>
      <c r="AA153" s="19" t="s">
        <v>238</v>
      </c>
      <c r="AB153" s="19" t="s">
        <v>238</v>
      </c>
      <c r="AC153" s="19" t="s">
        <v>238</v>
      </c>
      <c r="AD153" s="19" t="s">
        <v>238</v>
      </c>
      <c r="AE153" s="19" t="str">
        <f t="shared" si="6"/>
        <v/>
      </c>
      <c r="AF153" s="19" t="str">
        <f t="shared" si="7"/>
        <v/>
      </c>
      <c r="AG153" s="19" t="str">
        <f t="shared" si="8"/>
        <v/>
      </c>
    </row>
    <row r="154" spans="1:33" ht="15.95" customHeight="1" x14ac:dyDescent="0.25">
      <c r="A154" s="19">
        <v>150</v>
      </c>
      <c r="B154" s="8" t="s">
        <v>302</v>
      </c>
      <c r="C154" s="8" t="s">
        <v>153</v>
      </c>
      <c r="D154" s="22" t="s">
        <v>238</v>
      </c>
      <c r="E154" s="8" t="s">
        <v>239</v>
      </c>
      <c r="F154" s="22" t="s">
        <v>238</v>
      </c>
      <c r="G154" s="22" t="s">
        <v>238</v>
      </c>
      <c r="H154" s="22" t="s">
        <v>238</v>
      </c>
      <c r="I154" s="22" t="s">
        <v>238</v>
      </c>
      <c r="J154" s="22" t="s">
        <v>238</v>
      </c>
      <c r="K154" s="22" t="s">
        <v>238</v>
      </c>
      <c r="L154" s="22" t="s">
        <v>238</v>
      </c>
      <c r="M154" s="22">
        <v>0.89831000000000005</v>
      </c>
      <c r="N154" s="22">
        <v>0.79398999999999997</v>
      </c>
      <c r="O154" s="22">
        <v>0.59086000000000005</v>
      </c>
      <c r="P154" s="22">
        <v>0.99712000000000001</v>
      </c>
      <c r="Q154" s="22">
        <v>0.91666999999999998</v>
      </c>
      <c r="R154" s="22">
        <v>0.71419999999999995</v>
      </c>
      <c r="S154" s="22">
        <v>0.57433999999999996</v>
      </c>
      <c r="T154" s="22">
        <v>0.85404999999999998</v>
      </c>
      <c r="U154" s="22">
        <v>0.84848000000000001</v>
      </c>
      <c r="V154" s="19">
        <v>0.75695999999999997</v>
      </c>
      <c r="W154" s="19">
        <v>0.51693</v>
      </c>
      <c r="X154" s="19">
        <v>0.94340999999999997</v>
      </c>
      <c r="Y154" s="19">
        <v>0.78132999999999997</v>
      </c>
      <c r="Z154" s="19">
        <v>0.53715000000000002</v>
      </c>
      <c r="AA154" s="19">
        <v>0.95809</v>
      </c>
      <c r="AB154" s="19">
        <v>0.72040999999999999</v>
      </c>
      <c r="AC154" s="19">
        <v>0.56128</v>
      </c>
      <c r="AD154" s="19">
        <v>0.87046999999999997</v>
      </c>
      <c r="AE154" s="19" t="str">
        <f t="shared" si="6"/>
        <v>0.76 (0.52, 0.94)</v>
      </c>
      <c r="AF154" s="19" t="str">
        <f t="shared" si="7"/>
        <v>0.78 (0.54, 0.96)</v>
      </c>
      <c r="AG154" s="19" t="str">
        <f t="shared" si="8"/>
        <v>0.72 (0.56, 0.87)</v>
      </c>
    </row>
    <row r="155" spans="1:33" ht="15.95" customHeight="1" x14ac:dyDescent="0.25">
      <c r="A155" s="19">
        <v>151</v>
      </c>
      <c r="B155" s="8" t="s">
        <v>302</v>
      </c>
      <c r="C155" s="8" t="s">
        <v>153</v>
      </c>
      <c r="D155" s="22">
        <v>0</v>
      </c>
      <c r="E155" s="8" t="s">
        <v>240</v>
      </c>
      <c r="F155" s="22">
        <v>136</v>
      </c>
      <c r="G155" s="22">
        <v>20.640999999999998</v>
      </c>
      <c r="H155" s="22">
        <v>22.885999999999999</v>
      </c>
      <c r="I155" s="22">
        <v>20.606000000000002</v>
      </c>
      <c r="J155" s="22" t="s">
        <v>238</v>
      </c>
      <c r="K155" s="22" t="s">
        <v>238</v>
      </c>
      <c r="L155" s="22" t="s">
        <v>238</v>
      </c>
      <c r="M155" s="22" t="s">
        <v>238</v>
      </c>
      <c r="N155" s="22" t="s">
        <v>238</v>
      </c>
      <c r="O155" s="22" t="s">
        <v>238</v>
      </c>
      <c r="P155" s="22" t="s">
        <v>238</v>
      </c>
      <c r="Q155" s="22" t="s">
        <v>238</v>
      </c>
      <c r="R155" s="22" t="s">
        <v>238</v>
      </c>
      <c r="S155" s="22" t="s">
        <v>238</v>
      </c>
      <c r="T155" s="22" t="s">
        <v>238</v>
      </c>
      <c r="U155" s="22" t="s">
        <v>238</v>
      </c>
      <c r="V155" s="19" t="s">
        <v>238</v>
      </c>
      <c r="W155" s="19" t="s">
        <v>238</v>
      </c>
      <c r="X155" s="19" t="s">
        <v>238</v>
      </c>
      <c r="Y155" s="19" t="s">
        <v>238</v>
      </c>
      <c r="Z155" s="19" t="s">
        <v>238</v>
      </c>
      <c r="AA155" s="19" t="s">
        <v>238</v>
      </c>
      <c r="AB155" s="19" t="s">
        <v>238</v>
      </c>
      <c r="AC155" s="19" t="s">
        <v>238</v>
      </c>
      <c r="AD155" s="19" t="s">
        <v>238</v>
      </c>
      <c r="AE155" s="19" t="str">
        <f t="shared" si="6"/>
        <v/>
      </c>
      <c r="AF155" s="19" t="str">
        <f t="shared" si="7"/>
        <v/>
      </c>
      <c r="AG155" s="19" t="str">
        <f t="shared" si="8"/>
        <v/>
      </c>
    </row>
    <row r="156" spans="1:33" ht="15.95" customHeight="1" x14ac:dyDescent="0.25">
      <c r="A156" s="19">
        <v>152</v>
      </c>
      <c r="B156" s="8" t="s">
        <v>302</v>
      </c>
      <c r="C156" s="8" t="s">
        <v>153</v>
      </c>
      <c r="D156" s="22">
        <v>1</v>
      </c>
      <c r="E156" s="8" t="s">
        <v>241</v>
      </c>
      <c r="F156" s="22">
        <v>65</v>
      </c>
      <c r="G156" s="22">
        <v>12.1</v>
      </c>
      <c r="H156" s="22">
        <v>8.9550000000000001</v>
      </c>
      <c r="I156" s="22">
        <v>9.8480000000000008</v>
      </c>
      <c r="J156" s="22" t="s">
        <v>238</v>
      </c>
      <c r="K156" s="22" t="s">
        <v>238</v>
      </c>
      <c r="L156" s="22" t="s">
        <v>238</v>
      </c>
      <c r="M156" s="22" t="s">
        <v>238</v>
      </c>
      <c r="N156" s="22" t="s">
        <v>238</v>
      </c>
      <c r="O156" s="22" t="s">
        <v>238</v>
      </c>
      <c r="P156" s="22" t="s">
        <v>238</v>
      </c>
      <c r="Q156" s="22" t="s">
        <v>238</v>
      </c>
      <c r="R156" s="22" t="s">
        <v>238</v>
      </c>
      <c r="S156" s="22" t="s">
        <v>238</v>
      </c>
      <c r="T156" s="22" t="s">
        <v>238</v>
      </c>
      <c r="U156" s="22" t="s">
        <v>238</v>
      </c>
      <c r="V156" s="19" t="s">
        <v>238</v>
      </c>
      <c r="W156" s="19" t="s">
        <v>238</v>
      </c>
      <c r="X156" s="19" t="s">
        <v>238</v>
      </c>
      <c r="Y156" s="19" t="s">
        <v>238</v>
      </c>
      <c r="Z156" s="19" t="s">
        <v>238</v>
      </c>
      <c r="AA156" s="19" t="s">
        <v>238</v>
      </c>
      <c r="AB156" s="19" t="s">
        <v>238</v>
      </c>
      <c r="AC156" s="19" t="s">
        <v>238</v>
      </c>
      <c r="AD156" s="19" t="s">
        <v>238</v>
      </c>
      <c r="AE156" s="19" t="str">
        <f t="shared" si="6"/>
        <v/>
      </c>
      <c r="AF156" s="19" t="str">
        <f t="shared" si="7"/>
        <v/>
      </c>
      <c r="AG156" s="19" t="str">
        <f t="shared" si="8"/>
        <v/>
      </c>
    </row>
    <row r="157" spans="1:33" ht="15.95" customHeight="1" x14ac:dyDescent="0.25">
      <c r="A157" s="19">
        <v>153</v>
      </c>
      <c r="B157" s="8" t="s">
        <v>302</v>
      </c>
      <c r="C157" s="8" t="s">
        <v>153</v>
      </c>
      <c r="D157" s="22">
        <v>2</v>
      </c>
      <c r="E157" s="8" t="s">
        <v>242</v>
      </c>
      <c r="F157" s="22">
        <v>459</v>
      </c>
      <c r="G157" s="22">
        <v>67.260000000000005</v>
      </c>
      <c r="H157" s="22">
        <v>68.159000000000006</v>
      </c>
      <c r="I157" s="22">
        <v>69.545000000000002</v>
      </c>
      <c r="J157" s="22" t="s">
        <v>238</v>
      </c>
      <c r="K157" s="22" t="s">
        <v>238</v>
      </c>
      <c r="L157" s="22" t="s">
        <v>238</v>
      </c>
      <c r="M157" s="22" t="s">
        <v>238</v>
      </c>
      <c r="N157" s="22" t="s">
        <v>238</v>
      </c>
      <c r="O157" s="22" t="s">
        <v>238</v>
      </c>
      <c r="P157" s="22" t="s">
        <v>238</v>
      </c>
      <c r="Q157" s="22" t="s">
        <v>238</v>
      </c>
      <c r="R157" s="22" t="s">
        <v>238</v>
      </c>
      <c r="S157" s="22" t="s">
        <v>238</v>
      </c>
      <c r="T157" s="22" t="s">
        <v>238</v>
      </c>
      <c r="U157" s="22" t="s">
        <v>238</v>
      </c>
      <c r="V157" s="19" t="s">
        <v>238</v>
      </c>
      <c r="W157" s="19" t="s">
        <v>238</v>
      </c>
      <c r="X157" s="19" t="s">
        <v>238</v>
      </c>
      <c r="Y157" s="19" t="s">
        <v>238</v>
      </c>
      <c r="Z157" s="19" t="s">
        <v>238</v>
      </c>
      <c r="AA157" s="19" t="s">
        <v>238</v>
      </c>
      <c r="AB157" s="19" t="s">
        <v>238</v>
      </c>
      <c r="AC157" s="19" t="s">
        <v>238</v>
      </c>
      <c r="AD157" s="19" t="s">
        <v>238</v>
      </c>
      <c r="AE157" s="19" t="str">
        <f t="shared" si="6"/>
        <v/>
      </c>
      <c r="AF157" s="19" t="str">
        <f t="shared" si="7"/>
        <v/>
      </c>
      <c r="AG157" s="19" t="str">
        <f t="shared" si="8"/>
        <v/>
      </c>
    </row>
    <row r="158" spans="1:33" ht="15.95" customHeight="1" x14ac:dyDescent="0.25">
      <c r="A158" s="19">
        <v>154</v>
      </c>
      <c r="B158" s="8" t="s">
        <v>303</v>
      </c>
      <c r="C158" s="8" t="s">
        <v>154</v>
      </c>
      <c r="D158" s="22" t="s">
        <v>238</v>
      </c>
      <c r="E158" s="8" t="s">
        <v>239</v>
      </c>
      <c r="F158" s="22" t="s">
        <v>238</v>
      </c>
      <c r="G158" s="22" t="s">
        <v>238</v>
      </c>
      <c r="H158" s="22" t="s">
        <v>238</v>
      </c>
      <c r="I158" s="22" t="s">
        <v>238</v>
      </c>
      <c r="J158" s="22">
        <v>0.32777000000000001</v>
      </c>
      <c r="K158" s="22">
        <v>0.10201</v>
      </c>
      <c r="L158" s="22">
        <v>0.55352999999999997</v>
      </c>
      <c r="M158" s="22">
        <v>0.64151000000000002</v>
      </c>
      <c r="N158" s="22">
        <v>0.74012999999999995</v>
      </c>
      <c r="O158" s="22">
        <v>0.56742000000000004</v>
      </c>
      <c r="P158" s="22">
        <v>0.91283000000000003</v>
      </c>
      <c r="Q158" s="22">
        <v>0.85106000000000004</v>
      </c>
      <c r="R158" s="22">
        <v>0.59828999999999999</v>
      </c>
      <c r="S158" s="22">
        <v>0.43276999999999999</v>
      </c>
      <c r="T158" s="22">
        <v>0.76382000000000005</v>
      </c>
      <c r="U158" s="22">
        <v>0.76388999999999996</v>
      </c>
      <c r="V158" s="19">
        <v>0.32235000000000003</v>
      </c>
      <c r="W158" s="19">
        <v>7.2690000000000005E-2</v>
      </c>
      <c r="X158" s="19">
        <v>0.57201000000000002</v>
      </c>
      <c r="Y158" s="19">
        <v>0.74156</v>
      </c>
      <c r="Z158" s="19">
        <v>0.55696999999999997</v>
      </c>
      <c r="AA158" s="19">
        <v>0.88924000000000003</v>
      </c>
      <c r="AB158" s="19">
        <v>0.60102</v>
      </c>
      <c r="AC158" s="19">
        <v>0.41326000000000002</v>
      </c>
      <c r="AD158" s="19">
        <v>0.74182999999999999</v>
      </c>
      <c r="AE158" s="19" t="str">
        <f t="shared" si="6"/>
        <v>0.32 (0.07, 0.57)</v>
      </c>
      <c r="AF158" s="19" t="str">
        <f t="shared" si="7"/>
        <v>0.74 (0.56, 0.89)</v>
      </c>
      <c r="AG158" s="19" t="str">
        <f t="shared" si="8"/>
        <v>0.60 (0.41, 0.74)</v>
      </c>
    </row>
    <row r="159" spans="1:33" ht="15.95" customHeight="1" x14ac:dyDescent="0.25">
      <c r="A159" s="19">
        <v>155</v>
      </c>
      <c r="B159" s="8" t="s">
        <v>303</v>
      </c>
      <c r="C159" s="8" t="s">
        <v>154</v>
      </c>
      <c r="D159" s="22">
        <v>0</v>
      </c>
      <c r="E159" s="8" t="s">
        <v>240</v>
      </c>
      <c r="F159" s="22">
        <v>364</v>
      </c>
      <c r="G159" s="22">
        <v>68.456000000000003</v>
      </c>
      <c r="H159" s="22">
        <v>68.989999999999995</v>
      </c>
      <c r="I159" s="22">
        <v>67.283000000000001</v>
      </c>
      <c r="J159" s="22" t="s">
        <v>238</v>
      </c>
      <c r="K159" s="22" t="s">
        <v>238</v>
      </c>
      <c r="L159" s="22" t="s">
        <v>238</v>
      </c>
      <c r="M159" s="22" t="s">
        <v>238</v>
      </c>
      <c r="N159" s="22" t="s">
        <v>238</v>
      </c>
      <c r="O159" s="22" t="s">
        <v>238</v>
      </c>
      <c r="P159" s="22" t="s">
        <v>238</v>
      </c>
      <c r="Q159" s="22" t="s">
        <v>238</v>
      </c>
      <c r="R159" s="22" t="s">
        <v>238</v>
      </c>
      <c r="S159" s="22" t="s">
        <v>238</v>
      </c>
      <c r="T159" s="22" t="s">
        <v>238</v>
      </c>
      <c r="U159" s="22" t="s">
        <v>238</v>
      </c>
      <c r="V159" s="19" t="s">
        <v>238</v>
      </c>
      <c r="W159" s="19" t="s">
        <v>238</v>
      </c>
      <c r="X159" s="19" t="s">
        <v>238</v>
      </c>
      <c r="Y159" s="19" t="s">
        <v>238</v>
      </c>
      <c r="Z159" s="19" t="s">
        <v>238</v>
      </c>
      <c r="AA159" s="19" t="s">
        <v>238</v>
      </c>
      <c r="AB159" s="19" t="s">
        <v>238</v>
      </c>
      <c r="AC159" s="19" t="s">
        <v>238</v>
      </c>
      <c r="AD159" s="19" t="s">
        <v>238</v>
      </c>
      <c r="AE159" s="19" t="str">
        <f t="shared" si="6"/>
        <v/>
      </c>
      <c r="AF159" s="19" t="str">
        <f t="shared" si="7"/>
        <v/>
      </c>
      <c r="AG159" s="19" t="str">
        <f t="shared" si="8"/>
        <v/>
      </c>
    </row>
    <row r="160" spans="1:33" ht="15.95" customHeight="1" x14ac:dyDescent="0.25">
      <c r="A160" s="19">
        <v>156</v>
      </c>
      <c r="B160" s="8" t="s">
        <v>303</v>
      </c>
      <c r="C160" s="8" t="s">
        <v>154</v>
      </c>
      <c r="D160" s="22">
        <v>1</v>
      </c>
      <c r="E160" s="8" t="s">
        <v>241</v>
      </c>
      <c r="F160" s="22">
        <v>90</v>
      </c>
      <c r="G160" s="22">
        <v>14.989000000000001</v>
      </c>
      <c r="H160" s="22">
        <v>17.247</v>
      </c>
      <c r="I160" s="22">
        <v>16.635999999999999</v>
      </c>
      <c r="J160" s="22" t="s">
        <v>238</v>
      </c>
      <c r="K160" s="22" t="s">
        <v>238</v>
      </c>
      <c r="L160" s="22" t="s">
        <v>238</v>
      </c>
      <c r="M160" s="22" t="s">
        <v>238</v>
      </c>
      <c r="N160" s="22" t="s">
        <v>238</v>
      </c>
      <c r="O160" s="22" t="s">
        <v>238</v>
      </c>
      <c r="P160" s="22" t="s">
        <v>238</v>
      </c>
      <c r="Q160" s="22" t="s">
        <v>238</v>
      </c>
      <c r="R160" s="22" t="s">
        <v>238</v>
      </c>
      <c r="S160" s="22" t="s">
        <v>238</v>
      </c>
      <c r="T160" s="22" t="s">
        <v>238</v>
      </c>
      <c r="U160" s="22" t="s">
        <v>238</v>
      </c>
      <c r="V160" s="19" t="s">
        <v>238</v>
      </c>
      <c r="W160" s="19" t="s">
        <v>238</v>
      </c>
      <c r="X160" s="19" t="s">
        <v>238</v>
      </c>
      <c r="Y160" s="19" t="s">
        <v>238</v>
      </c>
      <c r="Z160" s="19" t="s">
        <v>238</v>
      </c>
      <c r="AA160" s="19" t="s">
        <v>238</v>
      </c>
      <c r="AB160" s="19" t="s">
        <v>238</v>
      </c>
      <c r="AC160" s="19" t="s">
        <v>238</v>
      </c>
      <c r="AD160" s="19" t="s">
        <v>238</v>
      </c>
      <c r="AE160" s="19" t="str">
        <f t="shared" si="6"/>
        <v/>
      </c>
      <c r="AF160" s="19" t="str">
        <f t="shared" si="7"/>
        <v/>
      </c>
      <c r="AG160" s="19" t="str">
        <f t="shared" si="8"/>
        <v/>
      </c>
    </row>
    <row r="161" spans="1:33" ht="15.95" customHeight="1" x14ac:dyDescent="0.25">
      <c r="A161" s="19">
        <v>157</v>
      </c>
      <c r="B161" s="8" t="s">
        <v>303</v>
      </c>
      <c r="C161" s="8" t="s">
        <v>154</v>
      </c>
      <c r="D161" s="22">
        <v>2</v>
      </c>
      <c r="E161" s="8" t="s">
        <v>242</v>
      </c>
      <c r="F161" s="22">
        <v>87</v>
      </c>
      <c r="G161" s="22">
        <v>16.555</v>
      </c>
      <c r="H161" s="22">
        <v>13.763</v>
      </c>
      <c r="I161" s="22">
        <v>16.081</v>
      </c>
      <c r="J161" s="22" t="s">
        <v>238</v>
      </c>
      <c r="K161" s="22" t="s">
        <v>238</v>
      </c>
      <c r="L161" s="22" t="s">
        <v>238</v>
      </c>
      <c r="M161" s="22" t="s">
        <v>238</v>
      </c>
      <c r="N161" s="22" t="s">
        <v>238</v>
      </c>
      <c r="O161" s="22" t="s">
        <v>238</v>
      </c>
      <c r="P161" s="22" t="s">
        <v>238</v>
      </c>
      <c r="Q161" s="22" t="s">
        <v>238</v>
      </c>
      <c r="R161" s="22" t="s">
        <v>238</v>
      </c>
      <c r="S161" s="22" t="s">
        <v>238</v>
      </c>
      <c r="T161" s="22" t="s">
        <v>238</v>
      </c>
      <c r="U161" s="22" t="s">
        <v>238</v>
      </c>
      <c r="V161" s="19" t="s">
        <v>238</v>
      </c>
      <c r="W161" s="19" t="s">
        <v>238</v>
      </c>
      <c r="X161" s="19" t="s">
        <v>238</v>
      </c>
      <c r="Y161" s="19" t="s">
        <v>238</v>
      </c>
      <c r="Z161" s="19" t="s">
        <v>238</v>
      </c>
      <c r="AA161" s="19" t="s">
        <v>238</v>
      </c>
      <c r="AB161" s="19" t="s">
        <v>238</v>
      </c>
      <c r="AC161" s="19" t="s">
        <v>238</v>
      </c>
      <c r="AD161" s="19" t="s">
        <v>238</v>
      </c>
      <c r="AE161" s="19" t="str">
        <f t="shared" si="6"/>
        <v/>
      </c>
      <c r="AF161" s="19" t="str">
        <f t="shared" si="7"/>
        <v/>
      </c>
      <c r="AG161" s="19" t="str">
        <f t="shared" si="8"/>
        <v/>
      </c>
    </row>
    <row r="162" spans="1:33" ht="15.95" customHeight="1" x14ac:dyDescent="0.25">
      <c r="A162" s="19">
        <v>158</v>
      </c>
      <c r="B162" s="8" t="s">
        <v>304</v>
      </c>
      <c r="C162" s="8" t="s">
        <v>155</v>
      </c>
      <c r="D162" s="22" t="s">
        <v>238</v>
      </c>
      <c r="E162" s="8" t="s">
        <v>239</v>
      </c>
      <c r="F162" s="22" t="s">
        <v>238</v>
      </c>
      <c r="G162" s="22" t="s">
        <v>238</v>
      </c>
      <c r="H162" s="22" t="s">
        <v>238</v>
      </c>
      <c r="I162" s="22" t="s">
        <v>238</v>
      </c>
      <c r="J162" s="22">
        <v>0.65054999999999996</v>
      </c>
      <c r="K162" s="22">
        <v>0.39740999999999999</v>
      </c>
      <c r="L162" s="22">
        <v>0.90368999999999999</v>
      </c>
      <c r="M162" s="22">
        <v>0.88678999999999997</v>
      </c>
      <c r="N162" s="22">
        <v>0.54930000000000001</v>
      </c>
      <c r="O162" s="22">
        <v>0.25369999999999998</v>
      </c>
      <c r="P162" s="22">
        <v>0.84489000000000003</v>
      </c>
      <c r="Q162" s="22">
        <v>0.875</v>
      </c>
      <c r="R162" s="22" t="s">
        <v>238</v>
      </c>
      <c r="S162" s="22" t="s">
        <v>238</v>
      </c>
      <c r="T162" s="22" t="s">
        <v>238</v>
      </c>
      <c r="U162" s="22">
        <v>0.68056000000000005</v>
      </c>
      <c r="V162" s="19">
        <v>0.65078000000000003</v>
      </c>
      <c r="W162" s="19">
        <v>0.35976000000000002</v>
      </c>
      <c r="X162" s="19">
        <v>0.88358999999999999</v>
      </c>
      <c r="Y162" s="19">
        <v>0.55152999999999996</v>
      </c>
      <c r="Z162" s="19">
        <v>0.17781</v>
      </c>
      <c r="AA162" s="19">
        <v>0.85050999999999999</v>
      </c>
      <c r="AB162" s="19">
        <v>9.7420000000000007E-2</v>
      </c>
      <c r="AC162" s="19">
        <v>-0.21651999999999999</v>
      </c>
      <c r="AD162" s="19">
        <v>0.41136</v>
      </c>
      <c r="AE162" s="19" t="str">
        <f t="shared" si="6"/>
        <v>0.65 (0.36, 0.88)</v>
      </c>
      <c r="AF162" s="19" t="str">
        <f t="shared" si="7"/>
        <v>0.55 (0.18, 0.85)</v>
      </c>
      <c r="AG162" s="19" t="str">
        <f t="shared" si="8"/>
        <v>0.10 (-0.22, 0.41)</v>
      </c>
    </row>
    <row r="163" spans="1:33" ht="15.95" customHeight="1" x14ac:dyDescent="0.25">
      <c r="A163" s="19">
        <v>159</v>
      </c>
      <c r="B163" s="8" t="s">
        <v>304</v>
      </c>
      <c r="C163" s="8" t="s">
        <v>155</v>
      </c>
      <c r="D163" s="22">
        <v>0</v>
      </c>
      <c r="E163" s="8" t="s">
        <v>240</v>
      </c>
      <c r="F163" s="22">
        <v>48</v>
      </c>
      <c r="G163" s="22">
        <v>6.0270000000000001</v>
      </c>
      <c r="H163" s="22">
        <v>21.216999999999999</v>
      </c>
      <c r="I163" s="22">
        <v>8.9550000000000001</v>
      </c>
      <c r="J163" s="22" t="s">
        <v>238</v>
      </c>
      <c r="K163" s="22" t="s">
        <v>238</v>
      </c>
      <c r="L163" s="22" t="s">
        <v>238</v>
      </c>
      <c r="M163" s="22" t="s">
        <v>238</v>
      </c>
      <c r="N163" s="22" t="s">
        <v>238</v>
      </c>
      <c r="O163" s="22" t="s">
        <v>238</v>
      </c>
      <c r="P163" s="22" t="s">
        <v>238</v>
      </c>
      <c r="Q163" s="22" t="s">
        <v>238</v>
      </c>
      <c r="R163" s="22" t="s">
        <v>238</v>
      </c>
      <c r="S163" s="22" t="s">
        <v>238</v>
      </c>
      <c r="T163" s="22" t="s">
        <v>238</v>
      </c>
      <c r="U163" s="22" t="s">
        <v>238</v>
      </c>
      <c r="V163" s="19" t="s">
        <v>238</v>
      </c>
      <c r="W163" s="19" t="s">
        <v>238</v>
      </c>
      <c r="X163" s="19" t="s">
        <v>238</v>
      </c>
      <c r="Y163" s="19" t="s">
        <v>238</v>
      </c>
      <c r="Z163" s="19" t="s">
        <v>238</v>
      </c>
      <c r="AA163" s="19" t="s">
        <v>238</v>
      </c>
      <c r="AB163" s="19" t="s">
        <v>238</v>
      </c>
      <c r="AC163" s="19" t="s">
        <v>238</v>
      </c>
      <c r="AD163" s="19" t="s">
        <v>238</v>
      </c>
      <c r="AE163" s="19" t="str">
        <f t="shared" si="6"/>
        <v/>
      </c>
      <c r="AF163" s="19" t="str">
        <f t="shared" si="7"/>
        <v/>
      </c>
      <c r="AG163" s="19" t="str">
        <f t="shared" si="8"/>
        <v/>
      </c>
    </row>
    <row r="164" spans="1:33" ht="15.95" customHeight="1" x14ac:dyDescent="0.25">
      <c r="A164" s="19">
        <v>160</v>
      </c>
      <c r="B164" s="8" t="s">
        <v>304</v>
      </c>
      <c r="C164" s="8" t="s">
        <v>155</v>
      </c>
      <c r="D164" s="22">
        <v>1</v>
      </c>
      <c r="E164" s="8" t="s">
        <v>241</v>
      </c>
      <c r="F164" s="22">
        <v>80</v>
      </c>
      <c r="G164" s="22">
        <v>17.634</v>
      </c>
      <c r="H164" s="22">
        <v>8.5220000000000002</v>
      </c>
      <c r="I164" s="22">
        <v>14.925000000000001</v>
      </c>
      <c r="J164" s="22" t="s">
        <v>238</v>
      </c>
      <c r="K164" s="22" t="s">
        <v>238</v>
      </c>
      <c r="L164" s="22" t="s">
        <v>238</v>
      </c>
      <c r="M164" s="22" t="s">
        <v>238</v>
      </c>
      <c r="N164" s="22" t="s">
        <v>238</v>
      </c>
      <c r="O164" s="22" t="s">
        <v>238</v>
      </c>
      <c r="P164" s="22" t="s">
        <v>238</v>
      </c>
      <c r="Q164" s="22" t="s">
        <v>238</v>
      </c>
      <c r="R164" s="22" t="s">
        <v>238</v>
      </c>
      <c r="S164" s="22" t="s">
        <v>238</v>
      </c>
      <c r="T164" s="22" t="s">
        <v>238</v>
      </c>
      <c r="U164" s="22" t="s">
        <v>238</v>
      </c>
      <c r="V164" s="19" t="s">
        <v>238</v>
      </c>
      <c r="W164" s="19" t="s">
        <v>238</v>
      </c>
      <c r="X164" s="19" t="s">
        <v>238</v>
      </c>
      <c r="Y164" s="19" t="s">
        <v>238</v>
      </c>
      <c r="Z164" s="19" t="s">
        <v>238</v>
      </c>
      <c r="AA164" s="19" t="s">
        <v>238</v>
      </c>
      <c r="AB164" s="19" t="s">
        <v>238</v>
      </c>
      <c r="AC164" s="19" t="s">
        <v>238</v>
      </c>
      <c r="AD164" s="19" t="s">
        <v>238</v>
      </c>
      <c r="AE164" s="19" t="str">
        <f t="shared" si="6"/>
        <v/>
      </c>
      <c r="AF164" s="19" t="str">
        <f t="shared" si="7"/>
        <v/>
      </c>
      <c r="AG164" s="19" t="str">
        <f t="shared" si="8"/>
        <v/>
      </c>
    </row>
    <row r="165" spans="1:33" ht="15.95" customHeight="1" x14ac:dyDescent="0.25">
      <c r="A165" s="19">
        <v>161</v>
      </c>
      <c r="B165" s="8" t="s">
        <v>304</v>
      </c>
      <c r="C165" s="8" t="s">
        <v>155</v>
      </c>
      <c r="D165" s="22">
        <v>2</v>
      </c>
      <c r="E165" s="8" t="s">
        <v>242</v>
      </c>
      <c r="F165" s="22">
        <v>408</v>
      </c>
      <c r="G165" s="22">
        <v>76.338999999999999</v>
      </c>
      <c r="H165" s="22">
        <v>70.260999999999996</v>
      </c>
      <c r="I165" s="22">
        <v>76.119</v>
      </c>
      <c r="J165" s="22" t="s">
        <v>238</v>
      </c>
      <c r="K165" s="22" t="s">
        <v>238</v>
      </c>
      <c r="L165" s="22" t="s">
        <v>238</v>
      </c>
      <c r="M165" s="22" t="s">
        <v>238</v>
      </c>
      <c r="N165" s="22" t="s">
        <v>238</v>
      </c>
      <c r="O165" s="22" t="s">
        <v>238</v>
      </c>
      <c r="P165" s="22" t="s">
        <v>238</v>
      </c>
      <c r="Q165" s="22" t="s">
        <v>238</v>
      </c>
      <c r="R165" s="22" t="s">
        <v>238</v>
      </c>
      <c r="S165" s="22" t="s">
        <v>238</v>
      </c>
      <c r="T165" s="22" t="s">
        <v>238</v>
      </c>
      <c r="U165" s="22" t="s">
        <v>238</v>
      </c>
      <c r="V165" s="19" t="s">
        <v>238</v>
      </c>
      <c r="W165" s="19" t="s">
        <v>238</v>
      </c>
      <c r="X165" s="19" t="s">
        <v>238</v>
      </c>
      <c r="Y165" s="19" t="s">
        <v>238</v>
      </c>
      <c r="Z165" s="19" t="s">
        <v>238</v>
      </c>
      <c r="AA165" s="19" t="s">
        <v>238</v>
      </c>
      <c r="AB165" s="19" t="s">
        <v>238</v>
      </c>
      <c r="AC165" s="19" t="s">
        <v>238</v>
      </c>
      <c r="AD165" s="19" t="s">
        <v>238</v>
      </c>
      <c r="AE165" s="19" t="str">
        <f t="shared" si="6"/>
        <v/>
      </c>
      <c r="AF165" s="19" t="str">
        <f t="shared" si="7"/>
        <v/>
      </c>
      <c r="AG165" s="19" t="str">
        <f t="shared" si="8"/>
        <v/>
      </c>
    </row>
    <row r="166" spans="1:33" ht="15.95" customHeight="1" x14ac:dyDescent="0.25">
      <c r="A166" s="19">
        <v>162</v>
      </c>
      <c r="B166" s="8" t="s">
        <v>305</v>
      </c>
      <c r="C166" s="8" t="s">
        <v>156</v>
      </c>
      <c r="D166" s="22" t="s">
        <v>238</v>
      </c>
      <c r="E166" s="8" t="s">
        <v>239</v>
      </c>
      <c r="F166" s="22" t="s">
        <v>238</v>
      </c>
      <c r="G166" s="22" t="s">
        <v>238</v>
      </c>
      <c r="H166" s="22" t="s">
        <v>238</v>
      </c>
      <c r="I166" s="22" t="s">
        <v>238</v>
      </c>
      <c r="J166" s="22">
        <v>0.53097000000000005</v>
      </c>
      <c r="K166" s="22">
        <v>0.32202999999999998</v>
      </c>
      <c r="L166" s="22">
        <v>0.73990999999999996</v>
      </c>
      <c r="M166" s="22">
        <v>0.81132000000000004</v>
      </c>
      <c r="N166" s="22">
        <v>0.74285999999999996</v>
      </c>
      <c r="O166" s="22">
        <v>0.46550999999999998</v>
      </c>
      <c r="P166" s="22">
        <v>1</v>
      </c>
      <c r="Q166" s="22">
        <v>0.9375</v>
      </c>
      <c r="R166" s="22">
        <v>0.22727</v>
      </c>
      <c r="S166" s="22">
        <v>7.3099999999999997E-3</v>
      </c>
      <c r="T166" s="22">
        <v>0.44724000000000003</v>
      </c>
      <c r="U166" s="22">
        <v>0.76388999999999996</v>
      </c>
      <c r="V166" s="19">
        <v>0.52978000000000003</v>
      </c>
      <c r="W166" s="19">
        <v>0.24765000000000001</v>
      </c>
      <c r="X166" s="19">
        <v>0.76488999999999996</v>
      </c>
      <c r="Y166" s="19">
        <v>0.74531000000000003</v>
      </c>
      <c r="Z166" s="19">
        <v>0.40572000000000003</v>
      </c>
      <c r="AA166" s="19">
        <v>1</v>
      </c>
      <c r="AB166" s="19">
        <v>0.22506000000000001</v>
      </c>
      <c r="AC166" s="19">
        <v>-9.4039999999999999E-2</v>
      </c>
      <c r="AD166" s="19">
        <v>0.58974000000000004</v>
      </c>
      <c r="AE166" s="19" t="str">
        <f t="shared" si="6"/>
        <v>0.53 (0.25, 0.76)</v>
      </c>
      <c r="AF166" s="19" t="str">
        <f t="shared" si="7"/>
        <v>0.75 (0.41, 1.00)</v>
      </c>
      <c r="AG166" s="19" t="str">
        <f t="shared" si="8"/>
        <v>0.23 (-0.09, 0.59)</v>
      </c>
    </row>
    <row r="167" spans="1:33" ht="15.95" customHeight="1" x14ac:dyDescent="0.25">
      <c r="A167" s="19">
        <v>163</v>
      </c>
      <c r="B167" s="8" t="s">
        <v>305</v>
      </c>
      <c r="C167" s="8" t="s">
        <v>156</v>
      </c>
      <c r="D167" s="22">
        <v>0</v>
      </c>
      <c r="E167" s="8" t="s">
        <v>240</v>
      </c>
      <c r="F167" s="22">
        <v>56</v>
      </c>
      <c r="G167" s="22">
        <v>14.318</v>
      </c>
      <c r="H167" s="22">
        <v>22.474</v>
      </c>
      <c r="I167" s="22">
        <v>10.467000000000001</v>
      </c>
      <c r="J167" s="22" t="s">
        <v>238</v>
      </c>
      <c r="K167" s="22" t="s">
        <v>238</v>
      </c>
      <c r="L167" s="22" t="s">
        <v>238</v>
      </c>
      <c r="M167" s="22" t="s">
        <v>238</v>
      </c>
      <c r="N167" s="22" t="s">
        <v>238</v>
      </c>
      <c r="O167" s="22" t="s">
        <v>238</v>
      </c>
      <c r="P167" s="22" t="s">
        <v>238</v>
      </c>
      <c r="Q167" s="22" t="s">
        <v>238</v>
      </c>
      <c r="R167" s="22" t="s">
        <v>238</v>
      </c>
      <c r="S167" s="22" t="s">
        <v>238</v>
      </c>
      <c r="T167" s="22" t="s">
        <v>238</v>
      </c>
      <c r="U167" s="22" t="s">
        <v>238</v>
      </c>
      <c r="V167" s="19" t="s">
        <v>238</v>
      </c>
      <c r="W167" s="19" t="s">
        <v>238</v>
      </c>
      <c r="X167" s="19" t="s">
        <v>238</v>
      </c>
      <c r="Y167" s="19" t="s">
        <v>238</v>
      </c>
      <c r="Z167" s="19" t="s">
        <v>238</v>
      </c>
      <c r="AA167" s="19" t="s">
        <v>238</v>
      </c>
      <c r="AB167" s="19" t="s">
        <v>238</v>
      </c>
      <c r="AC167" s="19" t="s">
        <v>238</v>
      </c>
      <c r="AD167" s="19" t="s">
        <v>238</v>
      </c>
      <c r="AE167" s="19" t="str">
        <f t="shared" si="6"/>
        <v/>
      </c>
      <c r="AF167" s="19" t="str">
        <f t="shared" si="7"/>
        <v/>
      </c>
      <c r="AG167" s="19" t="str">
        <f t="shared" si="8"/>
        <v/>
      </c>
    </row>
    <row r="168" spans="1:33" ht="15.95" customHeight="1" x14ac:dyDescent="0.25">
      <c r="A168" s="19">
        <v>164</v>
      </c>
      <c r="B168" s="8" t="s">
        <v>305</v>
      </c>
      <c r="C168" s="8" t="s">
        <v>156</v>
      </c>
      <c r="D168" s="22">
        <v>1</v>
      </c>
      <c r="E168" s="8" t="s">
        <v>241</v>
      </c>
      <c r="F168" s="22">
        <v>81</v>
      </c>
      <c r="G168" s="22">
        <v>12.975</v>
      </c>
      <c r="H168" s="22">
        <v>6.7939999999999996</v>
      </c>
      <c r="I168" s="22">
        <v>15.14</v>
      </c>
      <c r="J168" s="22" t="s">
        <v>238</v>
      </c>
      <c r="K168" s="22" t="s">
        <v>238</v>
      </c>
      <c r="L168" s="22" t="s">
        <v>238</v>
      </c>
      <c r="M168" s="22" t="s">
        <v>238</v>
      </c>
      <c r="N168" s="22" t="s">
        <v>238</v>
      </c>
      <c r="O168" s="22" t="s">
        <v>238</v>
      </c>
      <c r="P168" s="22" t="s">
        <v>238</v>
      </c>
      <c r="Q168" s="22" t="s">
        <v>238</v>
      </c>
      <c r="R168" s="22" t="s">
        <v>238</v>
      </c>
      <c r="S168" s="22" t="s">
        <v>238</v>
      </c>
      <c r="T168" s="22" t="s">
        <v>238</v>
      </c>
      <c r="U168" s="22" t="s">
        <v>238</v>
      </c>
      <c r="V168" s="19" t="s">
        <v>238</v>
      </c>
      <c r="W168" s="19" t="s">
        <v>238</v>
      </c>
      <c r="X168" s="19" t="s">
        <v>238</v>
      </c>
      <c r="Y168" s="19" t="s">
        <v>238</v>
      </c>
      <c r="Z168" s="19" t="s">
        <v>238</v>
      </c>
      <c r="AA168" s="19" t="s">
        <v>238</v>
      </c>
      <c r="AB168" s="19" t="s">
        <v>238</v>
      </c>
      <c r="AC168" s="19" t="s">
        <v>238</v>
      </c>
      <c r="AD168" s="19" t="s">
        <v>238</v>
      </c>
      <c r="AE168" s="19" t="str">
        <f t="shared" si="6"/>
        <v/>
      </c>
      <c r="AF168" s="19" t="str">
        <f t="shared" si="7"/>
        <v/>
      </c>
      <c r="AG168" s="19" t="str">
        <f t="shared" si="8"/>
        <v/>
      </c>
    </row>
    <row r="169" spans="1:33" ht="15.95" customHeight="1" x14ac:dyDescent="0.25">
      <c r="A169" s="19">
        <v>165</v>
      </c>
      <c r="B169" s="8" t="s">
        <v>305</v>
      </c>
      <c r="C169" s="8" t="s">
        <v>156</v>
      </c>
      <c r="D169" s="22">
        <v>2</v>
      </c>
      <c r="E169" s="8" t="s">
        <v>242</v>
      </c>
      <c r="F169" s="22">
        <v>398</v>
      </c>
      <c r="G169" s="22">
        <v>72.706999999999994</v>
      </c>
      <c r="H169" s="22">
        <v>70.731999999999999</v>
      </c>
      <c r="I169" s="22">
        <v>74.393000000000001</v>
      </c>
      <c r="J169" s="22" t="s">
        <v>238</v>
      </c>
      <c r="K169" s="22" t="s">
        <v>238</v>
      </c>
      <c r="L169" s="22" t="s">
        <v>238</v>
      </c>
      <c r="M169" s="22" t="s">
        <v>238</v>
      </c>
      <c r="N169" s="22" t="s">
        <v>238</v>
      </c>
      <c r="O169" s="22" t="s">
        <v>238</v>
      </c>
      <c r="P169" s="22" t="s">
        <v>238</v>
      </c>
      <c r="Q169" s="22" t="s">
        <v>238</v>
      </c>
      <c r="R169" s="22" t="s">
        <v>238</v>
      </c>
      <c r="S169" s="22" t="s">
        <v>238</v>
      </c>
      <c r="T169" s="22" t="s">
        <v>238</v>
      </c>
      <c r="U169" s="22" t="s">
        <v>238</v>
      </c>
      <c r="V169" s="19" t="s">
        <v>238</v>
      </c>
      <c r="W169" s="19" t="s">
        <v>238</v>
      </c>
      <c r="X169" s="19" t="s">
        <v>238</v>
      </c>
      <c r="Y169" s="19" t="s">
        <v>238</v>
      </c>
      <c r="Z169" s="19" t="s">
        <v>238</v>
      </c>
      <c r="AA169" s="19" t="s">
        <v>238</v>
      </c>
      <c r="AB169" s="19" t="s">
        <v>238</v>
      </c>
      <c r="AC169" s="19" t="s">
        <v>238</v>
      </c>
      <c r="AD169" s="19" t="s">
        <v>238</v>
      </c>
      <c r="AE169" s="19" t="str">
        <f t="shared" si="6"/>
        <v/>
      </c>
      <c r="AF169" s="19" t="str">
        <f t="shared" si="7"/>
        <v/>
      </c>
      <c r="AG169" s="19" t="str">
        <f t="shared" si="8"/>
        <v/>
      </c>
    </row>
    <row r="170" spans="1:33" ht="15.95" customHeight="1" x14ac:dyDescent="0.25">
      <c r="A170" s="19">
        <v>166</v>
      </c>
      <c r="B170" s="8" t="s">
        <v>306</v>
      </c>
      <c r="C170" s="8" t="s">
        <v>157</v>
      </c>
      <c r="D170" s="22" t="s">
        <v>238</v>
      </c>
      <c r="E170" s="8" t="s">
        <v>239</v>
      </c>
      <c r="F170" s="22" t="s">
        <v>238</v>
      </c>
      <c r="G170" s="22" t="s">
        <v>238</v>
      </c>
      <c r="H170" s="22" t="s">
        <v>238</v>
      </c>
      <c r="I170" s="22" t="s">
        <v>238</v>
      </c>
      <c r="J170" s="22">
        <v>0.19469</v>
      </c>
      <c r="K170" s="22">
        <v>-6.1789999999999998E-2</v>
      </c>
      <c r="L170" s="22">
        <v>0.45118000000000003</v>
      </c>
      <c r="M170" s="22">
        <v>0.76922999999999997</v>
      </c>
      <c r="N170" s="22">
        <v>0.28065000000000001</v>
      </c>
      <c r="O170" s="22">
        <v>-0.11945</v>
      </c>
      <c r="P170" s="22">
        <v>0.68076000000000003</v>
      </c>
      <c r="Q170" s="22">
        <v>0.83333000000000002</v>
      </c>
      <c r="R170" s="22" t="s">
        <v>238</v>
      </c>
      <c r="S170" s="22" t="s">
        <v>238</v>
      </c>
      <c r="T170" s="22" t="s">
        <v>238</v>
      </c>
      <c r="U170" s="22">
        <v>0.83333000000000002</v>
      </c>
      <c r="V170" s="19">
        <v>0.27722999999999998</v>
      </c>
      <c r="W170" s="19">
        <v>-0.15487000000000001</v>
      </c>
      <c r="X170" s="19">
        <v>0.65842000000000001</v>
      </c>
      <c r="Y170" s="19">
        <v>0.25434000000000001</v>
      </c>
      <c r="Z170" s="19">
        <v>-0.26207000000000003</v>
      </c>
      <c r="AA170" s="19">
        <v>0.72333999999999998</v>
      </c>
      <c r="AB170" s="19">
        <v>-8.3210000000000006E-2</v>
      </c>
      <c r="AC170" s="19">
        <v>-0.67290000000000005</v>
      </c>
      <c r="AD170" s="19">
        <v>0.46606999999999998</v>
      </c>
      <c r="AE170" s="19" t="str">
        <f t="shared" si="6"/>
        <v>0.28 (-0.15, 0.66)</v>
      </c>
      <c r="AF170" s="19" t="str">
        <f t="shared" si="7"/>
        <v>0.25 (-0.26, 0.72)</v>
      </c>
      <c r="AG170" s="19" t="str">
        <f t="shared" si="8"/>
        <v>-0.08 (-0.67, 0.47)</v>
      </c>
    </row>
    <row r="171" spans="1:33" ht="15.95" customHeight="1" x14ac:dyDescent="0.25">
      <c r="A171" s="19">
        <v>167</v>
      </c>
      <c r="B171" s="8" t="s">
        <v>306</v>
      </c>
      <c r="C171" s="8" t="s">
        <v>157</v>
      </c>
      <c r="D171" s="22">
        <v>0</v>
      </c>
      <c r="E171" s="8" t="s">
        <v>240</v>
      </c>
      <c r="F171" s="22">
        <v>480</v>
      </c>
      <c r="G171" s="22">
        <v>80.674000000000007</v>
      </c>
      <c r="H171" s="22">
        <v>86.805999999999997</v>
      </c>
      <c r="I171" s="22">
        <v>89.72</v>
      </c>
      <c r="J171" s="22" t="s">
        <v>238</v>
      </c>
      <c r="K171" s="22" t="s">
        <v>238</v>
      </c>
      <c r="L171" s="22" t="s">
        <v>238</v>
      </c>
      <c r="M171" s="22" t="s">
        <v>238</v>
      </c>
      <c r="N171" s="22" t="s">
        <v>238</v>
      </c>
      <c r="O171" s="22" t="s">
        <v>238</v>
      </c>
      <c r="P171" s="22" t="s">
        <v>238</v>
      </c>
      <c r="Q171" s="22" t="s">
        <v>238</v>
      </c>
      <c r="R171" s="22" t="s">
        <v>238</v>
      </c>
      <c r="S171" s="22" t="s">
        <v>238</v>
      </c>
      <c r="T171" s="22" t="s">
        <v>238</v>
      </c>
      <c r="U171" s="22" t="s">
        <v>238</v>
      </c>
      <c r="V171" s="19" t="s">
        <v>238</v>
      </c>
      <c r="W171" s="19" t="s">
        <v>238</v>
      </c>
      <c r="X171" s="19" t="s">
        <v>238</v>
      </c>
      <c r="Y171" s="19" t="s">
        <v>238</v>
      </c>
      <c r="Z171" s="19" t="s">
        <v>238</v>
      </c>
      <c r="AA171" s="19" t="s">
        <v>238</v>
      </c>
      <c r="AB171" s="19" t="s">
        <v>238</v>
      </c>
      <c r="AC171" s="19" t="s">
        <v>238</v>
      </c>
      <c r="AD171" s="19" t="s">
        <v>238</v>
      </c>
      <c r="AE171" s="19" t="str">
        <f t="shared" si="6"/>
        <v/>
      </c>
      <c r="AF171" s="19" t="str">
        <f t="shared" si="7"/>
        <v/>
      </c>
      <c r="AG171" s="19" t="str">
        <f t="shared" si="8"/>
        <v/>
      </c>
    </row>
    <row r="172" spans="1:33" ht="15.95" customHeight="1" x14ac:dyDescent="0.25">
      <c r="A172" s="19">
        <v>168</v>
      </c>
      <c r="B172" s="8" t="s">
        <v>306</v>
      </c>
      <c r="C172" s="8" t="s">
        <v>157</v>
      </c>
      <c r="D172" s="22">
        <v>1</v>
      </c>
      <c r="E172" s="8" t="s">
        <v>241</v>
      </c>
      <c r="F172" s="22">
        <v>31</v>
      </c>
      <c r="G172" s="22">
        <v>11.91</v>
      </c>
      <c r="H172" s="22">
        <v>6.0759999999999996</v>
      </c>
      <c r="I172" s="22">
        <v>5.7939999999999996</v>
      </c>
      <c r="J172" s="22" t="s">
        <v>238</v>
      </c>
      <c r="K172" s="22" t="s">
        <v>238</v>
      </c>
      <c r="L172" s="22" t="s">
        <v>238</v>
      </c>
      <c r="M172" s="22" t="s">
        <v>238</v>
      </c>
      <c r="N172" s="22" t="s">
        <v>238</v>
      </c>
      <c r="O172" s="22" t="s">
        <v>238</v>
      </c>
      <c r="P172" s="22" t="s">
        <v>238</v>
      </c>
      <c r="Q172" s="22" t="s">
        <v>238</v>
      </c>
      <c r="R172" s="22" t="s">
        <v>238</v>
      </c>
      <c r="S172" s="22" t="s">
        <v>238</v>
      </c>
      <c r="T172" s="22" t="s">
        <v>238</v>
      </c>
      <c r="U172" s="22" t="s">
        <v>238</v>
      </c>
      <c r="V172" s="19" t="s">
        <v>238</v>
      </c>
      <c r="W172" s="19" t="s">
        <v>238</v>
      </c>
      <c r="X172" s="19" t="s">
        <v>238</v>
      </c>
      <c r="Y172" s="19" t="s">
        <v>238</v>
      </c>
      <c r="Z172" s="19" t="s">
        <v>238</v>
      </c>
      <c r="AA172" s="19" t="s">
        <v>238</v>
      </c>
      <c r="AB172" s="19" t="s">
        <v>238</v>
      </c>
      <c r="AC172" s="19" t="s">
        <v>238</v>
      </c>
      <c r="AD172" s="19" t="s">
        <v>238</v>
      </c>
      <c r="AE172" s="19" t="str">
        <f t="shared" si="6"/>
        <v/>
      </c>
      <c r="AF172" s="19" t="str">
        <f t="shared" si="7"/>
        <v/>
      </c>
      <c r="AG172" s="19" t="str">
        <f t="shared" si="8"/>
        <v/>
      </c>
    </row>
    <row r="173" spans="1:33" ht="15.95" customHeight="1" x14ac:dyDescent="0.25">
      <c r="A173" s="19">
        <v>169</v>
      </c>
      <c r="B173" s="8" t="s">
        <v>306</v>
      </c>
      <c r="C173" s="8" t="s">
        <v>157</v>
      </c>
      <c r="D173" s="22">
        <v>2</v>
      </c>
      <c r="E173" s="8" t="s">
        <v>242</v>
      </c>
      <c r="F173" s="22">
        <v>24</v>
      </c>
      <c r="G173" s="22">
        <v>7.4160000000000004</v>
      </c>
      <c r="H173" s="22">
        <v>7.1180000000000003</v>
      </c>
      <c r="I173" s="22">
        <v>4.4859999999999998</v>
      </c>
      <c r="J173" s="22" t="s">
        <v>238</v>
      </c>
      <c r="K173" s="22" t="s">
        <v>238</v>
      </c>
      <c r="L173" s="22" t="s">
        <v>238</v>
      </c>
      <c r="M173" s="22" t="s">
        <v>238</v>
      </c>
      <c r="N173" s="22" t="s">
        <v>238</v>
      </c>
      <c r="O173" s="22" t="s">
        <v>238</v>
      </c>
      <c r="P173" s="22" t="s">
        <v>238</v>
      </c>
      <c r="Q173" s="22" t="s">
        <v>238</v>
      </c>
      <c r="R173" s="22" t="s">
        <v>238</v>
      </c>
      <c r="S173" s="22" t="s">
        <v>238</v>
      </c>
      <c r="T173" s="22" t="s">
        <v>238</v>
      </c>
      <c r="U173" s="22" t="s">
        <v>238</v>
      </c>
      <c r="V173" s="19" t="s">
        <v>238</v>
      </c>
      <c r="W173" s="19" t="s">
        <v>238</v>
      </c>
      <c r="X173" s="19" t="s">
        <v>238</v>
      </c>
      <c r="Y173" s="19" t="s">
        <v>238</v>
      </c>
      <c r="Z173" s="19" t="s">
        <v>238</v>
      </c>
      <c r="AA173" s="19" t="s">
        <v>238</v>
      </c>
      <c r="AB173" s="19" t="s">
        <v>238</v>
      </c>
      <c r="AC173" s="19" t="s">
        <v>238</v>
      </c>
      <c r="AD173" s="19" t="s">
        <v>238</v>
      </c>
      <c r="AE173" s="19" t="str">
        <f t="shared" si="6"/>
        <v/>
      </c>
      <c r="AF173" s="19" t="str">
        <f t="shared" si="7"/>
        <v/>
      </c>
      <c r="AG173" s="19" t="str">
        <f t="shared" si="8"/>
        <v/>
      </c>
    </row>
    <row r="174" spans="1:33" ht="15.95" customHeight="1" x14ac:dyDescent="0.25">
      <c r="A174" s="19">
        <v>170</v>
      </c>
      <c r="B174" s="8" t="s">
        <v>307</v>
      </c>
      <c r="C174" s="8" t="s">
        <v>158</v>
      </c>
      <c r="D174" s="22" t="s">
        <v>238</v>
      </c>
      <c r="E174" s="8" t="s">
        <v>239</v>
      </c>
      <c r="F174" s="22" t="s">
        <v>238</v>
      </c>
      <c r="G174" s="22" t="s">
        <v>238</v>
      </c>
      <c r="H174" s="22" t="s">
        <v>238</v>
      </c>
      <c r="I174" s="22" t="s">
        <v>238</v>
      </c>
      <c r="J174" s="22">
        <v>0.91747999999999996</v>
      </c>
      <c r="K174" s="22">
        <v>0.80545999999999995</v>
      </c>
      <c r="L174" s="22">
        <v>1</v>
      </c>
      <c r="M174" s="22">
        <v>0.96609999999999996</v>
      </c>
      <c r="N174" s="22">
        <v>0.95479000000000003</v>
      </c>
      <c r="O174" s="22">
        <v>0.86717</v>
      </c>
      <c r="P174" s="22">
        <v>1</v>
      </c>
      <c r="Q174" s="22">
        <v>0.98</v>
      </c>
      <c r="R174" s="22">
        <v>0.96372000000000002</v>
      </c>
      <c r="S174" s="22">
        <v>0.89300000000000002</v>
      </c>
      <c r="T174" s="22">
        <v>1</v>
      </c>
      <c r="U174" s="22">
        <v>0.99</v>
      </c>
      <c r="V174" s="19">
        <v>0.91807000000000005</v>
      </c>
      <c r="W174" s="19">
        <v>0.79517000000000004</v>
      </c>
      <c r="X174" s="19">
        <v>1</v>
      </c>
      <c r="Y174" s="19">
        <v>0.95521999999999996</v>
      </c>
      <c r="Z174" s="19">
        <v>0.86567000000000005</v>
      </c>
      <c r="AA174" s="19">
        <v>1</v>
      </c>
      <c r="AB174" s="19">
        <v>0.96389000000000002</v>
      </c>
      <c r="AC174" s="19">
        <v>0.89166999999999996</v>
      </c>
      <c r="AD174" s="19">
        <v>1</v>
      </c>
      <c r="AE174" s="19" t="str">
        <f t="shared" si="6"/>
        <v>0.92 (0.80, 1.00)</v>
      </c>
      <c r="AF174" s="19" t="str">
        <f t="shared" si="7"/>
        <v>0.96 (0.87, 1.00)</v>
      </c>
      <c r="AG174" s="19" t="str">
        <f t="shared" si="8"/>
        <v>0.96 (0.89, 1.00)</v>
      </c>
    </row>
    <row r="175" spans="1:33" ht="15.95" customHeight="1" x14ac:dyDescent="0.25">
      <c r="A175" s="19">
        <v>171</v>
      </c>
      <c r="B175" s="8" t="s">
        <v>307</v>
      </c>
      <c r="C175" s="8" t="s">
        <v>158</v>
      </c>
      <c r="D175" s="22">
        <v>0</v>
      </c>
      <c r="E175" s="8" t="s">
        <v>244</v>
      </c>
      <c r="F175" s="22">
        <v>539</v>
      </c>
      <c r="G175" s="22">
        <v>79.820999999999998</v>
      </c>
      <c r="H175" s="22">
        <v>83.007000000000005</v>
      </c>
      <c r="I175" s="22">
        <v>81.543000000000006</v>
      </c>
      <c r="J175" s="22" t="s">
        <v>238</v>
      </c>
      <c r="K175" s="22" t="s">
        <v>238</v>
      </c>
      <c r="L175" s="22" t="s">
        <v>238</v>
      </c>
      <c r="M175" s="22" t="s">
        <v>238</v>
      </c>
      <c r="N175" s="22" t="s">
        <v>238</v>
      </c>
      <c r="O175" s="22" t="s">
        <v>238</v>
      </c>
      <c r="P175" s="22" t="s">
        <v>238</v>
      </c>
      <c r="Q175" s="22" t="s">
        <v>238</v>
      </c>
      <c r="R175" s="22" t="s">
        <v>238</v>
      </c>
      <c r="S175" s="22" t="s">
        <v>238</v>
      </c>
      <c r="T175" s="22" t="s">
        <v>238</v>
      </c>
      <c r="U175" s="22" t="s">
        <v>238</v>
      </c>
      <c r="V175" s="19" t="s">
        <v>238</v>
      </c>
      <c r="W175" s="19" t="s">
        <v>238</v>
      </c>
      <c r="X175" s="19" t="s">
        <v>238</v>
      </c>
      <c r="Y175" s="19" t="s">
        <v>238</v>
      </c>
      <c r="Z175" s="19" t="s">
        <v>238</v>
      </c>
      <c r="AA175" s="19" t="s">
        <v>238</v>
      </c>
      <c r="AB175" s="19" t="s">
        <v>238</v>
      </c>
      <c r="AC175" s="19" t="s">
        <v>238</v>
      </c>
      <c r="AD175" s="19" t="s">
        <v>238</v>
      </c>
      <c r="AE175" s="19" t="str">
        <f t="shared" si="6"/>
        <v/>
      </c>
      <c r="AF175" s="19" t="str">
        <f t="shared" si="7"/>
        <v/>
      </c>
      <c r="AG175" s="19" t="str">
        <f t="shared" si="8"/>
        <v/>
      </c>
    </row>
    <row r="176" spans="1:33" ht="15.95" customHeight="1" x14ac:dyDescent="0.25">
      <c r="A176" s="19">
        <v>172</v>
      </c>
      <c r="B176" s="8" t="s">
        <v>307</v>
      </c>
      <c r="C176" s="8" t="s">
        <v>158</v>
      </c>
      <c r="D176" s="22">
        <v>1</v>
      </c>
      <c r="E176" s="8" t="s">
        <v>245</v>
      </c>
      <c r="F176" s="22">
        <v>122</v>
      </c>
      <c r="G176" s="22">
        <v>20.178999999999998</v>
      </c>
      <c r="H176" s="22">
        <v>16.992999999999999</v>
      </c>
      <c r="I176" s="22">
        <v>18.457000000000001</v>
      </c>
      <c r="J176" s="22" t="s">
        <v>238</v>
      </c>
      <c r="K176" s="22" t="s">
        <v>238</v>
      </c>
      <c r="L176" s="22" t="s">
        <v>238</v>
      </c>
      <c r="M176" s="22" t="s">
        <v>238</v>
      </c>
      <c r="N176" s="22" t="s">
        <v>238</v>
      </c>
      <c r="O176" s="22" t="s">
        <v>238</v>
      </c>
      <c r="P176" s="22" t="s">
        <v>238</v>
      </c>
      <c r="Q176" s="22" t="s">
        <v>238</v>
      </c>
      <c r="R176" s="22" t="s">
        <v>238</v>
      </c>
      <c r="S176" s="22" t="s">
        <v>238</v>
      </c>
      <c r="T176" s="22" t="s">
        <v>238</v>
      </c>
      <c r="U176" s="22" t="s">
        <v>238</v>
      </c>
      <c r="V176" s="19" t="s">
        <v>238</v>
      </c>
      <c r="W176" s="19" t="s">
        <v>238</v>
      </c>
      <c r="X176" s="19" t="s">
        <v>238</v>
      </c>
      <c r="Y176" s="19" t="s">
        <v>238</v>
      </c>
      <c r="Z176" s="19" t="s">
        <v>238</v>
      </c>
      <c r="AA176" s="19" t="s">
        <v>238</v>
      </c>
      <c r="AB176" s="19" t="s">
        <v>238</v>
      </c>
      <c r="AC176" s="19" t="s">
        <v>238</v>
      </c>
      <c r="AD176" s="19" t="s">
        <v>238</v>
      </c>
      <c r="AE176" s="19" t="str">
        <f t="shared" si="6"/>
        <v/>
      </c>
      <c r="AF176" s="19" t="str">
        <f t="shared" si="7"/>
        <v/>
      </c>
      <c r="AG176" s="19" t="str">
        <f t="shared" si="8"/>
        <v/>
      </c>
    </row>
    <row r="177" spans="1:33" ht="15.95" customHeight="1" x14ac:dyDescent="0.25">
      <c r="A177" s="19">
        <v>173</v>
      </c>
      <c r="B177" s="8" t="s">
        <v>308</v>
      </c>
      <c r="C177" s="8" t="s">
        <v>159</v>
      </c>
      <c r="D177" s="22" t="s">
        <v>238</v>
      </c>
      <c r="E177" s="8" t="s">
        <v>239</v>
      </c>
      <c r="F177" s="22" t="s">
        <v>238</v>
      </c>
      <c r="G177" s="22" t="s">
        <v>238</v>
      </c>
      <c r="H177" s="22" t="s">
        <v>238</v>
      </c>
      <c r="I177" s="22" t="s">
        <v>238</v>
      </c>
      <c r="J177" s="22">
        <v>0.65088999999999997</v>
      </c>
      <c r="K177" s="22">
        <v>0.20524000000000001</v>
      </c>
      <c r="L177" s="22">
        <v>1</v>
      </c>
      <c r="M177" s="22">
        <v>0.96609999999999996</v>
      </c>
      <c r="N177" s="22">
        <v>0.78969999999999996</v>
      </c>
      <c r="O177" s="22">
        <v>0.39087</v>
      </c>
      <c r="P177" s="22">
        <v>1</v>
      </c>
      <c r="Q177" s="22">
        <v>0.97958999999999996</v>
      </c>
      <c r="R177" s="22">
        <v>0.63976999999999995</v>
      </c>
      <c r="S177" s="22">
        <v>0.34778999999999999</v>
      </c>
      <c r="T177" s="22">
        <v>0.93174000000000001</v>
      </c>
      <c r="U177" s="22">
        <v>0.95</v>
      </c>
      <c r="V177" s="19">
        <v>0.65178999999999998</v>
      </c>
      <c r="W177" s="19">
        <v>-4.4639999999999999E-2</v>
      </c>
      <c r="X177" s="19">
        <v>1</v>
      </c>
      <c r="Y177" s="19">
        <v>0.79139999999999999</v>
      </c>
      <c r="Z177" s="19">
        <v>0.37419000000000002</v>
      </c>
      <c r="AA177" s="19">
        <v>1</v>
      </c>
      <c r="AB177" s="19">
        <v>0.64144000000000001</v>
      </c>
      <c r="AC177" s="19">
        <v>0.35459000000000002</v>
      </c>
      <c r="AD177" s="19">
        <v>0.92828999999999995</v>
      </c>
      <c r="AE177" s="19" t="str">
        <f t="shared" si="6"/>
        <v>0.65 (-0.04, 1.00)</v>
      </c>
      <c r="AF177" s="19" t="str">
        <f t="shared" si="7"/>
        <v>0.79 (0.37, 1.00)</v>
      </c>
      <c r="AG177" s="19" t="str">
        <f t="shared" si="8"/>
        <v>0.64 (0.35, 0.93)</v>
      </c>
    </row>
    <row r="178" spans="1:33" ht="15.95" customHeight="1" x14ac:dyDescent="0.25">
      <c r="A178" s="19">
        <v>174</v>
      </c>
      <c r="B178" s="8" t="s">
        <v>308</v>
      </c>
      <c r="C178" s="8" t="s">
        <v>159</v>
      </c>
      <c r="D178" s="22">
        <v>0</v>
      </c>
      <c r="E178" s="8" t="s">
        <v>244</v>
      </c>
      <c r="F178" s="22">
        <v>618</v>
      </c>
      <c r="G178" s="22">
        <v>94.444000000000003</v>
      </c>
      <c r="H178" s="22">
        <v>93.944000000000003</v>
      </c>
      <c r="I178" s="22">
        <v>93.495000000000005</v>
      </c>
      <c r="J178" s="22" t="s">
        <v>238</v>
      </c>
      <c r="K178" s="22" t="s">
        <v>238</v>
      </c>
      <c r="L178" s="22" t="s">
        <v>238</v>
      </c>
      <c r="M178" s="22" t="s">
        <v>238</v>
      </c>
      <c r="N178" s="22" t="s">
        <v>238</v>
      </c>
      <c r="O178" s="22" t="s">
        <v>238</v>
      </c>
      <c r="P178" s="22" t="s">
        <v>238</v>
      </c>
      <c r="Q178" s="22" t="s">
        <v>238</v>
      </c>
      <c r="R178" s="22" t="s">
        <v>238</v>
      </c>
      <c r="S178" s="22" t="s">
        <v>238</v>
      </c>
      <c r="T178" s="22" t="s">
        <v>238</v>
      </c>
      <c r="U178" s="22" t="s">
        <v>238</v>
      </c>
      <c r="V178" s="19" t="s">
        <v>238</v>
      </c>
      <c r="W178" s="19" t="s">
        <v>238</v>
      </c>
      <c r="X178" s="19" t="s">
        <v>238</v>
      </c>
      <c r="Y178" s="19" t="s">
        <v>238</v>
      </c>
      <c r="Z178" s="19" t="s">
        <v>238</v>
      </c>
      <c r="AA178" s="19" t="s">
        <v>238</v>
      </c>
      <c r="AB178" s="19" t="s">
        <v>238</v>
      </c>
      <c r="AC178" s="19" t="s">
        <v>238</v>
      </c>
      <c r="AD178" s="19" t="s">
        <v>238</v>
      </c>
      <c r="AE178" s="19" t="str">
        <f t="shared" si="6"/>
        <v/>
      </c>
      <c r="AF178" s="19" t="str">
        <f t="shared" si="7"/>
        <v/>
      </c>
      <c r="AG178" s="19" t="str">
        <f t="shared" si="8"/>
        <v/>
      </c>
    </row>
    <row r="179" spans="1:33" ht="15.95" customHeight="1" x14ac:dyDescent="0.25">
      <c r="A179" s="19">
        <v>175</v>
      </c>
      <c r="B179" s="8" t="s">
        <v>308</v>
      </c>
      <c r="C179" s="8" t="s">
        <v>159</v>
      </c>
      <c r="D179" s="22">
        <v>1</v>
      </c>
      <c r="E179" s="8" t="s">
        <v>245</v>
      </c>
      <c r="F179" s="22">
        <v>43</v>
      </c>
      <c r="G179" s="22">
        <v>5.556</v>
      </c>
      <c r="H179" s="22">
        <v>6.056</v>
      </c>
      <c r="I179" s="22">
        <v>6.5049999999999999</v>
      </c>
      <c r="J179" s="22" t="s">
        <v>238</v>
      </c>
      <c r="K179" s="22" t="s">
        <v>238</v>
      </c>
      <c r="L179" s="22" t="s">
        <v>238</v>
      </c>
      <c r="M179" s="22" t="s">
        <v>238</v>
      </c>
      <c r="N179" s="22" t="s">
        <v>238</v>
      </c>
      <c r="O179" s="22" t="s">
        <v>238</v>
      </c>
      <c r="P179" s="22" t="s">
        <v>238</v>
      </c>
      <c r="Q179" s="22" t="s">
        <v>238</v>
      </c>
      <c r="R179" s="22" t="s">
        <v>238</v>
      </c>
      <c r="S179" s="22" t="s">
        <v>238</v>
      </c>
      <c r="T179" s="22" t="s">
        <v>238</v>
      </c>
      <c r="U179" s="22" t="s">
        <v>238</v>
      </c>
      <c r="V179" s="19" t="s">
        <v>238</v>
      </c>
      <c r="W179" s="19" t="s">
        <v>238</v>
      </c>
      <c r="X179" s="19" t="s">
        <v>238</v>
      </c>
      <c r="Y179" s="19" t="s">
        <v>238</v>
      </c>
      <c r="Z179" s="19" t="s">
        <v>238</v>
      </c>
      <c r="AA179" s="19" t="s">
        <v>238</v>
      </c>
      <c r="AB179" s="19" t="s">
        <v>238</v>
      </c>
      <c r="AC179" s="19" t="s">
        <v>238</v>
      </c>
      <c r="AD179" s="19" t="s">
        <v>238</v>
      </c>
      <c r="AE179" s="19" t="str">
        <f t="shared" si="6"/>
        <v/>
      </c>
      <c r="AF179" s="19" t="str">
        <f t="shared" si="7"/>
        <v/>
      </c>
      <c r="AG179" s="19" t="str">
        <f t="shared" si="8"/>
        <v/>
      </c>
    </row>
    <row r="180" spans="1:33" ht="15.95" customHeight="1" x14ac:dyDescent="0.25">
      <c r="A180" s="19">
        <v>176</v>
      </c>
      <c r="B180" s="8" t="s">
        <v>309</v>
      </c>
      <c r="C180" s="8" t="s">
        <v>160</v>
      </c>
      <c r="D180" s="22" t="s">
        <v>238</v>
      </c>
      <c r="E180" s="8" t="s">
        <v>239</v>
      </c>
      <c r="F180" s="22" t="s">
        <v>238</v>
      </c>
      <c r="G180" s="22" t="s">
        <v>238</v>
      </c>
      <c r="H180" s="22" t="s">
        <v>238</v>
      </c>
      <c r="I180" s="22" t="s">
        <v>238</v>
      </c>
      <c r="J180" s="22">
        <v>0.78935</v>
      </c>
      <c r="K180" s="22">
        <v>0.63019999999999998</v>
      </c>
      <c r="L180" s="22">
        <v>0.94849000000000006</v>
      </c>
      <c r="M180" s="22">
        <v>0.89654999999999996</v>
      </c>
      <c r="N180" s="22">
        <v>0.83133000000000001</v>
      </c>
      <c r="O180" s="22">
        <v>0.67354000000000003</v>
      </c>
      <c r="P180" s="22">
        <v>0.98911000000000004</v>
      </c>
      <c r="Q180" s="22">
        <v>0.91837000000000002</v>
      </c>
      <c r="R180" s="22">
        <v>0.85794999999999999</v>
      </c>
      <c r="S180" s="22">
        <v>0.75700999999999996</v>
      </c>
      <c r="T180" s="22">
        <v>0.95889999999999997</v>
      </c>
      <c r="U180" s="22">
        <v>0.93</v>
      </c>
      <c r="V180" s="19">
        <v>0.79091</v>
      </c>
      <c r="W180" s="19">
        <v>0.61667000000000005</v>
      </c>
      <c r="X180" s="19">
        <v>0.93030000000000002</v>
      </c>
      <c r="Y180" s="19">
        <v>0.83275999999999994</v>
      </c>
      <c r="Z180" s="19">
        <v>0.66552</v>
      </c>
      <c r="AA180" s="19">
        <v>0.95818999999999999</v>
      </c>
      <c r="AB180" s="19">
        <v>0.85831000000000002</v>
      </c>
      <c r="AC180" s="19">
        <v>0.73685</v>
      </c>
      <c r="AD180" s="19">
        <v>0.95952000000000004</v>
      </c>
      <c r="AE180" s="19" t="str">
        <f t="shared" si="6"/>
        <v>0.79 (0.62, 0.93)</v>
      </c>
      <c r="AF180" s="19" t="str">
        <f t="shared" si="7"/>
        <v>0.83 (0.67, 0.96)</v>
      </c>
      <c r="AG180" s="19" t="str">
        <f t="shared" si="8"/>
        <v>0.86 (0.74, 0.96)</v>
      </c>
    </row>
    <row r="181" spans="1:33" ht="15.95" customHeight="1" x14ac:dyDescent="0.25">
      <c r="A181" s="19">
        <v>177</v>
      </c>
      <c r="B181" s="8" t="s">
        <v>309</v>
      </c>
      <c r="C181" s="8" t="s">
        <v>160</v>
      </c>
      <c r="D181" s="22">
        <v>0</v>
      </c>
      <c r="E181" s="8" t="s">
        <v>244</v>
      </c>
      <c r="F181" s="22">
        <v>398</v>
      </c>
      <c r="G181" s="22">
        <v>61.220999999999997</v>
      </c>
      <c r="H181" s="22">
        <v>62.069000000000003</v>
      </c>
      <c r="I181" s="22">
        <v>60.212000000000003</v>
      </c>
      <c r="J181" s="22" t="s">
        <v>238</v>
      </c>
      <c r="K181" s="22" t="s">
        <v>238</v>
      </c>
      <c r="L181" s="22" t="s">
        <v>238</v>
      </c>
      <c r="M181" s="22" t="s">
        <v>238</v>
      </c>
      <c r="N181" s="22" t="s">
        <v>238</v>
      </c>
      <c r="O181" s="22" t="s">
        <v>238</v>
      </c>
      <c r="P181" s="22" t="s">
        <v>238</v>
      </c>
      <c r="Q181" s="22" t="s">
        <v>238</v>
      </c>
      <c r="R181" s="22" t="s">
        <v>238</v>
      </c>
      <c r="S181" s="22" t="s">
        <v>238</v>
      </c>
      <c r="T181" s="22" t="s">
        <v>238</v>
      </c>
      <c r="U181" s="22" t="s">
        <v>238</v>
      </c>
      <c r="V181" s="19" t="s">
        <v>238</v>
      </c>
      <c r="W181" s="19" t="s">
        <v>238</v>
      </c>
      <c r="X181" s="19" t="s">
        <v>238</v>
      </c>
      <c r="Y181" s="19" t="s">
        <v>238</v>
      </c>
      <c r="Z181" s="19" t="s">
        <v>238</v>
      </c>
      <c r="AA181" s="19" t="s">
        <v>238</v>
      </c>
      <c r="AB181" s="19" t="s">
        <v>238</v>
      </c>
      <c r="AC181" s="19" t="s">
        <v>238</v>
      </c>
      <c r="AD181" s="19" t="s">
        <v>238</v>
      </c>
      <c r="AE181" s="19" t="str">
        <f t="shared" si="6"/>
        <v/>
      </c>
      <c r="AF181" s="19" t="str">
        <f t="shared" si="7"/>
        <v/>
      </c>
      <c r="AG181" s="19" t="str">
        <f t="shared" si="8"/>
        <v/>
      </c>
    </row>
    <row r="182" spans="1:33" ht="15.95" customHeight="1" x14ac:dyDescent="0.25">
      <c r="A182" s="19">
        <v>178</v>
      </c>
      <c r="B182" s="8" t="s">
        <v>309</v>
      </c>
      <c r="C182" s="8" t="s">
        <v>160</v>
      </c>
      <c r="D182" s="22">
        <v>1</v>
      </c>
      <c r="E182" s="8" t="s">
        <v>245</v>
      </c>
      <c r="F182" s="22">
        <v>263</v>
      </c>
      <c r="G182" s="22">
        <v>38.779000000000003</v>
      </c>
      <c r="H182" s="22">
        <v>37.930999999999997</v>
      </c>
      <c r="I182" s="22">
        <v>39.787999999999997</v>
      </c>
      <c r="J182" s="22" t="s">
        <v>238</v>
      </c>
      <c r="K182" s="22" t="s">
        <v>238</v>
      </c>
      <c r="L182" s="22" t="s">
        <v>238</v>
      </c>
      <c r="M182" s="22" t="s">
        <v>238</v>
      </c>
      <c r="N182" s="22" t="s">
        <v>238</v>
      </c>
      <c r="O182" s="22" t="s">
        <v>238</v>
      </c>
      <c r="P182" s="22" t="s">
        <v>238</v>
      </c>
      <c r="Q182" s="22" t="s">
        <v>238</v>
      </c>
      <c r="R182" s="22" t="s">
        <v>238</v>
      </c>
      <c r="S182" s="22" t="s">
        <v>238</v>
      </c>
      <c r="T182" s="22" t="s">
        <v>238</v>
      </c>
      <c r="U182" s="22" t="s">
        <v>238</v>
      </c>
      <c r="V182" s="19" t="s">
        <v>238</v>
      </c>
      <c r="W182" s="19" t="s">
        <v>238</v>
      </c>
      <c r="X182" s="19" t="s">
        <v>238</v>
      </c>
      <c r="Y182" s="19" t="s">
        <v>238</v>
      </c>
      <c r="Z182" s="19" t="s">
        <v>238</v>
      </c>
      <c r="AA182" s="19" t="s">
        <v>238</v>
      </c>
      <c r="AB182" s="19" t="s">
        <v>238</v>
      </c>
      <c r="AC182" s="19" t="s">
        <v>238</v>
      </c>
      <c r="AD182" s="19" t="s">
        <v>238</v>
      </c>
      <c r="AE182" s="19" t="str">
        <f t="shared" si="6"/>
        <v/>
      </c>
      <c r="AF182" s="19" t="str">
        <f t="shared" si="7"/>
        <v/>
      </c>
      <c r="AG182" s="19" t="str">
        <f t="shared" si="8"/>
        <v/>
      </c>
    </row>
    <row r="183" spans="1:33" ht="15.95" customHeight="1" x14ac:dyDescent="0.25">
      <c r="A183" s="19">
        <v>179</v>
      </c>
      <c r="B183" s="8" t="s">
        <v>310</v>
      </c>
      <c r="C183" s="8" t="s">
        <v>161</v>
      </c>
      <c r="D183" s="22" t="s">
        <v>238</v>
      </c>
      <c r="E183" s="8" t="s">
        <v>239</v>
      </c>
      <c r="F183" s="22" t="s">
        <v>238</v>
      </c>
      <c r="G183" s="22" t="s">
        <v>238</v>
      </c>
      <c r="H183" s="22" t="s">
        <v>238</v>
      </c>
      <c r="I183" s="22" t="s">
        <v>238</v>
      </c>
      <c r="J183" s="22">
        <v>0.63217000000000001</v>
      </c>
      <c r="K183" s="22">
        <v>0.42780000000000001</v>
      </c>
      <c r="L183" s="22">
        <v>0.83653999999999995</v>
      </c>
      <c r="M183" s="22">
        <v>0.83050999999999997</v>
      </c>
      <c r="N183" s="22">
        <v>0.92</v>
      </c>
      <c r="O183" s="22">
        <v>0.81172</v>
      </c>
      <c r="P183" s="22">
        <v>1</v>
      </c>
      <c r="Q183" s="22">
        <v>0.96</v>
      </c>
      <c r="R183" s="22">
        <v>0.78386</v>
      </c>
      <c r="S183" s="22">
        <v>0.65002000000000004</v>
      </c>
      <c r="T183" s="22">
        <v>0.91769999999999996</v>
      </c>
      <c r="U183" s="22">
        <v>0.91</v>
      </c>
      <c r="V183" s="19">
        <v>0.63346000000000002</v>
      </c>
      <c r="W183" s="19">
        <v>0.41353000000000001</v>
      </c>
      <c r="X183" s="19">
        <v>0.81672999999999996</v>
      </c>
      <c r="Y183" s="19">
        <v>0.92066999999999999</v>
      </c>
      <c r="Z183" s="19">
        <v>0.80167999999999995</v>
      </c>
      <c r="AA183" s="19">
        <v>1</v>
      </c>
      <c r="AB183" s="19">
        <v>0.78471000000000002</v>
      </c>
      <c r="AC183" s="19">
        <v>0.64117999999999997</v>
      </c>
      <c r="AD183" s="19">
        <v>0.90432000000000001</v>
      </c>
      <c r="AE183" s="19" t="str">
        <f t="shared" si="6"/>
        <v>0.63 (0.41, 0.82)</v>
      </c>
      <c r="AF183" s="19" t="str">
        <f t="shared" si="7"/>
        <v>0.92 (0.80, 1.00)</v>
      </c>
      <c r="AG183" s="19" t="str">
        <f t="shared" si="8"/>
        <v>0.78 (0.64, 0.90)</v>
      </c>
    </row>
    <row r="184" spans="1:33" ht="15.95" customHeight="1" x14ac:dyDescent="0.25">
      <c r="A184" s="19">
        <v>180</v>
      </c>
      <c r="B184" s="8" t="s">
        <v>310</v>
      </c>
      <c r="C184" s="8" t="s">
        <v>161</v>
      </c>
      <c r="D184" s="22">
        <v>0</v>
      </c>
      <c r="E184" s="8" t="s">
        <v>244</v>
      </c>
      <c r="F184" s="22">
        <v>459</v>
      </c>
      <c r="G184" s="22">
        <v>68.995999999999995</v>
      </c>
      <c r="H184" s="22">
        <v>68.75</v>
      </c>
      <c r="I184" s="22">
        <v>69.44</v>
      </c>
      <c r="J184" s="22" t="s">
        <v>238</v>
      </c>
      <c r="K184" s="22" t="s">
        <v>238</v>
      </c>
      <c r="L184" s="22" t="s">
        <v>238</v>
      </c>
      <c r="M184" s="22" t="s">
        <v>238</v>
      </c>
      <c r="N184" s="22" t="s">
        <v>238</v>
      </c>
      <c r="O184" s="22" t="s">
        <v>238</v>
      </c>
      <c r="P184" s="22" t="s">
        <v>238</v>
      </c>
      <c r="Q184" s="22" t="s">
        <v>238</v>
      </c>
      <c r="R184" s="22" t="s">
        <v>238</v>
      </c>
      <c r="S184" s="22" t="s">
        <v>238</v>
      </c>
      <c r="T184" s="22" t="s">
        <v>238</v>
      </c>
      <c r="U184" s="22" t="s">
        <v>238</v>
      </c>
      <c r="V184" s="19" t="s">
        <v>238</v>
      </c>
      <c r="W184" s="19" t="s">
        <v>238</v>
      </c>
      <c r="X184" s="19" t="s">
        <v>238</v>
      </c>
      <c r="Y184" s="19" t="s">
        <v>238</v>
      </c>
      <c r="Z184" s="19" t="s">
        <v>238</v>
      </c>
      <c r="AA184" s="19" t="s">
        <v>238</v>
      </c>
      <c r="AB184" s="19" t="s">
        <v>238</v>
      </c>
      <c r="AC184" s="19" t="s">
        <v>238</v>
      </c>
      <c r="AD184" s="19" t="s">
        <v>238</v>
      </c>
      <c r="AE184" s="19" t="str">
        <f t="shared" si="6"/>
        <v/>
      </c>
      <c r="AF184" s="19" t="str">
        <f t="shared" si="7"/>
        <v/>
      </c>
      <c r="AG184" s="19" t="str">
        <f t="shared" si="8"/>
        <v/>
      </c>
    </row>
    <row r="185" spans="1:33" ht="15.95" customHeight="1" x14ac:dyDescent="0.25">
      <c r="A185" s="19">
        <v>181</v>
      </c>
      <c r="B185" s="8" t="s">
        <v>310</v>
      </c>
      <c r="C185" s="8" t="s">
        <v>161</v>
      </c>
      <c r="D185" s="22">
        <v>1</v>
      </c>
      <c r="E185" s="8" t="s">
        <v>245</v>
      </c>
      <c r="F185" s="22">
        <v>202</v>
      </c>
      <c r="G185" s="22">
        <v>31.004000000000001</v>
      </c>
      <c r="H185" s="22">
        <v>31.25</v>
      </c>
      <c r="I185" s="22">
        <v>30.56</v>
      </c>
      <c r="J185" s="22" t="s">
        <v>238</v>
      </c>
      <c r="K185" s="22" t="s">
        <v>238</v>
      </c>
      <c r="L185" s="22" t="s">
        <v>238</v>
      </c>
      <c r="M185" s="22" t="s">
        <v>238</v>
      </c>
      <c r="N185" s="22" t="s">
        <v>238</v>
      </c>
      <c r="O185" s="22" t="s">
        <v>238</v>
      </c>
      <c r="P185" s="22" t="s">
        <v>238</v>
      </c>
      <c r="Q185" s="22" t="s">
        <v>238</v>
      </c>
      <c r="R185" s="22" t="s">
        <v>238</v>
      </c>
      <c r="S185" s="22" t="s">
        <v>238</v>
      </c>
      <c r="T185" s="22" t="s">
        <v>238</v>
      </c>
      <c r="U185" s="22" t="s">
        <v>238</v>
      </c>
      <c r="V185" s="19" t="s">
        <v>238</v>
      </c>
      <c r="W185" s="19" t="s">
        <v>238</v>
      </c>
      <c r="X185" s="19" t="s">
        <v>238</v>
      </c>
      <c r="Y185" s="19" t="s">
        <v>238</v>
      </c>
      <c r="Z185" s="19" t="s">
        <v>238</v>
      </c>
      <c r="AA185" s="19" t="s">
        <v>238</v>
      </c>
      <c r="AB185" s="19" t="s">
        <v>238</v>
      </c>
      <c r="AC185" s="19" t="s">
        <v>238</v>
      </c>
      <c r="AD185" s="19" t="s">
        <v>238</v>
      </c>
      <c r="AE185" s="19" t="str">
        <f t="shared" si="6"/>
        <v/>
      </c>
      <c r="AF185" s="19" t="str">
        <f t="shared" si="7"/>
        <v/>
      </c>
      <c r="AG185" s="19" t="str">
        <f t="shared" si="8"/>
        <v/>
      </c>
    </row>
    <row r="186" spans="1:33" ht="15.95" customHeight="1" x14ac:dyDescent="0.25">
      <c r="A186" s="19">
        <v>182</v>
      </c>
      <c r="B186" s="8" t="s">
        <v>311</v>
      </c>
      <c r="C186" s="8" t="s">
        <v>162</v>
      </c>
      <c r="D186" s="22" t="s">
        <v>238</v>
      </c>
      <c r="E186" s="8" t="s">
        <v>239</v>
      </c>
      <c r="F186" s="22" t="s">
        <v>238</v>
      </c>
      <c r="G186" s="22" t="s">
        <v>238</v>
      </c>
      <c r="H186" s="22" t="s">
        <v>238</v>
      </c>
      <c r="I186" s="22" t="s">
        <v>238</v>
      </c>
      <c r="J186" s="22">
        <v>1</v>
      </c>
      <c r="K186" s="22">
        <v>1</v>
      </c>
      <c r="L186" s="22">
        <v>1</v>
      </c>
      <c r="M186" s="22">
        <v>1</v>
      </c>
      <c r="N186" s="22" t="s">
        <v>238</v>
      </c>
      <c r="O186" s="22" t="s">
        <v>238</v>
      </c>
      <c r="P186" s="22" t="s">
        <v>238</v>
      </c>
      <c r="Q186" s="22">
        <v>0.98</v>
      </c>
      <c r="R186" s="22" t="s">
        <v>238</v>
      </c>
      <c r="S186" s="22" t="s">
        <v>238</v>
      </c>
      <c r="T186" s="22" t="s">
        <v>238</v>
      </c>
      <c r="U186" s="22">
        <v>1</v>
      </c>
      <c r="V186" s="19">
        <v>1</v>
      </c>
      <c r="W186" s="19">
        <v>1</v>
      </c>
      <c r="X186" s="19">
        <v>1</v>
      </c>
      <c r="Y186" s="19">
        <v>0</v>
      </c>
      <c r="Z186" s="19">
        <v>-1</v>
      </c>
      <c r="AA186" s="19">
        <v>1</v>
      </c>
      <c r="AB186" s="19">
        <v>0</v>
      </c>
      <c r="AC186" s="19">
        <v>1</v>
      </c>
      <c r="AD186" s="19">
        <v>1</v>
      </c>
      <c r="AE186" s="19" t="str">
        <f t="shared" si="6"/>
        <v>1.00 (1.00, 1.00)</v>
      </c>
      <c r="AF186" s="19" t="str">
        <f t="shared" si="7"/>
        <v>0.00 (-1.00, 1.00)</v>
      </c>
      <c r="AG186" s="19" t="str">
        <f t="shared" si="8"/>
        <v>0.00 (1.00, 1.00)</v>
      </c>
    </row>
    <row r="187" spans="1:33" ht="15.95" customHeight="1" x14ac:dyDescent="0.25">
      <c r="A187" s="19">
        <v>183</v>
      </c>
      <c r="B187" s="8" t="s">
        <v>311</v>
      </c>
      <c r="C187" s="8" t="s">
        <v>162</v>
      </c>
      <c r="D187" s="22">
        <v>0</v>
      </c>
      <c r="E187" s="8" t="s">
        <v>244</v>
      </c>
      <c r="F187" s="22">
        <v>659</v>
      </c>
      <c r="G187" s="22">
        <v>98.933999999999997</v>
      </c>
      <c r="H187" s="22">
        <v>99.182000000000002</v>
      </c>
      <c r="I187" s="22">
        <v>99.697000000000003</v>
      </c>
      <c r="J187" s="22" t="s">
        <v>238</v>
      </c>
      <c r="K187" s="22" t="s">
        <v>238</v>
      </c>
      <c r="L187" s="22" t="s">
        <v>238</v>
      </c>
      <c r="M187" s="22" t="s">
        <v>238</v>
      </c>
      <c r="N187" s="22" t="s">
        <v>238</v>
      </c>
      <c r="O187" s="22" t="s">
        <v>238</v>
      </c>
      <c r="P187" s="22" t="s">
        <v>238</v>
      </c>
      <c r="Q187" s="22" t="s">
        <v>238</v>
      </c>
      <c r="R187" s="22" t="s">
        <v>238</v>
      </c>
      <c r="S187" s="22" t="s">
        <v>238</v>
      </c>
      <c r="T187" s="22" t="s">
        <v>238</v>
      </c>
      <c r="U187" s="22" t="s">
        <v>238</v>
      </c>
      <c r="V187" s="19" t="s">
        <v>238</v>
      </c>
      <c r="W187" s="19" t="s">
        <v>238</v>
      </c>
      <c r="X187" s="19" t="s">
        <v>238</v>
      </c>
      <c r="Y187" s="19" t="s">
        <v>238</v>
      </c>
      <c r="Z187" s="19" t="s">
        <v>238</v>
      </c>
      <c r="AA187" s="19" t="s">
        <v>238</v>
      </c>
      <c r="AB187" s="19" t="s">
        <v>238</v>
      </c>
      <c r="AC187" s="19" t="s">
        <v>238</v>
      </c>
      <c r="AD187" s="19" t="s">
        <v>238</v>
      </c>
      <c r="AE187" s="19" t="str">
        <f t="shared" si="6"/>
        <v/>
      </c>
      <c r="AF187" s="19" t="str">
        <f t="shared" si="7"/>
        <v/>
      </c>
      <c r="AG187" s="19" t="str">
        <f t="shared" si="8"/>
        <v/>
      </c>
    </row>
    <row r="188" spans="1:33" ht="15.95" customHeight="1" x14ac:dyDescent="0.25">
      <c r="A188" s="19">
        <v>184</v>
      </c>
      <c r="B188" s="8" t="s">
        <v>311</v>
      </c>
      <c r="C188" s="8" t="s">
        <v>162</v>
      </c>
      <c r="D188" s="22">
        <v>1</v>
      </c>
      <c r="E188" s="8" t="s">
        <v>245</v>
      </c>
      <c r="F188" s="22">
        <v>2</v>
      </c>
      <c r="G188" s="22">
        <v>1.0660000000000001</v>
      </c>
      <c r="H188" s="22">
        <v>0.81799999999999995</v>
      </c>
      <c r="I188" s="22">
        <v>0.30299999999999999</v>
      </c>
      <c r="J188" s="22" t="s">
        <v>238</v>
      </c>
      <c r="K188" s="22" t="s">
        <v>238</v>
      </c>
      <c r="L188" s="22" t="s">
        <v>238</v>
      </c>
      <c r="M188" s="22" t="s">
        <v>238</v>
      </c>
      <c r="N188" s="22" t="s">
        <v>238</v>
      </c>
      <c r="O188" s="22" t="s">
        <v>238</v>
      </c>
      <c r="P188" s="22" t="s">
        <v>238</v>
      </c>
      <c r="Q188" s="22" t="s">
        <v>238</v>
      </c>
      <c r="R188" s="22" t="s">
        <v>238</v>
      </c>
      <c r="S188" s="22" t="s">
        <v>238</v>
      </c>
      <c r="T188" s="22" t="s">
        <v>238</v>
      </c>
      <c r="U188" s="22" t="s">
        <v>238</v>
      </c>
      <c r="V188" s="19" t="s">
        <v>238</v>
      </c>
      <c r="W188" s="19" t="s">
        <v>238</v>
      </c>
      <c r="X188" s="19" t="s">
        <v>238</v>
      </c>
      <c r="Y188" s="19" t="s">
        <v>238</v>
      </c>
      <c r="Z188" s="19" t="s">
        <v>238</v>
      </c>
      <c r="AA188" s="19" t="s">
        <v>238</v>
      </c>
      <c r="AB188" s="19" t="s">
        <v>238</v>
      </c>
      <c r="AC188" s="19" t="s">
        <v>238</v>
      </c>
      <c r="AD188" s="19" t="s">
        <v>238</v>
      </c>
      <c r="AE188" s="19" t="str">
        <f t="shared" si="6"/>
        <v/>
      </c>
      <c r="AF188" s="19" t="str">
        <f t="shared" si="7"/>
        <v/>
      </c>
      <c r="AG188" s="19" t="str">
        <f t="shared" si="8"/>
        <v/>
      </c>
    </row>
    <row r="189" spans="1:33" ht="15.95" customHeight="1" x14ac:dyDescent="0.25">
      <c r="A189" s="19">
        <v>185</v>
      </c>
      <c r="B189" s="8" t="s">
        <v>312</v>
      </c>
      <c r="C189" s="8" t="s">
        <v>163</v>
      </c>
      <c r="D189" s="22" t="s">
        <v>238</v>
      </c>
      <c r="E189" s="8" t="s">
        <v>239</v>
      </c>
      <c r="F189" s="22" t="s">
        <v>238</v>
      </c>
      <c r="G189" s="22" t="s">
        <v>238</v>
      </c>
      <c r="H189" s="22" t="s">
        <v>238</v>
      </c>
      <c r="I189" s="22" t="s">
        <v>238</v>
      </c>
      <c r="J189" s="22">
        <v>1</v>
      </c>
      <c r="K189" s="22">
        <v>1</v>
      </c>
      <c r="L189" s="22">
        <v>1</v>
      </c>
      <c r="M189" s="22">
        <v>1</v>
      </c>
      <c r="N189" s="22" t="s">
        <v>238</v>
      </c>
      <c r="O189" s="22" t="s">
        <v>238</v>
      </c>
      <c r="P189" s="22" t="s">
        <v>238</v>
      </c>
      <c r="Q189" s="22">
        <v>1</v>
      </c>
      <c r="R189" s="22">
        <v>1</v>
      </c>
      <c r="S189" s="22">
        <v>1</v>
      </c>
      <c r="T189" s="22">
        <v>1</v>
      </c>
      <c r="U189" s="22">
        <v>1</v>
      </c>
      <c r="V189" s="19">
        <v>1</v>
      </c>
      <c r="W189" s="19">
        <v>1</v>
      </c>
      <c r="X189" s="19">
        <v>1</v>
      </c>
      <c r="Y189" s="19">
        <v>0</v>
      </c>
      <c r="Z189" s="19">
        <v>1</v>
      </c>
      <c r="AA189" s="19">
        <v>1</v>
      </c>
      <c r="AB189" s="19">
        <v>1</v>
      </c>
      <c r="AC189" s="19">
        <v>1</v>
      </c>
      <c r="AD189" s="19">
        <v>1</v>
      </c>
      <c r="AE189" s="19" t="str">
        <f t="shared" si="6"/>
        <v>1.00 (1.00, 1.00)</v>
      </c>
      <c r="AF189" s="19" t="str">
        <f t="shared" si="7"/>
        <v>0.00 (1.00, 1.00)</v>
      </c>
      <c r="AG189" s="19" t="str">
        <f t="shared" si="8"/>
        <v>1.00 (1.00, 1.00)</v>
      </c>
    </row>
    <row r="190" spans="1:33" ht="15.95" customHeight="1" x14ac:dyDescent="0.25">
      <c r="A190" s="19">
        <v>186</v>
      </c>
      <c r="B190" s="8" t="s">
        <v>312</v>
      </c>
      <c r="C190" s="8" t="s">
        <v>163</v>
      </c>
      <c r="D190" s="22">
        <v>0</v>
      </c>
      <c r="E190" s="8" t="s">
        <v>244</v>
      </c>
      <c r="F190" s="22">
        <v>652</v>
      </c>
      <c r="G190" s="22">
        <v>98.046000000000006</v>
      </c>
      <c r="H190" s="22">
        <v>98.369</v>
      </c>
      <c r="I190" s="22">
        <v>98.638000000000005</v>
      </c>
      <c r="J190" s="22" t="s">
        <v>238</v>
      </c>
      <c r="K190" s="22" t="s">
        <v>238</v>
      </c>
      <c r="L190" s="22" t="s">
        <v>238</v>
      </c>
      <c r="M190" s="22" t="s">
        <v>238</v>
      </c>
      <c r="N190" s="22" t="s">
        <v>238</v>
      </c>
      <c r="O190" s="22" t="s">
        <v>238</v>
      </c>
      <c r="P190" s="22" t="s">
        <v>238</v>
      </c>
      <c r="Q190" s="22" t="s">
        <v>238</v>
      </c>
      <c r="R190" s="22" t="s">
        <v>238</v>
      </c>
      <c r="S190" s="22" t="s">
        <v>238</v>
      </c>
      <c r="T190" s="22" t="s">
        <v>238</v>
      </c>
      <c r="U190" s="22" t="s">
        <v>238</v>
      </c>
      <c r="V190" s="19" t="s">
        <v>238</v>
      </c>
      <c r="W190" s="19" t="s">
        <v>238</v>
      </c>
      <c r="X190" s="19" t="s">
        <v>238</v>
      </c>
      <c r="Y190" s="19" t="s">
        <v>238</v>
      </c>
      <c r="Z190" s="19" t="s">
        <v>238</v>
      </c>
      <c r="AA190" s="19" t="s">
        <v>238</v>
      </c>
      <c r="AB190" s="19" t="s">
        <v>238</v>
      </c>
      <c r="AC190" s="19" t="s">
        <v>238</v>
      </c>
      <c r="AD190" s="19" t="s">
        <v>238</v>
      </c>
      <c r="AE190" s="19" t="str">
        <f t="shared" si="6"/>
        <v/>
      </c>
      <c r="AF190" s="19" t="str">
        <f t="shared" si="7"/>
        <v/>
      </c>
      <c r="AG190" s="19" t="str">
        <f t="shared" si="8"/>
        <v/>
      </c>
    </row>
    <row r="191" spans="1:33" ht="15.95" customHeight="1" x14ac:dyDescent="0.25">
      <c r="A191" s="19">
        <v>187</v>
      </c>
      <c r="B191" s="8" t="s">
        <v>312</v>
      </c>
      <c r="C191" s="8" t="s">
        <v>163</v>
      </c>
      <c r="D191" s="22">
        <v>1</v>
      </c>
      <c r="E191" s="8" t="s">
        <v>245</v>
      </c>
      <c r="F191" s="22">
        <v>9</v>
      </c>
      <c r="G191" s="22">
        <v>1.954</v>
      </c>
      <c r="H191" s="22">
        <v>1.631</v>
      </c>
      <c r="I191" s="22">
        <v>1.3620000000000001</v>
      </c>
      <c r="J191" s="22" t="s">
        <v>238</v>
      </c>
      <c r="K191" s="22" t="s">
        <v>238</v>
      </c>
      <c r="L191" s="22" t="s">
        <v>238</v>
      </c>
      <c r="M191" s="22" t="s">
        <v>238</v>
      </c>
      <c r="N191" s="22" t="s">
        <v>238</v>
      </c>
      <c r="O191" s="22" t="s">
        <v>238</v>
      </c>
      <c r="P191" s="22" t="s">
        <v>238</v>
      </c>
      <c r="Q191" s="22" t="s">
        <v>238</v>
      </c>
      <c r="R191" s="22" t="s">
        <v>238</v>
      </c>
      <c r="S191" s="22" t="s">
        <v>238</v>
      </c>
      <c r="T191" s="22" t="s">
        <v>238</v>
      </c>
      <c r="U191" s="22" t="s">
        <v>238</v>
      </c>
      <c r="V191" s="19" t="s">
        <v>238</v>
      </c>
      <c r="W191" s="19" t="s">
        <v>238</v>
      </c>
      <c r="X191" s="19" t="s">
        <v>238</v>
      </c>
      <c r="Y191" s="19" t="s">
        <v>238</v>
      </c>
      <c r="Z191" s="19" t="s">
        <v>238</v>
      </c>
      <c r="AA191" s="19" t="s">
        <v>238</v>
      </c>
      <c r="AB191" s="19" t="s">
        <v>238</v>
      </c>
      <c r="AC191" s="19" t="s">
        <v>238</v>
      </c>
      <c r="AD191" s="19" t="s">
        <v>238</v>
      </c>
      <c r="AE191" s="19" t="str">
        <f t="shared" si="6"/>
        <v/>
      </c>
      <c r="AF191" s="19" t="str">
        <f t="shared" si="7"/>
        <v/>
      </c>
      <c r="AG191" s="19" t="str">
        <f t="shared" si="8"/>
        <v/>
      </c>
    </row>
    <row r="192" spans="1:33" ht="15.95" customHeight="1" x14ac:dyDescent="0.25">
      <c r="A192" s="19">
        <v>188</v>
      </c>
      <c r="B192" s="8" t="s">
        <v>313</v>
      </c>
      <c r="C192" s="8" t="s">
        <v>164</v>
      </c>
      <c r="D192" s="22" t="s">
        <v>238</v>
      </c>
      <c r="E192" s="8" t="s">
        <v>239</v>
      </c>
      <c r="F192" s="22" t="s">
        <v>238</v>
      </c>
      <c r="G192" s="22" t="s">
        <v>238</v>
      </c>
      <c r="H192" s="22" t="s">
        <v>238</v>
      </c>
      <c r="I192" s="22" t="s">
        <v>238</v>
      </c>
      <c r="J192" s="22">
        <v>0.48246</v>
      </c>
      <c r="K192" s="22">
        <v>-0.13178000000000001</v>
      </c>
      <c r="L192" s="22">
        <v>1</v>
      </c>
      <c r="M192" s="22">
        <v>0.96609999999999996</v>
      </c>
      <c r="N192" s="22">
        <v>1</v>
      </c>
      <c r="O192" s="22">
        <v>1</v>
      </c>
      <c r="P192" s="22">
        <v>1</v>
      </c>
      <c r="Q192" s="22">
        <v>1</v>
      </c>
      <c r="R192" s="22">
        <v>0.65619000000000005</v>
      </c>
      <c r="S192" s="22">
        <v>0.42011999999999999</v>
      </c>
      <c r="T192" s="22">
        <v>0.89226000000000005</v>
      </c>
      <c r="U192" s="22">
        <v>0.93</v>
      </c>
      <c r="V192" s="19">
        <v>0.48683999999999999</v>
      </c>
      <c r="W192" s="19">
        <v>-0.28288999999999997</v>
      </c>
      <c r="X192" s="19">
        <v>1</v>
      </c>
      <c r="Y192" s="19">
        <v>1</v>
      </c>
      <c r="Z192" s="19">
        <v>1</v>
      </c>
      <c r="AA192" s="19">
        <v>1</v>
      </c>
      <c r="AB192" s="19">
        <v>0.65781999999999996</v>
      </c>
      <c r="AC192" s="19">
        <v>0.36453000000000002</v>
      </c>
      <c r="AD192" s="19">
        <v>0.85335000000000005</v>
      </c>
      <c r="AE192" s="19" t="str">
        <f t="shared" si="6"/>
        <v>0.49 (-0.28, 1.00)</v>
      </c>
      <c r="AF192" s="19" t="str">
        <f t="shared" si="7"/>
        <v>1.00 (1.00, 1.00)</v>
      </c>
      <c r="AG192" s="19" t="str">
        <f t="shared" si="8"/>
        <v>0.66 (0.36, 0.85)</v>
      </c>
    </row>
    <row r="193" spans="1:33" ht="15.95" customHeight="1" x14ac:dyDescent="0.25">
      <c r="A193" s="19">
        <v>189</v>
      </c>
      <c r="B193" s="8" t="s">
        <v>313</v>
      </c>
      <c r="C193" s="8" t="s">
        <v>164</v>
      </c>
      <c r="D193" s="22">
        <v>0</v>
      </c>
      <c r="E193" s="8" t="s">
        <v>244</v>
      </c>
      <c r="F193" s="22">
        <v>622</v>
      </c>
      <c r="G193" s="22">
        <v>93.593999999999994</v>
      </c>
      <c r="H193" s="22">
        <v>95.097999999999999</v>
      </c>
      <c r="I193" s="22">
        <v>94.1</v>
      </c>
      <c r="J193" s="22" t="s">
        <v>238</v>
      </c>
      <c r="K193" s="22" t="s">
        <v>238</v>
      </c>
      <c r="L193" s="22" t="s">
        <v>238</v>
      </c>
      <c r="M193" s="22" t="s">
        <v>238</v>
      </c>
      <c r="N193" s="22" t="s">
        <v>238</v>
      </c>
      <c r="O193" s="22" t="s">
        <v>238</v>
      </c>
      <c r="P193" s="22" t="s">
        <v>238</v>
      </c>
      <c r="Q193" s="22" t="s">
        <v>238</v>
      </c>
      <c r="R193" s="22" t="s">
        <v>238</v>
      </c>
      <c r="S193" s="22" t="s">
        <v>238</v>
      </c>
      <c r="T193" s="22" t="s">
        <v>238</v>
      </c>
      <c r="U193" s="22" t="s">
        <v>238</v>
      </c>
      <c r="V193" s="19" t="s">
        <v>238</v>
      </c>
      <c r="W193" s="19" t="s">
        <v>238</v>
      </c>
      <c r="X193" s="19" t="s">
        <v>238</v>
      </c>
      <c r="Y193" s="19" t="s">
        <v>238</v>
      </c>
      <c r="Z193" s="19" t="s">
        <v>238</v>
      </c>
      <c r="AA193" s="19" t="s">
        <v>238</v>
      </c>
      <c r="AB193" s="19" t="s">
        <v>238</v>
      </c>
      <c r="AC193" s="19" t="s">
        <v>238</v>
      </c>
      <c r="AD193" s="19" t="s">
        <v>238</v>
      </c>
      <c r="AE193" s="19" t="str">
        <f t="shared" si="6"/>
        <v/>
      </c>
      <c r="AF193" s="19" t="str">
        <f t="shared" si="7"/>
        <v/>
      </c>
      <c r="AG193" s="19" t="str">
        <f t="shared" si="8"/>
        <v/>
      </c>
    </row>
    <row r="194" spans="1:33" ht="15.95" customHeight="1" x14ac:dyDescent="0.25">
      <c r="A194" s="19">
        <v>190</v>
      </c>
      <c r="B194" s="8" t="s">
        <v>313</v>
      </c>
      <c r="C194" s="8" t="s">
        <v>164</v>
      </c>
      <c r="D194" s="22">
        <v>1</v>
      </c>
      <c r="E194" s="8" t="s">
        <v>245</v>
      </c>
      <c r="F194" s="22">
        <v>39</v>
      </c>
      <c r="G194" s="22">
        <v>6.4059999999999997</v>
      </c>
      <c r="H194" s="22">
        <v>4.9020000000000001</v>
      </c>
      <c r="I194" s="22">
        <v>5.9</v>
      </c>
      <c r="J194" s="22" t="s">
        <v>238</v>
      </c>
      <c r="K194" s="22" t="s">
        <v>238</v>
      </c>
      <c r="L194" s="22" t="s">
        <v>238</v>
      </c>
      <c r="M194" s="22" t="s">
        <v>238</v>
      </c>
      <c r="N194" s="22" t="s">
        <v>238</v>
      </c>
      <c r="O194" s="22" t="s">
        <v>238</v>
      </c>
      <c r="P194" s="22" t="s">
        <v>238</v>
      </c>
      <c r="Q194" s="22" t="s">
        <v>238</v>
      </c>
      <c r="R194" s="22" t="s">
        <v>238</v>
      </c>
      <c r="S194" s="22" t="s">
        <v>238</v>
      </c>
      <c r="T194" s="22" t="s">
        <v>238</v>
      </c>
      <c r="U194" s="22" t="s">
        <v>238</v>
      </c>
      <c r="V194" s="19" t="s">
        <v>238</v>
      </c>
      <c r="W194" s="19" t="s">
        <v>238</v>
      </c>
      <c r="X194" s="19" t="s">
        <v>238</v>
      </c>
      <c r="Y194" s="19" t="s">
        <v>238</v>
      </c>
      <c r="Z194" s="19" t="s">
        <v>238</v>
      </c>
      <c r="AA194" s="19" t="s">
        <v>238</v>
      </c>
      <c r="AB194" s="19" t="s">
        <v>238</v>
      </c>
      <c r="AC194" s="19" t="s">
        <v>238</v>
      </c>
      <c r="AD194" s="19" t="s">
        <v>238</v>
      </c>
      <c r="AE194" s="19" t="str">
        <f t="shared" si="6"/>
        <v/>
      </c>
      <c r="AF194" s="19" t="str">
        <f t="shared" si="7"/>
        <v/>
      </c>
      <c r="AG194" s="19" t="str">
        <f t="shared" si="8"/>
        <v/>
      </c>
    </row>
    <row r="195" spans="1:33" ht="15.95" customHeight="1" x14ac:dyDescent="0.25">
      <c r="A195" s="19">
        <v>191</v>
      </c>
      <c r="B195" s="8" t="s">
        <v>314</v>
      </c>
      <c r="C195" s="8" t="s">
        <v>165</v>
      </c>
      <c r="D195" s="22" t="s">
        <v>238</v>
      </c>
      <c r="E195" s="8" t="s">
        <v>239</v>
      </c>
      <c r="F195" s="22" t="s">
        <v>238</v>
      </c>
      <c r="G195" s="22" t="s">
        <v>238</v>
      </c>
      <c r="H195" s="22" t="s">
        <v>238</v>
      </c>
      <c r="I195" s="22" t="s">
        <v>238</v>
      </c>
      <c r="J195" s="22">
        <v>0.64847999999999995</v>
      </c>
      <c r="K195" s="22">
        <v>0.19508</v>
      </c>
      <c r="L195" s="22">
        <v>1</v>
      </c>
      <c r="M195" s="22">
        <v>0.96552000000000004</v>
      </c>
      <c r="N195" s="22">
        <v>0.65752999999999995</v>
      </c>
      <c r="O195" s="22">
        <v>3.3239999999999999E-2</v>
      </c>
      <c r="P195" s="22">
        <v>1</v>
      </c>
      <c r="Q195" s="22">
        <v>0.98</v>
      </c>
      <c r="R195" s="22">
        <v>0.71153999999999995</v>
      </c>
      <c r="S195" s="22">
        <v>0.40144999999999997</v>
      </c>
      <c r="T195" s="22">
        <v>1</v>
      </c>
      <c r="U195" s="22">
        <v>0.97</v>
      </c>
      <c r="V195" s="19">
        <v>0.65151999999999999</v>
      </c>
      <c r="W195" s="19">
        <v>0.12878999999999999</v>
      </c>
      <c r="X195" s="19">
        <v>1</v>
      </c>
      <c r="Y195" s="19">
        <v>0.65978999999999999</v>
      </c>
      <c r="Z195" s="19">
        <v>-2.0619999999999999E-2</v>
      </c>
      <c r="AA195" s="19">
        <v>1</v>
      </c>
      <c r="AB195" s="19">
        <v>0.71284000000000003</v>
      </c>
      <c r="AC195" s="19">
        <v>0.32996999999999999</v>
      </c>
      <c r="AD195" s="19">
        <v>1</v>
      </c>
      <c r="AE195" s="19" t="str">
        <f t="shared" si="6"/>
        <v>0.65 (0.13, 1.00)</v>
      </c>
      <c r="AF195" s="19" t="str">
        <f t="shared" si="7"/>
        <v>0.66 (-0.02, 1.00)</v>
      </c>
      <c r="AG195" s="19" t="str">
        <f t="shared" si="8"/>
        <v>0.71 (0.33, 1.00)</v>
      </c>
    </row>
    <row r="196" spans="1:33" ht="15.95" customHeight="1" x14ac:dyDescent="0.25">
      <c r="A196" s="19">
        <v>192</v>
      </c>
      <c r="B196" s="8" t="s">
        <v>314</v>
      </c>
      <c r="C196" s="8" t="s">
        <v>165</v>
      </c>
      <c r="D196" s="22">
        <v>0</v>
      </c>
      <c r="E196" s="8" t="s">
        <v>244</v>
      </c>
      <c r="F196" s="22">
        <v>626</v>
      </c>
      <c r="G196" s="22">
        <v>95.373999999999995</v>
      </c>
      <c r="H196" s="22">
        <v>95.073999999999998</v>
      </c>
      <c r="I196" s="22">
        <v>94.704999999999998</v>
      </c>
      <c r="J196" s="22" t="s">
        <v>238</v>
      </c>
      <c r="K196" s="22" t="s">
        <v>238</v>
      </c>
      <c r="L196" s="22" t="s">
        <v>238</v>
      </c>
      <c r="M196" s="22" t="s">
        <v>238</v>
      </c>
      <c r="N196" s="22" t="s">
        <v>238</v>
      </c>
      <c r="O196" s="22" t="s">
        <v>238</v>
      </c>
      <c r="P196" s="22" t="s">
        <v>238</v>
      </c>
      <c r="Q196" s="22" t="s">
        <v>238</v>
      </c>
      <c r="R196" s="22" t="s">
        <v>238</v>
      </c>
      <c r="S196" s="22" t="s">
        <v>238</v>
      </c>
      <c r="T196" s="22" t="s">
        <v>238</v>
      </c>
      <c r="U196" s="22" t="s">
        <v>238</v>
      </c>
      <c r="V196" s="19" t="s">
        <v>238</v>
      </c>
      <c r="W196" s="19" t="s">
        <v>238</v>
      </c>
      <c r="X196" s="19" t="s">
        <v>238</v>
      </c>
      <c r="Y196" s="19" t="s">
        <v>238</v>
      </c>
      <c r="Z196" s="19" t="s">
        <v>238</v>
      </c>
      <c r="AA196" s="19" t="s">
        <v>238</v>
      </c>
      <c r="AB196" s="19" t="s">
        <v>238</v>
      </c>
      <c r="AC196" s="19" t="s">
        <v>238</v>
      </c>
      <c r="AD196" s="19" t="s">
        <v>238</v>
      </c>
      <c r="AE196" s="19" t="str">
        <f t="shared" si="6"/>
        <v/>
      </c>
      <c r="AF196" s="19" t="str">
        <f t="shared" si="7"/>
        <v/>
      </c>
      <c r="AG196" s="19" t="str">
        <f t="shared" si="8"/>
        <v/>
      </c>
    </row>
    <row r="197" spans="1:33" ht="15.95" customHeight="1" x14ac:dyDescent="0.25">
      <c r="A197" s="19">
        <v>193</v>
      </c>
      <c r="B197" s="8" t="s">
        <v>314</v>
      </c>
      <c r="C197" s="8" t="s">
        <v>165</v>
      </c>
      <c r="D197" s="22">
        <v>1</v>
      </c>
      <c r="E197" s="8" t="s">
        <v>245</v>
      </c>
      <c r="F197" s="22">
        <v>35</v>
      </c>
      <c r="G197" s="22">
        <v>4.6260000000000003</v>
      </c>
      <c r="H197" s="22">
        <v>4.9260000000000002</v>
      </c>
      <c r="I197" s="22">
        <v>5.2949999999999999</v>
      </c>
      <c r="J197" s="22" t="s">
        <v>238</v>
      </c>
      <c r="K197" s="22" t="s">
        <v>238</v>
      </c>
      <c r="L197" s="22" t="s">
        <v>238</v>
      </c>
      <c r="M197" s="22" t="s">
        <v>238</v>
      </c>
      <c r="N197" s="22" t="s">
        <v>238</v>
      </c>
      <c r="O197" s="22" t="s">
        <v>238</v>
      </c>
      <c r="P197" s="22" t="s">
        <v>238</v>
      </c>
      <c r="Q197" s="22" t="s">
        <v>238</v>
      </c>
      <c r="R197" s="22" t="s">
        <v>238</v>
      </c>
      <c r="S197" s="22" t="s">
        <v>238</v>
      </c>
      <c r="T197" s="22" t="s">
        <v>238</v>
      </c>
      <c r="U197" s="22" t="s">
        <v>238</v>
      </c>
      <c r="V197" s="19" t="s">
        <v>238</v>
      </c>
      <c r="W197" s="19" t="s">
        <v>238</v>
      </c>
      <c r="X197" s="19" t="s">
        <v>238</v>
      </c>
      <c r="Y197" s="19" t="s">
        <v>238</v>
      </c>
      <c r="Z197" s="19" t="s">
        <v>238</v>
      </c>
      <c r="AA197" s="19" t="s">
        <v>238</v>
      </c>
      <c r="AB197" s="19" t="s">
        <v>238</v>
      </c>
      <c r="AC197" s="19" t="s">
        <v>238</v>
      </c>
      <c r="AD197" s="19" t="s">
        <v>238</v>
      </c>
      <c r="AE197" s="19" t="str">
        <f t="shared" si="6"/>
        <v/>
      </c>
      <c r="AF197" s="19" t="str">
        <f t="shared" si="7"/>
        <v/>
      </c>
      <c r="AG197" s="19" t="str">
        <f t="shared" si="8"/>
        <v/>
      </c>
    </row>
    <row r="198" spans="1:33" ht="15.95" customHeight="1" x14ac:dyDescent="0.25">
      <c r="A198" s="19">
        <v>194</v>
      </c>
      <c r="B198" s="8" t="s">
        <v>315</v>
      </c>
      <c r="C198" s="8" t="s">
        <v>166</v>
      </c>
      <c r="D198" s="22" t="s">
        <v>238</v>
      </c>
      <c r="E198" s="8" t="s">
        <v>239</v>
      </c>
      <c r="F198" s="22" t="s">
        <v>238</v>
      </c>
      <c r="G198" s="22" t="s">
        <v>238</v>
      </c>
      <c r="H198" s="22" t="s">
        <v>238</v>
      </c>
      <c r="I198" s="22" t="s">
        <v>238</v>
      </c>
      <c r="J198" s="22" t="s">
        <v>238</v>
      </c>
      <c r="K198" s="22" t="s">
        <v>238</v>
      </c>
      <c r="L198" s="22" t="s">
        <v>238</v>
      </c>
      <c r="M198" s="22">
        <v>0.98246</v>
      </c>
      <c r="N198" s="22">
        <v>0.65752999999999995</v>
      </c>
      <c r="O198" s="22">
        <v>3.3239999999999999E-2</v>
      </c>
      <c r="P198" s="22">
        <v>1</v>
      </c>
      <c r="Q198" s="22">
        <v>0.98</v>
      </c>
      <c r="R198" s="22" t="s">
        <v>238</v>
      </c>
      <c r="S198" s="22" t="s">
        <v>238</v>
      </c>
      <c r="T198" s="22" t="s">
        <v>238</v>
      </c>
      <c r="U198" s="22" t="s">
        <v>238</v>
      </c>
      <c r="V198" s="19">
        <v>0</v>
      </c>
      <c r="W198" s="19">
        <v>-1</v>
      </c>
      <c r="X198" s="19">
        <v>1</v>
      </c>
      <c r="Y198" s="19">
        <v>0.65978999999999999</v>
      </c>
      <c r="Z198" s="19">
        <v>-2.0619999999999999E-2</v>
      </c>
      <c r="AA198" s="19">
        <v>1</v>
      </c>
      <c r="AB198" s="19" t="s">
        <v>238</v>
      </c>
      <c r="AC198" s="19" t="s">
        <v>238</v>
      </c>
      <c r="AD198" s="19" t="s">
        <v>238</v>
      </c>
      <c r="AE198" s="19" t="str">
        <f t="shared" ref="AE198:AE261" si="9">IF(ISNUMBER(V198),TEXT(V198,"0.00")&amp;" ("&amp;TEXT(W198,"0.00")&amp;", "&amp;TEXT(X198,"0.00")&amp;")","")</f>
        <v>0.00 (-1.00, 1.00)</v>
      </c>
      <c r="AF198" s="19" t="str">
        <f t="shared" ref="AF198:AF261" si="10">IF(ISNUMBER(Y198),TEXT(Y198,"0.00")&amp;" ("&amp;TEXT(Z198,"0.00")&amp;", "&amp;TEXT(AA198,"0.00")&amp;")","")</f>
        <v>0.66 (-0.02, 1.00)</v>
      </c>
      <c r="AG198" s="19" t="str">
        <f t="shared" ref="AG198:AG261" si="11">IF(ISNUMBER(AB198),TEXT(AB198,"0.00")&amp;" ("&amp;TEXT(AC198,"0.00")&amp;", "&amp;TEXT(AD198,"0.00")&amp;")","")</f>
        <v/>
      </c>
    </row>
    <row r="199" spans="1:33" ht="15.95" customHeight="1" x14ac:dyDescent="0.25">
      <c r="A199" s="19">
        <v>195</v>
      </c>
      <c r="B199" s="8" t="s">
        <v>315</v>
      </c>
      <c r="C199" s="8" t="s">
        <v>166</v>
      </c>
      <c r="D199" s="22">
        <v>0</v>
      </c>
      <c r="E199" s="8" t="s">
        <v>244</v>
      </c>
      <c r="F199" s="22">
        <v>589</v>
      </c>
      <c r="G199" s="22">
        <v>97.463999999999999</v>
      </c>
      <c r="H199" s="22">
        <v>97.677999999999997</v>
      </c>
      <c r="I199" s="22">
        <v>0</v>
      </c>
      <c r="J199" s="22" t="s">
        <v>238</v>
      </c>
      <c r="K199" s="22" t="s">
        <v>238</v>
      </c>
      <c r="L199" s="22" t="s">
        <v>238</v>
      </c>
      <c r="M199" s="22" t="s">
        <v>238</v>
      </c>
      <c r="N199" s="22" t="s">
        <v>238</v>
      </c>
      <c r="O199" s="22" t="s">
        <v>238</v>
      </c>
      <c r="P199" s="22" t="s">
        <v>238</v>
      </c>
      <c r="Q199" s="22" t="s">
        <v>238</v>
      </c>
      <c r="R199" s="22" t="s">
        <v>238</v>
      </c>
      <c r="S199" s="22" t="s">
        <v>238</v>
      </c>
      <c r="T199" s="22" t="s">
        <v>238</v>
      </c>
      <c r="U199" s="22" t="s">
        <v>238</v>
      </c>
      <c r="V199" s="19" t="s">
        <v>238</v>
      </c>
      <c r="W199" s="19" t="s">
        <v>238</v>
      </c>
      <c r="X199" s="19" t="s">
        <v>238</v>
      </c>
      <c r="Y199" s="19" t="s">
        <v>238</v>
      </c>
      <c r="Z199" s="19" t="s">
        <v>238</v>
      </c>
      <c r="AA199" s="19" t="s">
        <v>238</v>
      </c>
      <c r="AB199" s="19" t="s">
        <v>238</v>
      </c>
      <c r="AC199" s="19" t="s">
        <v>238</v>
      </c>
      <c r="AD199" s="19" t="s">
        <v>238</v>
      </c>
      <c r="AE199" s="19" t="str">
        <f t="shared" si="9"/>
        <v/>
      </c>
      <c r="AF199" s="19" t="str">
        <f t="shared" si="10"/>
        <v/>
      </c>
      <c r="AG199" s="19" t="str">
        <f t="shared" si="11"/>
        <v/>
      </c>
    </row>
    <row r="200" spans="1:33" ht="15.95" customHeight="1" x14ac:dyDescent="0.25">
      <c r="A200" s="19">
        <v>196</v>
      </c>
      <c r="B200" s="8" t="s">
        <v>315</v>
      </c>
      <c r="C200" s="8" t="s">
        <v>166</v>
      </c>
      <c r="D200" s="22">
        <v>1</v>
      </c>
      <c r="E200" s="8" t="s">
        <v>245</v>
      </c>
      <c r="F200" s="22">
        <v>14</v>
      </c>
      <c r="G200" s="22">
        <v>2.536</v>
      </c>
      <c r="H200" s="22">
        <v>2.3220000000000001</v>
      </c>
      <c r="I200" s="22">
        <v>0</v>
      </c>
      <c r="J200" s="22" t="s">
        <v>238</v>
      </c>
      <c r="K200" s="22" t="s">
        <v>238</v>
      </c>
      <c r="L200" s="22" t="s">
        <v>238</v>
      </c>
      <c r="M200" s="22" t="s">
        <v>238</v>
      </c>
      <c r="N200" s="22" t="s">
        <v>238</v>
      </c>
      <c r="O200" s="22" t="s">
        <v>238</v>
      </c>
      <c r="P200" s="22" t="s">
        <v>238</v>
      </c>
      <c r="Q200" s="22" t="s">
        <v>238</v>
      </c>
      <c r="R200" s="22" t="s">
        <v>238</v>
      </c>
      <c r="S200" s="22" t="s">
        <v>238</v>
      </c>
      <c r="T200" s="22" t="s">
        <v>238</v>
      </c>
      <c r="U200" s="22" t="s">
        <v>238</v>
      </c>
      <c r="V200" s="19" t="s">
        <v>238</v>
      </c>
      <c r="W200" s="19" t="s">
        <v>238</v>
      </c>
      <c r="X200" s="19" t="s">
        <v>238</v>
      </c>
      <c r="Y200" s="19" t="s">
        <v>238</v>
      </c>
      <c r="Z200" s="19" t="s">
        <v>238</v>
      </c>
      <c r="AA200" s="19" t="s">
        <v>238</v>
      </c>
      <c r="AB200" s="19" t="s">
        <v>238</v>
      </c>
      <c r="AC200" s="19" t="s">
        <v>238</v>
      </c>
      <c r="AD200" s="19" t="s">
        <v>238</v>
      </c>
      <c r="AE200" s="19" t="str">
        <f t="shared" si="9"/>
        <v/>
      </c>
      <c r="AF200" s="19" t="str">
        <f t="shared" si="10"/>
        <v/>
      </c>
      <c r="AG200" s="19" t="str">
        <f t="shared" si="11"/>
        <v/>
      </c>
    </row>
    <row r="201" spans="1:33" ht="15.95" customHeight="1" x14ac:dyDescent="0.25">
      <c r="A201" s="19">
        <v>197</v>
      </c>
      <c r="B201" s="8" t="s">
        <v>316</v>
      </c>
      <c r="C201" s="8" t="s">
        <v>167</v>
      </c>
      <c r="D201" s="22" t="s">
        <v>238</v>
      </c>
      <c r="E201" s="8" t="s">
        <v>239</v>
      </c>
      <c r="F201" s="22" t="s">
        <v>238</v>
      </c>
      <c r="G201" s="22" t="s">
        <v>238</v>
      </c>
      <c r="H201" s="22" t="s">
        <v>238</v>
      </c>
      <c r="I201" s="22" t="s">
        <v>238</v>
      </c>
      <c r="J201" s="22">
        <v>0.4728</v>
      </c>
      <c r="K201" s="22">
        <v>0.17867</v>
      </c>
      <c r="L201" s="22">
        <v>0.76693999999999996</v>
      </c>
      <c r="M201" s="22">
        <v>0.83928999999999998</v>
      </c>
      <c r="N201" s="22">
        <v>0.65771999999999997</v>
      </c>
      <c r="O201" s="22">
        <v>3.3590000000000002E-2</v>
      </c>
      <c r="P201" s="22">
        <v>1</v>
      </c>
      <c r="Q201" s="22">
        <v>0.98038999999999998</v>
      </c>
      <c r="R201" s="22" t="s">
        <v>238</v>
      </c>
      <c r="S201" s="22" t="s">
        <v>238</v>
      </c>
      <c r="T201" s="22" t="s">
        <v>238</v>
      </c>
      <c r="U201" s="22">
        <v>0.97</v>
      </c>
      <c r="V201" s="19">
        <v>0.47724</v>
      </c>
      <c r="W201" s="19">
        <v>0.12873000000000001</v>
      </c>
      <c r="X201" s="19">
        <v>0.76766000000000001</v>
      </c>
      <c r="Y201" s="19">
        <v>0.65993000000000002</v>
      </c>
      <c r="Z201" s="19">
        <v>-2.0199999999999999E-2</v>
      </c>
      <c r="AA201" s="19">
        <v>1</v>
      </c>
      <c r="AB201" s="19">
        <v>-1.0149999999999999E-2</v>
      </c>
      <c r="AC201" s="19">
        <v>-1</v>
      </c>
      <c r="AD201" s="19">
        <v>1</v>
      </c>
      <c r="AE201" s="19" t="str">
        <f t="shared" si="9"/>
        <v>0.48 (0.13, 0.77)</v>
      </c>
      <c r="AF201" s="19" t="str">
        <f t="shared" si="10"/>
        <v>0.66 (-0.02, 1.00)</v>
      </c>
      <c r="AG201" s="19" t="str">
        <f t="shared" si="11"/>
        <v>-0.01 (-1.00, 1.00)</v>
      </c>
    </row>
    <row r="202" spans="1:33" ht="15.95" customHeight="1" x14ac:dyDescent="0.25">
      <c r="A202" s="19">
        <v>198</v>
      </c>
      <c r="B202" s="8" t="s">
        <v>316</v>
      </c>
      <c r="C202" s="8" t="s">
        <v>167</v>
      </c>
      <c r="D202" s="22">
        <v>0</v>
      </c>
      <c r="E202" s="8" t="s">
        <v>244</v>
      </c>
      <c r="F202" s="22">
        <v>644</v>
      </c>
      <c r="G202" s="22">
        <v>85.027000000000001</v>
      </c>
      <c r="H202" s="22">
        <v>97.709000000000003</v>
      </c>
      <c r="I202" s="22">
        <v>97.575999999999993</v>
      </c>
      <c r="J202" s="22" t="s">
        <v>238</v>
      </c>
      <c r="K202" s="22" t="s">
        <v>238</v>
      </c>
      <c r="L202" s="22" t="s">
        <v>238</v>
      </c>
      <c r="M202" s="22" t="s">
        <v>238</v>
      </c>
      <c r="N202" s="22" t="s">
        <v>238</v>
      </c>
      <c r="O202" s="22" t="s">
        <v>238</v>
      </c>
      <c r="P202" s="22" t="s">
        <v>238</v>
      </c>
      <c r="Q202" s="22" t="s">
        <v>238</v>
      </c>
      <c r="R202" s="22" t="s">
        <v>238</v>
      </c>
      <c r="S202" s="22" t="s">
        <v>238</v>
      </c>
      <c r="T202" s="22" t="s">
        <v>238</v>
      </c>
      <c r="U202" s="22" t="s">
        <v>238</v>
      </c>
      <c r="V202" s="19" t="s">
        <v>238</v>
      </c>
      <c r="W202" s="19" t="s">
        <v>238</v>
      </c>
      <c r="X202" s="19" t="s">
        <v>238</v>
      </c>
      <c r="Y202" s="19" t="s">
        <v>238</v>
      </c>
      <c r="Z202" s="19" t="s">
        <v>238</v>
      </c>
      <c r="AA202" s="19" t="s">
        <v>238</v>
      </c>
      <c r="AB202" s="19" t="s">
        <v>238</v>
      </c>
      <c r="AC202" s="19" t="s">
        <v>238</v>
      </c>
      <c r="AD202" s="19" t="s">
        <v>238</v>
      </c>
      <c r="AE202" s="19" t="str">
        <f t="shared" si="9"/>
        <v/>
      </c>
      <c r="AF202" s="19" t="str">
        <f t="shared" si="10"/>
        <v/>
      </c>
      <c r="AG202" s="19" t="str">
        <f t="shared" si="11"/>
        <v/>
      </c>
    </row>
    <row r="203" spans="1:33" ht="15.95" customHeight="1" x14ac:dyDescent="0.25">
      <c r="A203" s="19">
        <v>199</v>
      </c>
      <c r="B203" s="8" t="s">
        <v>316</v>
      </c>
      <c r="C203" s="8" t="s">
        <v>167</v>
      </c>
      <c r="D203" s="22">
        <v>1</v>
      </c>
      <c r="E203" s="8" t="s">
        <v>245</v>
      </c>
      <c r="F203" s="22">
        <v>16</v>
      </c>
      <c r="G203" s="22">
        <v>14.973000000000001</v>
      </c>
      <c r="H203" s="22">
        <v>2.2909999999999999</v>
      </c>
      <c r="I203" s="22">
        <v>2.4239999999999999</v>
      </c>
      <c r="J203" s="22" t="s">
        <v>238</v>
      </c>
      <c r="K203" s="22" t="s">
        <v>238</v>
      </c>
      <c r="L203" s="22" t="s">
        <v>238</v>
      </c>
      <c r="M203" s="22" t="s">
        <v>238</v>
      </c>
      <c r="N203" s="22" t="s">
        <v>238</v>
      </c>
      <c r="O203" s="22" t="s">
        <v>238</v>
      </c>
      <c r="P203" s="22" t="s">
        <v>238</v>
      </c>
      <c r="Q203" s="22" t="s">
        <v>238</v>
      </c>
      <c r="R203" s="22" t="s">
        <v>238</v>
      </c>
      <c r="S203" s="22" t="s">
        <v>238</v>
      </c>
      <c r="T203" s="22" t="s">
        <v>238</v>
      </c>
      <c r="U203" s="22" t="s">
        <v>238</v>
      </c>
      <c r="V203" s="19" t="s">
        <v>238</v>
      </c>
      <c r="W203" s="19" t="s">
        <v>238</v>
      </c>
      <c r="X203" s="19" t="s">
        <v>238</v>
      </c>
      <c r="Y203" s="19" t="s">
        <v>238</v>
      </c>
      <c r="Z203" s="19" t="s">
        <v>238</v>
      </c>
      <c r="AA203" s="19" t="s">
        <v>238</v>
      </c>
      <c r="AB203" s="19" t="s">
        <v>238</v>
      </c>
      <c r="AC203" s="19" t="s">
        <v>238</v>
      </c>
      <c r="AD203" s="19" t="s">
        <v>238</v>
      </c>
      <c r="AE203" s="19" t="str">
        <f t="shared" si="9"/>
        <v/>
      </c>
      <c r="AF203" s="19" t="str">
        <f t="shared" si="10"/>
        <v/>
      </c>
      <c r="AG203" s="19" t="str">
        <f t="shared" si="11"/>
        <v/>
      </c>
    </row>
    <row r="204" spans="1:33" ht="15.95" customHeight="1" x14ac:dyDescent="0.25">
      <c r="A204" s="19">
        <v>200</v>
      </c>
      <c r="B204" s="8" t="s">
        <v>317</v>
      </c>
      <c r="C204" s="8" t="s">
        <v>168</v>
      </c>
      <c r="D204" s="22" t="s">
        <v>238</v>
      </c>
      <c r="E204" s="8" t="s">
        <v>239</v>
      </c>
      <c r="F204" s="22" t="s">
        <v>238</v>
      </c>
      <c r="G204" s="22" t="s">
        <v>238</v>
      </c>
      <c r="H204" s="22" t="s">
        <v>238</v>
      </c>
      <c r="I204" s="22" t="s">
        <v>238</v>
      </c>
      <c r="J204" s="22">
        <v>0.68928999999999996</v>
      </c>
      <c r="K204" s="22">
        <v>0.50271999999999994</v>
      </c>
      <c r="L204" s="22">
        <v>0.87585999999999997</v>
      </c>
      <c r="M204" s="22">
        <v>0.84745999999999999</v>
      </c>
      <c r="N204" s="22">
        <v>0.70452000000000004</v>
      </c>
      <c r="O204" s="22">
        <v>0.46953</v>
      </c>
      <c r="P204" s="22">
        <v>0.93950999999999996</v>
      </c>
      <c r="Q204" s="22">
        <v>0.90195999999999998</v>
      </c>
      <c r="R204" s="22">
        <v>0.40377999999999997</v>
      </c>
      <c r="S204" s="22">
        <v>0.22863</v>
      </c>
      <c r="T204" s="22">
        <v>0.57894000000000001</v>
      </c>
      <c r="U204" s="22">
        <v>0.71</v>
      </c>
      <c r="V204" s="19">
        <v>0.69182999999999995</v>
      </c>
      <c r="W204" s="19">
        <v>0.52063000000000004</v>
      </c>
      <c r="X204" s="19">
        <v>0.86304000000000003</v>
      </c>
      <c r="Y204" s="19">
        <v>0.70311999999999997</v>
      </c>
      <c r="Z204" s="19">
        <v>0.46561000000000002</v>
      </c>
      <c r="AA204" s="19">
        <v>0.94062000000000001</v>
      </c>
      <c r="AB204" s="19">
        <v>0.39628000000000002</v>
      </c>
      <c r="AC204" s="19">
        <v>0.18809000000000001</v>
      </c>
      <c r="AD204" s="19">
        <v>0.58364000000000005</v>
      </c>
      <c r="AE204" s="19" t="str">
        <f t="shared" si="9"/>
        <v>0.69 (0.52, 0.86)</v>
      </c>
      <c r="AF204" s="19" t="str">
        <f t="shared" si="10"/>
        <v>0.70 (0.47, 0.94)</v>
      </c>
      <c r="AG204" s="19" t="str">
        <f t="shared" si="11"/>
        <v>0.40 (0.19, 0.58)</v>
      </c>
    </row>
    <row r="205" spans="1:33" ht="15.95" customHeight="1" x14ac:dyDescent="0.25">
      <c r="A205" s="19">
        <v>201</v>
      </c>
      <c r="B205" s="8" t="s">
        <v>317</v>
      </c>
      <c r="C205" s="8" t="s">
        <v>168</v>
      </c>
      <c r="D205" s="22">
        <v>0</v>
      </c>
      <c r="E205" s="8" t="s">
        <v>244</v>
      </c>
      <c r="F205" s="22">
        <v>305</v>
      </c>
      <c r="G205" s="22">
        <v>61.988999999999997</v>
      </c>
      <c r="H205" s="22">
        <v>84.641000000000005</v>
      </c>
      <c r="I205" s="22">
        <v>46.142000000000003</v>
      </c>
      <c r="J205" s="22" t="s">
        <v>238</v>
      </c>
      <c r="K205" s="22" t="s">
        <v>238</v>
      </c>
      <c r="L205" s="22" t="s">
        <v>238</v>
      </c>
      <c r="M205" s="22" t="s">
        <v>238</v>
      </c>
      <c r="N205" s="22" t="s">
        <v>238</v>
      </c>
      <c r="O205" s="22" t="s">
        <v>238</v>
      </c>
      <c r="P205" s="22" t="s">
        <v>238</v>
      </c>
      <c r="Q205" s="22" t="s">
        <v>238</v>
      </c>
      <c r="R205" s="22" t="s">
        <v>238</v>
      </c>
      <c r="S205" s="22" t="s">
        <v>238</v>
      </c>
      <c r="T205" s="22" t="s">
        <v>238</v>
      </c>
      <c r="U205" s="22" t="s">
        <v>238</v>
      </c>
      <c r="V205" s="19" t="s">
        <v>238</v>
      </c>
      <c r="W205" s="19" t="s">
        <v>238</v>
      </c>
      <c r="X205" s="19" t="s">
        <v>238</v>
      </c>
      <c r="Y205" s="19" t="s">
        <v>238</v>
      </c>
      <c r="Z205" s="19" t="s">
        <v>238</v>
      </c>
      <c r="AA205" s="19" t="s">
        <v>238</v>
      </c>
      <c r="AB205" s="19" t="s">
        <v>238</v>
      </c>
      <c r="AC205" s="19" t="s">
        <v>238</v>
      </c>
      <c r="AD205" s="19" t="s">
        <v>238</v>
      </c>
      <c r="AE205" s="19" t="str">
        <f t="shared" si="9"/>
        <v/>
      </c>
      <c r="AF205" s="19" t="str">
        <f t="shared" si="10"/>
        <v/>
      </c>
      <c r="AG205" s="19" t="str">
        <f t="shared" si="11"/>
        <v/>
      </c>
    </row>
    <row r="206" spans="1:33" ht="15.95" customHeight="1" x14ac:dyDescent="0.25">
      <c r="A206" s="19">
        <v>202</v>
      </c>
      <c r="B206" s="8" t="s">
        <v>317</v>
      </c>
      <c r="C206" s="8" t="s">
        <v>168</v>
      </c>
      <c r="D206" s="22">
        <v>1</v>
      </c>
      <c r="E206" s="8" t="s">
        <v>245</v>
      </c>
      <c r="F206" s="22">
        <v>356</v>
      </c>
      <c r="G206" s="22">
        <v>38.011000000000003</v>
      </c>
      <c r="H206" s="22">
        <v>15.359</v>
      </c>
      <c r="I206" s="22">
        <v>53.857999999999997</v>
      </c>
      <c r="J206" s="22" t="s">
        <v>238</v>
      </c>
      <c r="K206" s="22" t="s">
        <v>238</v>
      </c>
      <c r="L206" s="22" t="s">
        <v>238</v>
      </c>
      <c r="M206" s="22" t="s">
        <v>238</v>
      </c>
      <c r="N206" s="22" t="s">
        <v>238</v>
      </c>
      <c r="O206" s="22" t="s">
        <v>238</v>
      </c>
      <c r="P206" s="22" t="s">
        <v>238</v>
      </c>
      <c r="Q206" s="22" t="s">
        <v>238</v>
      </c>
      <c r="R206" s="22" t="s">
        <v>238</v>
      </c>
      <c r="S206" s="22" t="s">
        <v>238</v>
      </c>
      <c r="T206" s="22" t="s">
        <v>238</v>
      </c>
      <c r="U206" s="22" t="s">
        <v>238</v>
      </c>
      <c r="V206" s="19" t="s">
        <v>238</v>
      </c>
      <c r="W206" s="19" t="s">
        <v>238</v>
      </c>
      <c r="X206" s="19" t="s">
        <v>238</v>
      </c>
      <c r="Y206" s="19" t="s">
        <v>238</v>
      </c>
      <c r="Z206" s="19" t="s">
        <v>238</v>
      </c>
      <c r="AA206" s="19" t="s">
        <v>238</v>
      </c>
      <c r="AB206" s="19" t="s">
        <v>238</v>
      </c>
      <c r="AC206" s="19" t="s">
        <v>238</v>
      </c>
      <c r="AD206" s="19" t="s">
        <v>238</v>
      </c>
      <c r="AE206" s="19" t="str">
        <f t="shared" si="9"/>
        <v/>
      </c>
      <c r="AF206" s="19" t="str">
        <f t="shared" si="10"/>
        <v/>
      </c>
      <c r="AG206" s="19" t="str">
        <f t="shared" si="11"/>
        <v/>
      </c>
    </row>
    <row r="207" spans="1:33" ht="15.95" customHeight="1" x14ac:dyDescent="0.25">
      <c r="A207" s="19">
        <v>203</v>
      </c>
      <c r="B207" s="8" t="s">
        <v>318</v>
      </c>
      <c r="C207" s="8" t="s">
        <v>169</v>
      </c>
      <c r="D207" s="22" t="s">
        <v>238</v>
      </c>
      <c r="E207" s="8" t="s">
        <v>239</v>
      </c>
      <c r="F207" s="22" t="s">
        <v>238</v>
      </c>
      <c r="G207" s="22" t="s">
        <v>238</v>
      </c>
      <c r="H207" s="22" t="s">
        <v>238</v>
      </c>
      <c r="I207" s="22" t="s">
        <v>238</v>
      </c>
      <c r="J207" s="22">
        <v>0.69784000000000002</v>
      </c>
      <c r="K207" s="22">
        <v>0.37628</v>
      </c>
      <c r="L207" s="22">
        <v>1</v>
      </c>
      <c r="M207" s="22">
        <v>0.94642999999999999</v>
      </c>
      <c r="N207" s="22">
        <v>0.64827999999999997</v>
      </c>
      <c r="O207" s="22">
        <v>0.20100000000000001</v>
      </c>
      <c r="P207" s="22">
        <v>1</v>
      </c>
      <c r="Q207" s="22">
        <v>0.96077999999999997</v>
      </c>
      <c r="R207" s="22">
        <v>0.27095999999999998</v>
      </c>
      <c r="S207" s="22">
        <v>-2.3939999999999999E-2</v>
      </c>
      <c r="T207" s="22">
        <v>0.56586000000000003</v>
      </c>
      <c r="U207" s="22">
        <v>0.88</v>
      </c>
      <c r="V207" s="19">
        <v>0.70026999999999995</v>
      </c>
      <c r="W207" s="19">
        <v>0.30063000000000001</v>
      </c>
      <c r="X207" s="19">
        <v>1</v>
      </c>
      <c r="Y207" s="19">
        <v>0.64931000000000005</v>
      </c>
      <c r="Z207" s="19">
        <v>0.12325999999999999</v>
      </c>
      <c r="AA207" s="19">
        <v>1</v>
      </c>
      <c r="AB207" s="19">
        <v>0.27106000000000002</v>
      </c>
      <c r="AC207" s="19">
        <v>-9.3410000000000007E-2</v>
      </c>
      <c r="AD207" s="19">
        <v>0.63553000000000004</v>
      </c>
      <c r="AE207" s="19" t="str">
        <f t="shared" si="9"/>
        <v>0.70 (0.30, 1.00)</v>
      </c>
      <c r="AF207" s="19" t="str">
        <f t="shared" si="10"/>
        <v>0.65 (0.12, 1.00)</v>
      </c>
      <c r="AG207" s="19" t="str">
        <f t="shared" si="11"/>
        <v>0.27 (-0.09, 0.64)</v>
      </c>
    </row>
    <row r="208" spans="1:33" ht="15.95" customHeight="1" x14ac:dyDescent="0.25">
      <c r="A208" s="19">
        <v>204</v>
      </c>
      <c r="B208" s="8" t="s">
        <v>318</v>
      </c>
      <c r="C208" s="8" t="s">
        <v>169</v>
      </c>
      <c r="D208" s="22">
        <v>0</v>
      </c>
      <c r="E208" s="8" t="s">
        <v>244</v>
      </c>
      <c r="F208" s="22">
        <v>611</v>
      </c>
      <c r="G208" s="22">
        <v>90.569000000000003</v>
      </c>
      <c r="H208" s="22">
        <v>98.046000000000006</v>
      </c>
      <c r="I208" s="22">
        <v>92.575999999999993</v>
      </c>
      <c r="J208" s="22" t="s">
        <v>238</v>
      </c>
      <c r="K208" s="22" t="s">
        <v>238</v>
      </c>
      <c r="L208" s="22" t="s">
        <v>238</v>
      </c>
      <c r="M208" s="22" t="s">
        <v>238</v>
      </c>
      <c r="N208" s="22" t="s">
        <v>238</v>
      </c>
      <c r="O208" s="22" t="s">
        <v>238</v>
      </c>
      <c r="P208" s="22" t="s">
        <v>238</v>
      </c>
      <c r="Q208" s="22" t="s">
        <v>238</v>
      </c>
      <c r="R208" s="22" t="s">
        <v>238</v>
      </c>
      <c r="S208" s="22" t="s">
        <v>238</v>
      </c>
      <c r="T208" s="22" t="s">
        <v>238</v>
      </c>
      <c r="U208" s="22" t="s">
        <v>238</v>
      </c>
      <c r="V208" s="19" t="s">
        <v>238</v>
      </c>
      <c r="W208" s="19" t="s">
        <v>238</v>
      </c>
      <c r="X208" s="19" t="s">
        <v>238</v>
      </c>
      <c r="Y208" s="19" t="s">
        <v>238</v>
      </c>
      <c r="Z208" s="19" t="s">
        <v>238</v>
      </c>
      <c r="AA208" s="19" t="s">
        <v>238</v>
      </c>
      <c r="AB208" s="19" t="s">
        <v>238</v>
      </c>
      <c r="AC208" s="19" t="s">
        <v>238</v>
      </c>
      <c r="AD208" s="19" t="s">
        <v>238</v>
      </c>
      <c r="AE208" s="19" t="str">
        <f t="shared" si="9"/>
        <v/>
      </c>
      <c r="AF208" s="19" t="str">
        <f t="shared" si="10"/>
        <v/>
      </c>
      <c r="AG208" s="19" t="str">
        <f t="shared" si="11"/>
        <v/>
      </c>
    </row>
    <row r="209" spans="1:33" ht="15.95" customHeight="1" x14ac:dyDescent="0.25">
      <c r="A209" s="19">
        <v>205</v>
      </c>
      <c r="B209" s="8" t="s">
        <v>318</v>
      </c>
      <c r="C209" s="8" t="s">
        <v>169</v>
      </c>
      <c r="D209" s="22">
        <v>1</v>
      </c>
      <c r="E209" s="8" t="s">
        <v>245</v>
      </c>
      <c r="F209" s="22">
        <v>49</v>
      </c>
      <c r="G209" s="22">
        <v>9.4309999999999992</v>
      </c>
      <c r="H209" s="22">
        <v>1.954</v>
      </c>
      <c r="I209" s="22">
        <v>7.4240000000000004</v>
      </c>
      <c r="J209" s="22" t="s">
        <v>238</v>
      </c>
      <c r="K209" s="22" t="s">
        <v>238</v>
      </c>
      <c r="L209" s="22" t="s">
        <v>238</v>
      </c>
      <c r="M209" s="22" t="s">
        <v>238</v>
      </c>
      <c r="N209" s="22" t="s">
        <v>238</v>
      </c>
      <c r="O209" s="22" t="s">
        <v>238</v>
      </c>
      <c r="P209" s="22" t="s">
        <v>238</v>
      </c>
      <c r="Q209" s="22" t="s">
        <v>238</v>
      </c>
      <c r="R209" s="22" t="s">
        <v>238</v>
      </c>
      <c r="S209" s="22" t="s">
        <v>238</v>
      </c>
      <c r="T209" s="22" t="s">
        <v>238</v>
      </c>
      <c r="U209" s="22" t="s">
        <v>238</v>
      </c>
      <c r="V209" s="19" t="s">
        <v>238</v>
      </c>
      <c r="W209" s="19" t="s">
        <v>238</v>
      </c>
      <c r="X209" s="19" t="s">
        <v>238</v>
      </c>
      <c r="Y209" s="19" t="s">
        <v>238</v>
      </c>
      <c r="Z209" s="19" t="s">
        <v>238</v>
      </c>
      <c r="AA209" s="19" t="s">
        <v>238</v>
      </c>
      <c r="AB209" s="19" t="s">
        <v>238</v>
      </c>
      <c r="AC209" s="19" t="s">
        <v>238</v>
      </c>
      <c r="AD209" s="19" t="s">
        <v>238</v>
      </c>
      <c r="AE209" s="19" t="str">
        <f t="shared" si="9"/>
        <v/>
      </c>
      <c r="AF209" s="19" t="str">
        <f t="shared" si="10"/>
        <v/>
      </c>
      <c r="AG209" s="19" t="str">
        <f t="shared" si="11"/>
        <v/>
      </c>
    </row>
    <row r="210" spans="1:33" ht="15.95" customHeight="1" x14ac:dyDescent="0.25">
      <c r="A210" s="19">
        <v>206</v>
      </c>
      <c r="B210" s="8" t="s">
        <v>319</v>
      </c>
      <c r="C210" s="8" t="s">
        <v>170</v>
      </c>
      <c r="D210" s="22" t="s">
        <v>238</v>
      </c>
      <c r="E210" s="8" t="s">
        <v>239</v>
      </c>
      <c r="F210" s="22" t="s">
        <v>238</v>
      </c>
      <c r="G210" s="22" t="s">
        <v>238</v>
      </c>
      <c r="H210" s="22" t="s">
        <v>238</v>
      </c>
      <c r="I210" s="22" t="s">
        <v>238</v>
      </c>
      <c r="J210" s="22">
        <v>0.68008999999999997</v>
      </c>
      <c r="K210" s="22">
        <v>0.46113999999999999</v>
      </c>
      <c r="L210" s="22">
        <v>0.89905000000000002</v>
      </c>
      <c r="M210" s="22">
        <v>0.88136000000000003</v>
      </c>
      <c r="N210" s="22">
        <v>0.78251999999999999</v>
      </c>
      <c r="O210" s="22">
        <v>0.58023000000000002</v>
      </c>
      <c r="P210" s="22">
        <v>0.98480000000000001</v>
      </c>
      <c r="Q210" s="22">
        <v>0.92157</v>
      </c>
      <c r="R210" s="22">
        <v>0.63492999999999999</v>
      </c>
      <c r="S210" s="22">
        <v>0.43817</v>
      </c>
      <c r="T210" s="22">
        <v>0.83169000000000004</v>
      </c>
      <c r="U210" s="22">
        <v>0.88888999999999996</v>
      </c>
      <c r="V210" s="19">
        <v>0.68267999999999995</v>
      </c>
      <c r="W210" s="19">
        <v>0.45601999999999998</v>
      </c>
      <c r="X210" s="19">
        <v>0.86400999999999994</v>
      </c>
      <c r="Y210" s="19">
        <v>0.78419000000000005</v>
      </c>
      <c r="Z210" s="19">
        <v>0.56838</v>
      </c>
      <c r="AA210" s="19">
        <v>0.94604999999999995</v>
      </c>
      <c r="AB210" s="19">
        <v>0.63622999999999996</v>
      </c>
      <c r="AC210" s="19">
        <v>0.40472999999999998</v>
      </c>
      <c r="AD210" s="19">
        <v>0.83465</v>
      </c>
      <c r="AE210" s="19" t="str">
        <f t="shared" si="9"/>
        <v>0.68 (0.46, 0.86)</v>
      </c>
      <c r="AF210" s="19" t="str">
        <f t="shared" si="10"/>
        <v>0.78 (0.57, 0.95)</v>
      </c>
      <c r="AG210" s="19" t="str">
        <f t="shared" si="11"/>
        <v>0.64 (0.40, 0.83)</v>
      </c>
    </row>
    <row r="211" spans="1:33" ht="15.95" customHeight="1" x14ac:dyDescent="0.25">
      <c r="A211" s="19">
        <v>207</v>
      </c>
      <c r="B211" s="8" t="s">
        <v>319</v>
      </c>
      <c r="C211" s="8" t="s">
        <v>170</v>
      </c>
      <c r="D211" s="22">
        <v>0</v>
      </c>
      <c r="E211" s="8" t="s">
        <v>244</v>
      </c>
      <c r="F211" s="22">
        <v>576</v>
      </c>
      <c r="G211" s="22">
        <v>83.480999999999995</v>
      </c>
      <c r="H211" s="22">
        <v>86.111000000000004</v>
      </c>
      <c r="I211" s="22">
        <v>87.272999999999996</v>
      </c>
      <c r="J211" s="22" t="s">
        <v>238</v>
      </c>
      <c r="K211" s="22" t="s">
        <v>238</v>
      </c>
      <c r="L211" s="22" t="s">
        <v>238</v>
      </c>
      <c r="M211" s="22" t="s">
        <v>238</v>
      </c>
      <c r="N211" s="22" t="s">
        <v>238</v>
      </c>
      <c r="O211" s="22" t="s">
        <v>238</v>
      </c>
      <c r="P211" s="22" t="s">
        <v>238</v>
      </c>
      <c r="Q211" s="22" t="s">
        <v>238</v>
      </c>
      <c r="R211" s="22" t="s">
        <v>238</v>
      </c>
      <c r="S211" s="22" t="s">
        <v>238</v>
      </c>
      <c r="T211" s="22" t="s">
        <v>238</v>
      </c>
      <c r="U211" s="22" t="s">
        <v>238</v>
      </c>
      <c r="V211" s="19" t="s">
        <v>238</v>
      </c>
      <c r="W211" s="19" t="s">
        <v>238</v>
      </c>
      <c r="X211" s="19" t="s">
        <v>238</v>
      </c>
      <c r="Y211" s="19" t="s">
        <v>238</v>
      </c>
      <c r="Z211" s="19" t="s">
        <v>238</v>
      </c>
      <c r="AA211" s="19" t="s">
        <v>238</v>
      </c>
      <c r="AB211" s="19" t="s">
        <v>238</v>
      </c>
      <c r="AC211" s="19" t="s">
        <v>238</v>
      </c>
      <c r="AD211" s="19" t="s">
        <v>238</v>
      </c>
      <c r="AE211" s="19" t="str">
        <f t="shared" si="9"/>
        <v/>
      </c>
      <c r="AF211" s="19" t="str">
        <f t="shared" si="10"/>
        <v/>
      </c>
      <c r="AG211" s="19" t="str">
        <f t="shared" si="11"/>
        <v/>
      </c>
    </row>
    <row r="212" spans="1:33" ht="15.95" customHeight="1" x14ac:dyDescent="0.25">
      <c r="A212" s="19">
        <v>208</v>
      </c>
      <c r="B212" s="8" t="s">
        <v>319</v>
      </c>
      <c r="C212" s="8" t="s">
        <v>170</v>
      </c>
      <c r="D212" s="22">
        <v>1</v>
      </c>
      <c r="E212" s="8" t="s">
        <v>245</v>
      </c>
      <c r="F212" s="22">
        <v>84</v>
      </c>
      <c r="G212" s="22">
        <v>16.518999999999998</v>
      </c>
      <c r="H212" s="22">
        <v>13.888999999999999</v>
      </c>
      <c r="I212" s="22">
        <v>12.727</v>
      </c>
      <c r="J212" s="22" t="s">
        <v>238</v>
      </c>
      <c r="K212" s="22" t="s">
        <v>238</v>
      </c>
      <c r="L212" s="22" t="s">
        <v>238</v>
      </c>
      <c r="M212" s="22" t="s">
        <v>238</v>
      </c>
      <c r="N212" s="22" t="s">
        <v>238</v>
      </c>
      <c r="O212" s="22" t="s">
        <v>238</v>
      </c>
      <c r="P212" s="22" t="s">
        <v>238</v>
      </c>
      <c r="Q212" s="22" t="s">
        <v>238</v>
      </c>
      <c r="R212" s="22" t="s">
        <v>238</v>
      </c>
      <c r="S212" s="22" t="s">
        <v>238</v>
      </c>
      <c r="T212" s="22" t="s">
        <v>238</v>
      </c>
      <c r="U212" s="22" t="s">
        <v>238</v>
      </c>
      <c r="V212" s="19" t="s">
        <v>238</v>
      </c>
      <c r="W212" s="19" t="s">
        <v>238</v>
      </c>
      <c r="X212" s="19" t="s">
        <v>238</v>
      </c>
      <c r="Y212" s="19" t="s">
        <v>238</v>
      </c>
      <c r="Z212" s="19" t="s">
        <v>238</v>
      </c>
      <c r="AA212" s="19" t="s">
        <v>238</v>
      </c>
      <c r="AB212" s="19" t="s">
        <v>238</v>
      </c>
      <c r="AC212" s="19" t="s">
        <v>238</v>
      </c>
      <c r="AD212" s="19" t="s">
        <v>238</v>
      </c>
      <c r="AE212" s="19" t="str">
        <f t="shared" si="9"/>
        <v/>
      </c>
      <c r="AF212" s="19" t="str">
        <f t="shared" si="10"/>
        <v/>
      </c>
      <c r="AG212" s="19" t="str">
        <f t="shared" si="11"/>
        <v/>
      </c>
    </row>
    <row r="213" spans="1:33" ht="15.95" customHeight="1" x14ac:dyDescent="0.25">
      <c r="A213" s="19">
        <v>209</v>
      </c>
      <c r="B213" s="8" t="s">
        <v>320</v>
      </c>
      <c r="C213" s="8" t="s">
        <v>171</v>
      </c>
      <c r="D213" s="22" t="s">
        <v>238</v>
      </c>
      <c r="E213" s="8" t="s">
        <v>239</v>
      </c>
      <c r="F213" s="22" t="s">
        <v>238</v>
      </c>
      <c r="G213" s="22" t="s">
        <v>238</v>
      </c>
      <c r="H213" s="22" t="s">
        <v>238</v>
      </c>
      <c r="I213" s="22" t="s">
        <v>238</v>
      </c>
      <c r="J213" s="22">
        <v>0.79490000000000005</v>
      </c>
      <c r="K213" s="22">
        <v>0.5736</v>
      </c>
      <c r="L213" s="22">
        <v>1</v>
      </c>
      <c r="M213" s="22">
        <v>0.94915000000000005</v>
      </c>
      <c r="N213" s="22">
        <v>0.38057000000000002</v>
      </c>
      <c r="O213" s="22">
        <v>-0.15328</v>
      </c>
      <c r="P213" s="22">
        <v>0.91440999999999995</v>
      </c>
      <c r="Q213" s="22">
        <v>0.94118000000000002</v>
      </c>
      <c r="R213" s="22">
        <v>-1.01E-2</v>
      </c>
      <c r="S213" s="22">
        <v>-2.41E-2</v>
      </c>
      <c r="T213" s="22">
        <v>3.8999999999999998E-3</v>
      </c>
      <c r="U213" s="22">
        <v>0.98</v>
      </c>
      <c r="V213" s="19">
        <v>0.79557</v>
      </c>
      <c r="W213" s="19">
        <v>0.52300999999999997</v>
      </c>
      <c r="X213" s="19">
        <v>1</v>
      </c>
      <c r="Y213" s="19">
        <v>0.37525999999999998</v>
      </c>
      <c r="Z213" s="19">
        <v>-0.24948000000000001</v>
      </c>
      <c r="AA213" s="19">
        <v>1</v>
      </c>
      <c r="AB213" s="19">
        <v>-5.0499999999999998E-3</v>
      </c>
      <c r="AC213" s="19">
        <v>-1</v>
      </c>
      <c r="AD213" s="19">
        <v>1</v>
      </c>
      <c r="AE213" s="19" t="str">
        <f t="shared" si="9"/>
        <v>0.80 (0.52, 1.00)</v>
      </c>
      <c r="AF213" s="19" t="str">
        <f t="shared" si="10"/>
        <v>0.38 (-0.25, 1.00)</v>
      </c>
      <c r="AG213" s="19" t="str">
        <f t="shared" si="11"/>
        <v>-0.01 (-1.00, 1.00)</v>
      </c>
    </row>
    <row r="214" spans="1:33" ht="15.95" customHeight="1" x14ac:dyDescent="0.25">
      <c r="A214" s="19">
        <v>210</v>
      </c>
      <c r="B214" s="8" t="s">
        <v>320</v>
      </c>
      <c r="C214" s="8" t="s">
        <v>171</v>
      </c>
      <c r="D214" s="22">
        <v>0</v>
      </c>
      <c r="E214" s="8" t="s">
        <v>244</v>
      </c>
      <c r="F214" s="22">
        <v>658</v>
      </c>
      <c r="G214" s="22">
        <v>93.25</v>
      </c>
      <c r="H214" s="22">
        <v>95.745000000000005</v>
      </c>
      <c r="I214" s="22">
        <v>99.546000000000006</v>
      </c>
      <c r="J214" s="22" t="s">
        <v>238</v>
      </c>
      <c r="K214" s="22" t="s">
        <v>238</v>
      </c>
      <c r="L214" s="22" t="s">
        <v>238</v>
      </c>
      <c r="M214" s="22" t="s">
        <v>238</v>
      </c>
      <c r="N214" s="22" t="s">
        <v>238</v>
      </c>
      <c r="O214" s="22" t="s">
        <v>238</v>
      </c>
      <c r="P214" s="22" t="s">
        <v>238</v>
      </c>
      <c r="Q214" s="22" t="s">
        <v>238</v>
      </c>
      <c r="R214" s="22" t="s">
        <v>238</v>
      </c>
      <c r="S214" s="22" t="s">
        <v>238</v>
      </c>
      <c r="T214" s="22" t="s">
        <v>238</v>
      </c>
      <c r="U214" s="22" t="s">
        <v>238</v>
      </c>
      <c r="V214" s="19" t="s">
        <v>238</v>
      </c>
      <c r="W214" s="19" t="s">
        <v>238</v>
      </c>
      <c r="X214" s="19" t="s">
        <v>238</v>
      </c>
      <c r="Y214" s="19" t="s">
        <v>238</v>
      </c>
      <c r="Z214" s="19" t="s">
        <v>238</v>
      </c>
      <c r="AA214" s="19" t="s">
        <v>238</v>
      </c>
      <c r="AB214" s="19" t="s">
        <v>238</v>
      </c>
      <c r="AC214" s="19" t="s">
        <v>238</v>
      </c>
      <c r="AD214" s="19" t="s">
        <v>238</v>
      </c>
      <c r="AE214" s="19" t="str">
        <f t="shared" si="9"/>
        <v/>
      </c>
      <c r="AF214" s="19" t="str">
        <f t="shared" si="10"/>
        <v/>
      </c>
      <c r="AG214" s="19" t="str">
        <f t="shared" si="11"/>
        <v/>
      </c>
    </row>
    <row r="215" spans="1:33" ht="15.95" customHeight="1" x14ac:dyDescent="0.25">
      <c r="A215" s="19">
        <v>211</v>
      </c>
      <c r="B215" s="8" t="s">
        <v>320</v>
      </c>
      <c r="C215" s="8" t="s">
        <v>171</v>
      </c>
      <c r="D215" s="22">
        <v>1</v>
      </c>
      <c r="E215" s="8" t="s">
        <v>245</v>
      </c>
      <c r="F215" s="22">
        <v>3</v>
      </c>
      <c r="G215" s="22">
        <v>6.75</v>
      </c>
      <c r="H215" s="22">
        <v>4.2549999999999999</v>
      </c>
      <c r="I215" s="22">
        <v>0.45400000000000001</v>
      </c>
      <c r="J215" s="22" t="s">
        <v>238</v>
      </c>
      <c r="K215" s="22" t="s">
        <v>238</v>
      </c>
      <c r="L215" s="22" t="s">
        <v>238</v>
      </c>
      <c r="M215" s="22" t="s">
        <v>238</v>
      </c>
      <c r="N215" s="22" t="s">
        <v>238</v>
      </c>
      <c r="O215" s="22" t="s">
        <v>238</v>
      </c>
      <c r="P215" s="22" t="s">
        <v>238</v>
      </c>
      <c r="Q215" s="22" t="s">
        <v>238</v>
      </c>
      <c r="R215" s="22" t="s">
        <v>238</v>
      </c>
      <c r="S215" s="22" t="s">
        <v>238</v>
      </c>
      <c r="T215" s="22" t="s">
        <v>238</v>
      </c>
      <c r="U215" s="22" t="s">
        <v>238</v>
      </c>
      <c r="V215" s="19" t="s">
        <v>238</v>
      </c>
      <c r="W215" s="19" t="s">
        <v>238</v>
      </c>
      <c r="X215" s="19" t="s">
        <v>238</v>
      </c>
      <c r="Y215" s="19" t="s">
        <v>238</v>
      </c>
      <c r="Z215" s="19" t="s">
        <v>238</v>
      </c>
      <c r="AA215" s="19" t="s">
        <v>238</v>
      </c>
      <c r="AB215" s="19" t="s">
        <v>238</v>
      </c>
      <c r="AC215" s="19" t="s">
        <v>238</v>
      </c>
      <c r="AD215" s="19" t="s">
        <v>238</v>
      </c>
      <c r="AE215" s="19" t="str">
        <f t="shared" si="9"/>
        <v/>
      </c>
      <c r="AF215" s="19" t="str">
        <f t="shared" si="10"/>
        <v/>
      </c>
      <c r="AG215" s="19" t="str">
        <f t="shared" si="11"/>
        <v/>
      </c>
    </row>
    <row r="216" spans="1:33" ht="15.95" customHeight="1" x14ac:dyDescent="0.25">
      <c r="A216" s="19">
        <v>212</v>
      </c>
      <c r="B216" s="8" t="s">
        <v>321</v>
      </c>
      <c r="C216" s="8" t="s">
        <v>172</v>
      </c>
      <c r="D216" s="22" t="s">
        <v>238</v>
      </c>
      <c r="E216" s="8" t="s">
        <v>239</v>
      </c>
      <c r="F216" s="22" t="s">
        <v>238</v>
      </c>
      <c r="G216" s="22" t="s">
        <v>238</v>
      </c>
      <c r="H216" s="22" t="s">
        <v>238</v>
      </c>
      <c r="I216" s="22" t="s">
        <v>238</v>
      </c>
      <c r="J216" s="22">
        <v>0.73272000000000004</v>
      </c>
      <c r="K216" s="22">
        <v>0.38197999999999999</v>
      </c>
      <c r="L216" s="22">
        <v>1</v>
      </c>
      <c r="M216" s="22">
        <v>0.96552000000000004</v>
      </c>
      <c r="N216" s="22" t="s">
        <v>238</v>
      </c>
      <c r="O216" s="22" t="s">
        <v>238</v>
      </c>
      <c r="P216" s="22" t="s">
        <v>238</v>
      </c>
      <c r="Q216" s="22">
        <v>0.94</v>
      </c>
      <c r="R216" s="22">
        <v>0.52107000000000003</v>
      </c>
      <c r="S216" s="22">
        <v>0.15622</v>
      </c>
      <c r="T216" s="22">
        <v>0.88593</v>
      </c>
      <c r="U216" s="22">
        <v>0.95</v>
      </c>
      <c r="V216" s="19">
        <v>0.73380000000000001</v>
      </c>
      <c r="W216" s="19">
        <v>0.33449000000000001</v>
      </c>
      <c r="X216" s="19">
        <v>1</v>
      </c>
      <c r="Y216" s="19">
        <v>-2.0619999999999999E-2</v>
      </c>
      <c r="Z216" s="19">
        <v>-1</v>
      </c>
      <c r="AA216" s="19">
        <v>1</v>
      </c>
      <c r="AB216" s="19">
        <v>0.52139999999999997</v>
      </c>
      <c r="AC216" s="19">
        <v>0.13852999999999999</v>
      </c>
      <c r="AD216" s="19">
        <v>0.90427999999999997</v>
      </c>
      <c r="AE216" s="19" t="str">
        <f t="shared" si="9"/>
        <v>0.73 (0.33, 1.00)</v>
      </c>
      <c r="AF216" s="19" t="str">
        <f t="shared" si="10"/>
        <v>-0.02 (-1.00, 1.00)</v>
      </c>
      <c r="AG216" s="19" t="str">
        <f t="shared" si="11"/>
        <v>0.52 (0.14, 0.90)</v>
      </c>
    </row>
    <row r="217" spans="1:33" ht="15.95" customHeight="1" x14ac:dyDescent="0.25">
      <c r="A217" s="19">
        <v>213</v>
      </c>
      <c r="B217" s="8" t="s">
        <v>321</v>
      </c>
      <c r="C217" s="8" t="s">
        <v>172</v>
      </c>
      <c r="D217" s="22">
        <v>0</v>
      </c>
      <c r="E217" s="8" t="s">
        <v>244</v>
      </c>
      <c r="F217" s="22">
        <v>643</v>
      </c>
      <c r="G217" s="22">
        <v>95.906999999999996</v>
      </c>
      <c r="H217" s="22">
        <v>98.2</v>
      </c>
      <c r="I217" s="22">
        <v>97.277000000000001</v>
      </c>
      <c r="J217" s="22" t="s">
        <v>238</v>
      </c>
      <c r="K217" s="22" t="s">
        <v>238</v>
      </c>
      <c r="L217" s="22" t="s">
        <v>238</v>
      </c>
      <c r="M217" s="22" t="s">
        <v>238</v>
      </c>
      <c r="N217" s="22" t="s">
        <v>238</v>
      </c>
      <c r="O217" s="22" t="s">
        <v>238</v>
      </c>
      <c r="P217" s="22" t="s">
        <v>238</v>
      </c>
      <c r="Q217" s="22" t="s">
        <v>238</v>
      </c>
      <c r="R217" s="22" t="s">
        <v>238</v>
      </c>
      <c r="S217" s="22" t="s">
        <v>238</v>
      </c>
      <c r="T217" s="22" t="s">
        <v>238</v>
      </c>
      <c r="U217" s="22" t="s">
        <v>238</v>
      </c>
      <c r="V217" s="19" t="s">
        <v>238</v>
      </c>
      <c r="W217" s="19" t="s">
        <v>238</v>
      </c>
      <c r="X217" s="19" t="s">
        <v>238</v>
      </c>
      <c r="Y217" s="19" t="s">
        <v>238</v>
      </c>
      <c r="Z217" s="19" t="s">
        <v>238</v>
      </c>
      <c r="AA217" s="19" t="s">
        <v>238</v>
      </c>
      <c r="AB217" s="19" t="s">
        <v>238</v>
      </c>
      <c r="AC217" s="19" t="s">
        <v>238</v>
      </c>
      <c r="AD217" s="19" t="s">
        <v>238</v>
      </c>
      <c r="AE217" s="19" t="str">
        <f t="shared" si="9"/>
        <v/>
      </c>
      <c r="AF217" s="19" t="str">
        <f t="shared" si="10"/>
        <v/>
      </c>
      <c r="AG217" s="19" t="str">
        <f t="shared" si="11"/>
        <v/>
      </c>
    </row>
    <row r="218" spans="1:33" ht="15.95" customHeight="1" x14ac:dyDescent="0.25">
      <c r="A218" s="19">
        <v>214</v>
      </c>
      <c r="B218" s="8" t="s">
        <v>321</v>
      </c>
      <c r="C218" s="8" t="s">
        <v>172</v>
      </c>
      <c r="D218" s="22">
        <v>1</v>
      </c>
      <c r="E218" s="8" t="s">
        <v>245</v>
      </c>
      <c r="F218" s="22">
        <v>18</v>
      </c>
      <c r="G218" s="22">
        <v>4.093</v>
      </c>
      <c r="H218" s="22">
        <v>1.8</v>
      </c>
      <c r="I218" s="22">
        <v>2.7229999999999999</v>
      </c>
      <c r="J218" s="22" t="s">
        <v>238</v>
      </c>
      <c r="K218" s="22" t="s">
        <v>238</v>
      </c>
      <c r="L218" s="22" t="s">
        <v>238</v>
      </c>
      <c r="M218" s="22" t="s">
        <v>238</v>
      </c>
      <c r="N218" s="22" t="s">
        <v>238</v>
      </c>
      <c r="O218" s="22" t="s">
        <v>238</v>
      </c>
      <c r="P218" s="22" t="s">
        <v>238</v>
      </c>
      <c r="Q218" s="22" t="s">
        <v>238</v>
      </c>
      <c r="R218" s="22" t="s">
        <v>238</v>
      </c>
      <c r="S218" s="22" t="s">
        <v>238</v>
      </c>
      <c r="T218" s="22" t="s">
        <v>238</v>
      </c>
      <c r="U218" s="22" t="s">
        <v>238</v>
      </c>
      <c r="V218" s="19" t="s">
        <v>238</v>
      </c>
      <c r="W218" s="19" t="s">
        <v>238</v>
      </c>
      <c r="X218" s="19" t="s">
        <v>238</v>
      </c>
      <c r="Y218" s="19" t="s">
        <v>238</v>
      </c>
      <c r="Z218" s="19" t="s">
        <v>238</v>
      </c>
      <c r="AA218" s="19" t="s">
        <v>238</v>
      </c>
      <c r="AB218" s="19" t="s">
        <v>238</v>
      </c>
      <c r="AC218" s="19" t="s">
        <v>238</v>
      </c>
      <c r="AD218" s="19" t="s">
        <v>238</v>
      </c>
      <c r="AE218" s="19" t="str">
        <f t="shared" si="9"/>
        <v/>
      </c>
      <c r="AF218" s="19" t="str">
        <f t="shared" si="10"/>
        <v/>
      </c>
      <c r="AG218" s="19" t="str">
        <f t="shared" si="11"/>
        <v/>
      </c>
    </row>
    <row r="219" spans="1:33" ht="15.95" customHeight="1" x14ac:dyDescent="0.25">
      <c r="A219" s="19">
        <v>215</v>
      </c>
      <c r="B219" s="8" t="s">
        <v>322</v>
      </c>
      <c r="C219" s="8" t="s">
        <v>173</v>
      </c>
      <c r="D219" s="22" t="s">
        <v>238</v>
      </c>
      <c r="E219" s="8" t="s">
        <v>239</v>
      </c>
      <c r="F219" s="22" t="s">
        <v>238</v>
      </c>
      <c r="G219" s="22" t="s">
        <v>238</v>
      </c>
      <c r="H219" s="22" t="s">
        <v>238</v>
      </c>
      <c r="I219" s="22" t="s">
        <v>238</v>
      </c>
      <c r="J219" s="22" t="s">
        <v>238</v>
      </c>
      <c r="K219" s="22" t="s">
        <v>238</v>
      </c>
      <c r="L219" s="22" t="s">
        <v>238</v>
      </c>
      <c r="M219" s="22">
        <v>1</v>
      </c>
      <c r="N219" s="22" t="s">
        <v>238</v>
      </c>
      <c r="O219" s="22" t="s">
        <v>238</v>
      </c>
      <c r="P219" s="22" t="s">
        <v>238</v>
      </c>
      <c r="Q219" s="22">
        <v>1</v>
      </c>
      <c r="R219" s="22" t="s">
        <v>238</v>
      </c>
      <c r="S219" s="22" t="s">
        <v>238</v>
      </c>
      <c r="T219" s="22" t="s">
        <v>238</v>
      </c>
      <c r="U219" s="22">
        <v>1</v>
      </c>
      <c r="V219" s="19" t="s">
        <v>238</v>
      </c>
      <c r="W219" s="19" t="s">
        <v>238</v>
      </c>
      <c r="X219" s="19" t="s">
        <v>238</v>
      </c>
      <c r="Y219" s="19">
        <v>0</v>
      </c>
      <c r="Z219" s="19">
        <v>1</v>
      </c>
      <c r="AA219" s="19">
        <v>1</v>
      </c>
      <c r="AB219" s="19">
        <v>0</v>
      </c>
      <c r="AC219" s="19">
        <v>1</v>
      </c>
      <c r="AD219" s="19">
        <v>1</v>
      </c>
      <c r="AE219" s="19" t="str">
        <f t="shared" si="9"/>
        <v/>
      </c>
      <c r="AF219" s="19" t="str">
        <f t="shared" si="10"/>
        <v>0.00 (1.00, 1.00)</v>
      </c>
      <c r="AG219" s="19" t="str">
        <f t="shared" si="11"/>
        <v>0.00 (1.00, 1.00)</v>
      </c>
    </row>
    <row r="220" spans="1:33" ht="15.95" customHeight="1" x14ac:dyDescent="0.25">
      <c r="A220" s="19">
        <v>216</v>
      </c>
      <c r="B220" s="8" t="s">
        <v>322</v>
      </c>
      <c r="C220" s="8" t="s">
        <v>173</v>
      </c>
      <c r="D220" s="22">
        <v>0</v>
      </c>
      <c r="E220" s="8" t="s">
        <v>244</v>
      </c>
      <c r="F220" s="22">
        <v>660</v>
      </c>
      <c r="G220" s="22">
        <v>99.644999999999996</v>
      </c>
      <c r="H220" s="22">
        <v>99.837000000000003</v>
      </c>
      <c r="I220" s="22">
        <v>99.849000000000004</v>
      </c>
      <c r="J220" s="22" t="s">
        <v>238</v>
      </c>
      <c r="K220" s="22" t="s">
        <v>238</v>
      </c>
      <c r="L220" s="22" t="s">
        <v>238</v>
      </c>
      <c r="M220" s="22" t="s">
        <v>238</v>
      </c>
      <c r="N220" s="22" t="s">
        <v>238</v>
      </c>
      <c r="O220" s="22" t="s">
        <v>238</v>
      </c>
      <c r="P220" s="22" t="s">
        <v>238</v>
      </c>
      <c r="Q220" s="22" t="s">
        <v>238</v>
      </c>
      <c r="R220" s="22" t="s">
        <v>238</v>
      </c>
      <c r="S220" s="22" t="s">
        <v>238</v>
      </c>
      <c r="T220" s="22" t="s">
        <v>238</v>
      </c>
      <c r="U220" s="22" t="s">
        <v>238</v>
      </c>
      <c r="V220" s="19" t="s">
        <v>238</v>
      </c>
      <c r="W220" s="19" t="s">
        <v>238</v>
      </c>
      <c r="X220" s="19" t="s">
        <v>238</v>
      </c>
      <c r="Y220" s="19" t="s">
        <v>238</v>
      </c>
      <c r="Z220" s="19" t="s">
        <v>238</v>
      </c>
      <c r="AA220" s="19" t="s">
        <v>238</v>
      </c>
      <c r="AB220" s="19" t="s">
        <v>238</v>
      </c>
      <c r="AC220" s="19" t="s">
        <v>238</v>
      </c>
      <c r="AD220" s="19" t="s">
        <v>238</v>
      </c>
      <c r="AE220" s="19" t="str">
        <f t="shared" si="9"/>
        <v/>
      </c>
      <c r="AF220" s="19" t="str">
        <f t="shared" si="10"/>
        <v/>
      </c>
      <c r="AG220" s="19" t="str">
        <f t="shared" si="11"/>
        <v/>
      </c>
    </row>
    <row r="221" spans="1:33" ht="15.95" customHeight="1" x14ac:dyDescent="0.25">
      <c r="A221" s="19">
        <v>217</v>
      </c>
      <c r="B221" s="8" t="s">
        <v>322</v>
      </c>
      <c r="C221" s="8" t="s">
        <v>173</v>
      </c>
      <c r="D221" s="22">
        <v>1</v>
      </c>
      <c r="E221" s="8" t="s">
        <v>245</v>
      </c>
      <c r="F221" s="22">
        <v>1</v>
      </c>
      <c r="G221" s="22">
        <v>0.35499999999999998</v>
      </c>
      <c r="H221" s="22">
        <v>0.16300000000000001</v>
      </c>
      <c r="I221" s="22">
        <v>0.151</v>
      </c>
      <c r="J221" s="22" t="s">
        <v>238</v>
      </c>
      <c r="K221" s="22" t="s">
        <v>238</v>
      </c>
      <c r="L221" s="22" t="s">
        <v>238</v>
      </c>
      <c r="M221" s="22" t="s">
        <v>238</v>
      </c>
      <c r="N221" s="22" t="s">
        <v>238</v>
      </c>
      <c r="O221" s="22" t="s">
        <v>238</v>
      </c>
      <c r="P221" s="22" t="s">
        <v>238</v>
      </c>
      <c r="Q221" s="22" t="s">
        <v>238</v>
      </c>
      <c r="R221" s="22" t="s">
        <v>238</v>
      </c>
      <c r="S221" s="22" t="s">
        <v>238</v>
      </c>
      <c r="T221" s="22" t="s">
        <v>238</v>
      </c>
      <c r="U221" s="22" t="s">
        <v>238</v>
      </c>
      <c r="V221" s="19" t="s">
        <v>238</v>
      </c>
      <c r="W221" s="19" t="s">
        <v>238</v>
      </c>
      <c r="X221" s="19" t="s">
        <v>238</v>
      </c>
      <c r="Y221" s="19" t="s">
        <v>238</v>
      </c>
      <c r="Z221" s="19" t="s">
        <v>238</v>
      </c>
      <c r="AA221" s="19" t="s">
        <v>238</v>
      </c>
      <c r="AB221" s="19" t="s">
        <v>238</v>
      </c>
      <c r="AC221" s="19" t="s">
        <v>238</v>
      </c>
      <c r="AD221" s="19" t="s">
        <v>238</v>
      </c>
      <c r="AE221" s="19" t="str">
        <f t="shared" si="9"/>
        <v/>
      </c>
      <c r="AF221" s="19" t="str">
        <f t="shared" si="10"/>
        <v/>
      </c>
      <c r="AG221" s="19" t="str">
        <f t="shared" si="11"/>
        <v/>
      </c>
    </row>
    <row r="222" spans="1:33" ht="15.95" customHeight="1" x14ac:dyDescent="0.25">
      <c r="A222" s="19">
        <v>218</v>
      </c>
      <c r="B222" s="8" t="s">
        <v>323</v>
      </c>
      <c r="C222" s="8" t="s">
        <v>174</v>
      </c>
      <c r="D222" s="22" t="s">
        <v>238</v>
      </c>
      <c r="E222" s="8" t="s">
        <v>239</v>
      </c>
      <c r="F222" s="22" t="s">
        <v>238</v>
      </c>
      <c r="G222" s="22" t="s">
        <v>238</v>
      </c>
      <c r="H222" s="22" t="s">
        <v>238</v>
      </c>
      <c r="I222" s="22" t="s">
        <v>238</v>
      </c>
      <c r="J222" s="22">
        <v>1</v>
      </c>
      <c r="K222" s="22">
        <v>1</v>
      </c>
      <c r="L222" s="22">
        <v>1</v>
      </c>
      <c r="M222" s="22">
        <v>1</v>
      </c>
      <c r="N222" s="22">
        <v>1</v>
      </c>
      <c r="O222" s="22">
        <v>1</v>
      </c>
      <c r="P222" s="22">
        <v>1</v>
      </c>
      <c r="Q222" s="22">
        <v>1</v>
      </c>
      <c r="R222" s="22">
        <v>0.49238999999999999</v>
      </c>
      <c r="S222" s="22">
        <v>-0.10765</v>
      </c>
      <c r="T222" s="22">
        <v>1</v>
      </c>
      <c r="U222" s="22">
        <v>0.98</v>
      </c>
      <c r="V222" s="19">
        <v>1</v>
      </c>
      <c r="W222" s="19">
        <v>1</v>
      </c>
      <c r="X222" s="19">
        <v>1</v>
      </c>
      <c r="Y222" s="19">
        <v>1</v>
      </c>
      <c r="Z222" s="19">
        <v>1</v>
      </c>
      <c r="AA222" s="19">
        <v>1</v>
      </c>
      <c r="AB222" s="19">
        <v>0.49235000000000001</v>
      </c>
      <c r="AC222" s="19">
        <v>-0.26912999999999998</v>
      </c>
      <c r="AD222" s="19">
        <v>1</v>
      </c>
      <c r="AE222" s="19" t="str">
        <f t="shared" si="9"/>
        <v>1.00 (1.00, 1.00)</v>
      </c>
      <c r="AF222" s="19" t="str">
        <f t="shared" si="10"/>
        <v>1.00 (1.00, 1.00)</v>
      </c>
      <c r="AG222" s="19" t="str">
        <f t="shared" si="11"/>
        <v>0.49 (-0.27, 1.00)</v>
      </c>
    </row>
    <row r="223" spans="1:33" ht="15.95" customHeight="1" x14ac:dyDescent="0.25">
      <c r="A223" s="19">
        <v>219</v>
      </c>
      <c r="B223" s="8" t="s">
        <v>323</v>
      </c>
      <c r="C223" s="8" t="s">
        <v>174</v>
      </c>
      <c r="D223" s="22">
        <v>0</v>
      </c>
      <c r="E223" s="8" t="s">
        <v>244</v>
      </c>
      <c r="F223" s="22">
        <v>648</v>
      </c>
      <c r="G223" s="22">
        <v>98.757000000000005</v>
      </c>
      <c r="H223" s="22">
        <v>99.349000000000004</v>
      </c>
      <c r="I223" s="22">
        <v>98.033000000000001</v>
      </c>
      <c r="J223" s="22" t="s">
        <v>238</v>
      </c>
      <c r="K223" s="22" t="s">
        <v>238</v>
      </c>
      <c r="L223" s="22" t="s">
        <v>238</v>
      </c>
      <c r="M223" s="22" t="s">
        <v>238</v>
      </c>
      <c r="N223" s="22" t="s">
        <v>238</v>
      </c>
      <c r="O223" s="22" t="s">
        <v>238</v>
      </c>
      <c r="P223" s="22" t="s">
        <v>238</v>
      </c>
      <c r="Q223" s="22" t="s">
        <v>238</v>
      </c>
      <c r="R223" s="22" t="s">
        <v>238</v>
      </c>
      <c r="S223" s="22" t="s">
        <v>238</v>
      </c>
      <c r="T223" s="22" t="s">
        <v>238</v>
      </c>
      <c r="U223" s="22" t="s">
        <v>238</v>
      </c>
      <c r="V223" s="19" t="s">
        <v>238</v>
      </c>
      <c r="W223" s="19" t="s">
        <v>238</v>
      </c>
      <c r="X223" s="19" t="s">
        <v>238</v>
      </c>
      <c r="Y223" s="19" t="s">
        <v>238</v>
      </c>
      <c r="Z223" s="19" t="s">
        <v>238</v>
      </c>
      <c r="AA223" s="19" t="s">
        <v>238</v>
      </c>
      <c r="AB223" s="19" t="s">
        <v>238</v>
      </c>
      <c r="AC223" s="19" t="s">
        <v>238</v>
      </c>
      <c r="AD223" s="19" t="s">
        <v>238</v>
      </c>
      <c r="AE223" s="19" t="str">
        <f t="shared" si="9"/>
        <v/>
      </c>
      <c r="AF223" s="19" t="str">
        <f t="shared" si="10"/>
        <v/>
      </c>
      <c r="AG223" s="19" t="str">
        <f t="shared" si="11"/>
        <v/>
      </c>
    </row>
    <row r="224" spans="1:33" ht="15.95" customHeight="1" x14ac:dyDescent="0.25">
      <c r="A224" s="19">
        <v>220</v>
      </c>
      <c r="B224" s="8" t="s">
        <v>323</v>
      </c>
      <c r="C224" s="8" t="s">
        <v>174</v>
      </c>
      <c r="D224" s="22">
        <v>1</v>
      </c>
      <c r="E224" s="8" t="s">
        <v>245</v>
      </c>
      <c r="F224" s="22">
        <v>13</v>
      </c>
      <c r="G224" s="22">
        <v>1.2430000000000001</v>
      </c>
      <c r="H224" s="22">
        <v>0.65100000000000002</v>
      </c>
      <c r="I224" s="22">
        <v>1.9670000000000001</v>
      </c>
      <c r="J224" s="22" t="s">
        <v>238</v>
      </c>
      <c r="K224" s="22" t="s">
        <v>238</v>
      </c>
      <c r="L224" s="22" t="s">
        <v>238</v>
      </c>
      <c r="M224" s="22" t="s">
        <v>238</v>
      </c>
      <c r="N224" s="22" t="s">
        <v>238</v>
      </c>
      <c r="O224" s="22" t="s">
        <v>238</v>
      </c>
      <c r="P224" s="22" t="s">
        <v>238</v>
      </c>
      <c r="Q224" s="22" t="s">
        <v>238</v>
      </c>
      <c r="R224" s="22" t="s">
        <v>238</v>
      </c>
      <c r="S224" s="22" t="s">
        <v>238</v>
      </c>
      <c r="T224" s="22" t="s">
        <v>238</v>
      </c>
      <c r="U224" s="22" t="s">
        <v>238</v>
      </c>
      <c r="V224" s="19" t="s">
        <v>238</v>
      </c>
      <c r="W224" s="19" t="s">
        <v>238</v>
      </c>
      <c r="X224" s="19" t="s">
        <v>238</v>
      </c>
      <c r="Y224" s="19" t="s">
        <v>238</v>
      </c>
      <c r="Z224" s="19" t="s">
        <v>238</v>
      </c>
      <c r="AA224" s="19" t="s">
        <v>238</v>
      </c>
      <c r="AB224" s="19" t="s">
        <v>238</v>
      </c>
      <c r="AC224" s="19" t="s">
        <v>238</v>
      </c>
      <c r="AD224" s="19" t="s">
        <v>238</v>
      </c>
      <c r="AE224" s="19" t="str">
        <f t="shared" si="9"/>
        <v/>
      </c>
      <c r="AF224" s="19" t="str">
        <f t="shared" si="10"/>
        <v/>
      </c>
      <c r="AG224" s="19" t="str">
        <f t="shared" si="11"/>
        <v/>
      </c>
    </row>
    <row r="225" spans="1:33" ht="15.95" customHeight="1" x14ac:dyDescent="0.25">
      <c r="A225" s="19">
        <v>221</v>
      </c>
      <c r="B225" s="8" t="s">
        <v>324</v>
      </c>
      <c r="C225" s="8" t="s">
        <v>175</v>
      </c>
      <c r="D225" s="22" t="s">
        <v>238</v>
      </c>
      <c r="E225" s="8" t="s">
        <v>239</v>
      </c>
      <c r="F225" s="22" t="s">
        <v>238</v>
      </c>
      <c r="G225" s="22" t="s">
        <v>238</v>
      </c>
      <c r="H225" s="22" t="s">
        <v>238</v>
      </c>
      <c r="I225" s="22" t="s">
        <v>238</v>
      </c>
      <c r="J225" s="22">
        <v>0.65144000000000002</v>
      </c>
      <c r="K225" s="22">
        <v>0.45506999999999997</v>
      </c>
      <c r="L225" s="22">
        <v>0.84782000000000002</v>
      </c>
      <c r="M225" s="22">
        <v>0.82759000000000005</v>
      </c>
      <c r="N225" s="22">
        <v>0.65517000000000003</v>
      </c>
      <c r="O225" s="22">
        <v>0.44030000000000002</v>
      </c>
      <c r="P225" s="22">
        <v>0.87004000000000004</v>
      </c>
      <c r="Q225" s="22">
        <v>0.84</v>
      </c>
      <c r="R225" s="22">
        <v>0.81355</v>
      </c>
      <c r="S225" s="22">
        <v>0.67144000000000004</v>
      </c>
      <c r="T225" s="22">
        <v>0.95565999999999995</v>
      </c>
      <c r="U225" s="22">
        <v>0.94</v>
      </c>
      <c r="V225" s="19">
        <v>0.65444999999999998</v>
      </c>
      <c r="W225" s="19">
        <v>0.44712000000000002</v>
      </c>
      <c r="X225" s="19">
        <v>0.82721999999999996</v>
      </c>
      <c r="Y225" s="19">
        <v>0.65625</v>
      </c>
      <c r="Z225" s="19">
        <v>0.44141000000000002</v>
      </c>
      <c r="AA225" s="19">
        <v>0.82813000000000003</v>
      </c>
      <c r="AB225" s="19">
        <v>0.81344000000000005</v>
      </c>
      <c r="AC225" s="19">
        <v>0.65797000000000005</v>
      </c>
      <c r="AD225" s="19">
        <v>0.93781000000000003</v>
      </c>
      <c r="AE225" s="19" t="str">
        <f t="shared" si="9"/>
        <v>0.65 (0.45, 0.83)</v>
      </c>
      <c r="AF225" s="19" t="str">
        <f t="shared" si="10"/>
        <v>0.66 (0.44, 0.83)</v>
      </c>
      <c r="AG225" s="19" t="str">
        <f t="shared" si="11"/>
        <v>0.81 (0.66, 0.94)</v>
      </c>
    </row>
    <row r="226" spans="1:33" ht="15.95" customHeight="1" x14ac:dyDescent="0.25">
      <c r="A226" s="19">
        <v>222</v>
      </c>
      <c r="B226" s="8" t="s">
        <v>324</v>
      </c>
      <c r="C226" s="8" t="s">
        <v>175</v>
      </c>
      <c r="D226" s="22">
        <v>0</v>
      </c>
      <c r="E226" s="8" t="s">
        <v>244</v>
      </c>
      <c r="F226" s="22">
        <v>529</v>
      </c>
      <c r="G226" s="22">
        <v>72.775999999999996</v>
      </c>
      <c r="H226" s="22">
        <v>80.983999999999995</v>
      </c>
      <c r="I226" s="22">
        <v>80.03</v>
      </c>
      <c r="J226" s="22" t="s">
        <v>238</v>
      </c>
      <c r="K226" s="22" t="s">
        <v>238</v>
      </c>
      <c r="L226" s="22" t="s">
        <v>238</v>
      </c>
      <c r="M226" s="22" t="s">
        <v>238</v>
      </c>
      <c r="N226" s="22" t="s">
        <v>238</v>
      </c>
      <c r="O226" s="22" t="s">
        <v>238</v>
      </c>
      <c r="P226" s="22" t="s">
        <v>238</v>
      </c>
      <c r="Q226" s="22" t="s">
        <v>238</v>
      </c>
      <c r="R226" s="22" t="s">
        <v>238</v>
      </c>
      <c r="S226" s="22" t="s">
        <v>238</v>
      </c>
      <c r="T226" s="22" t="s">
        <v>238</v>
      </c>
      <c r="U226" s="22" t="s">
        <v>238</v>
      </c>
      <c r="V226" s="19" t="s">
        <v>238</v>
      </c>
      <c r="W226" s="19" t="s">
        <v>238</v>
      </c>
      <c r="X226" s="19" t="s">
        <v>238</v>
      </c>
      <c r="Y226" s="19" t="s">
        <v>238</v>
      </c>
      <c r="Z226" s="19" t="s">
        <v>238</v>
      </c>
      <c r="AA226" s="19" t="s">
        <v>238</v>
      </c>
      <c r="AB226" s="19" t="s">
        <v>238</v>
      </c>
      <c r="AC226" s="19" t="s">
        <v>238</v>
      </c>
      <c r="AD226" s="19" t="s">
        <v>238</v>
      </c>
      <c r="AE226" s="19" t="str">
        <f t="shared" si="9"/>
        <v/>
      </c>
      <c r="AF226" s="19" t="str">
        <f t="shared" si="10"/>
        <v/>
      </c>
      <c r="AG226" s="19" t="str">
        <f t="shared" si="11"/>
        <v/>
      </c>
    </row>
    <row r="227" spans="1:33" ht="15.95" customHeight="1" x14ac:dyDescent="0.25">
      <c r="A227" s="19">
        <v>223</v>
      </c>
      <c r="B227" s="8" t="s">
        <v>324</v>
      </c>
      <c r="C227" s="8" t="s">
        <v>175</v>
      </c>
      <c r="D227" s="22">
        <v>1</v>
      </c>
      <c r="E227" s="8" t="s">
        <v>245</v>
      </c>
      <c r="F227" s="22">
        <v>132</v>
      </c>
      <c r="G227" s="22">
        <v>27.224</v>
      </c>
      <c r="H227" s="22">
        <v>19.015999999999998</v>
      </c>
      <c r="I227" s="22">
        <v>19.97</v>
      </c>
      <c r="J227" s="22" t="s">
        <v>238</v>
      </c>
      <c r="K227" s="22" t="s">
        <v>238</v>
      </c>
      <c r="L227" s="22" t="s">
        <v>238</v>
      </c>
      <c r="M227" s="22" t="s">
        <v>238</v>
      </c>
      <c r="N227" s="22" t="s">
        <v>238</v>
      </c>
      <c r="O227" s="22" t="s">
        <v>238</v>
      </c>
      <c r="P227" s="22" t="s">
        <v>238</v>
      </c>
      <c r="Q227" s="22" t="s">
        <v>238</v>
      </c>
      <c r="R227" s="22" t="s">
        <v>238</v>
      </c>
      <c r="S227" s="22" t="s">
        <v>238</v>
      </c>
      <c r="T227" s="22" t="s">
        <v>238</v>
      </c>
      <c r="U227" s="22" t="s">
        <v>238</v>
      </c>
      <c r="V227" s="19" t="s">
        <v>238</v>
      </c>
      <c r="W227" s="19" t="s">
        <v>238</v>
      </c>
      <c r="X227" s="19" t="s">
        <v>238</v>
      </c>
      <c r="Y227" s="19" t="s">
        <v>238</v>
      </c>
      <c r="Z227" s="19" t="s">
        <v>238</v>
      </c>
      <c r="AA227" s="19" t="s">
        <v>238</v>
      </c>
      <c r="AB227" s="19" t="s">
        <v>238</v>
      </c>
      <c r="AC227" s="19" t="s">
        <v>238</v>
      </c>
      <c r="AD227" s="19" t="s">
        <v>238</v>
      </c>
      <c r="AE227" s="19" t="str">
        <f t="shared" si="9"/>
        <v/>
      </c>
      <c r="AF227" s="19" t="str">
        <f t="shared" si="10"/>
        <v/>
      </c>
      <c r="AG227" s="19" t="str">
        <f t="shared" si="11"/>
        <v/>
      </c>
    </row>
    <row r="228" spans="1:33" ht="15.95" customHeight="1" x14ac:dyDescent="0.25">
      <c r="A228" s="19">
        <v>224</v>
      </c>
      <c r="B228" s="8" t="s">
        <v>325</v>
      </c>
      <c r="C228" s="8" t="s">
        <v>176</v>
      </c>
      <c r="D228" s="22" t="s">
        <v>238</v>
      </c>
      <c r="E228" s="8" t="s">
        <v>239</v>
      </c>
      <c r="F228" s="22" t="s">
        <v>238</v>
      </c>
      <c r="G228" s="22" t="s">
        <v>238</v>
      </c>
      <c r="H228" s="22" t="s">
        <v>238</v>
      </c>
      <c r="I228" s="22" t="s">
        <v>238</v>
      </c>
      <c r="J228" s="22" t="s">
        <v>238</v>
      </c>
      <c r="K228" s="22" t="s">
        <v>238</v>
      </c>
      <c r="L228" s="22" t="s">
        <v>238</v>
      </c>
      <c r="M228" s="22">
        <v>1</v>
      </c>
      <c r="N228" s="22">
        <v>-0.02</v>
      </c>
      <c r="O228" s="22">
        <v>-4.7710000000000002E-2</v>
      </c>
      <c r="P228" s="22">
        <v>7.7099999999999998E-3</v>
      </c>
      <c r="Q228" s="22">
        <v>0.96077999999999997</v>
      </c>
      <c r="R228" s="22" t="s">
        <v>238</v>
      </c>
      <c r="S228" s="22" t="s">
        <v>238</v>
      </c>
      <c r="T228" s="22" t="s">
        <v>238</v>
      </c>
      <c r="U228" s="22" t="s">
        <v>238</v>
      </c>
      <c r="V228" s="19">
        <v>0</v>
      </c>
      <c r="W228" s="19">
        <v>1</v>
      </c>
      <c r="X228" s="19">
        <v>1</v>
      </c>
      <c r="Y228" s="19">
        <v>-0.01</v>
      </c>
      <c r="Z228" s="19">
        <v>-1</v>
      </c>
      <c r="AA228" s="19">
        <v>1</v>
      </c>
      <c r="AB228" s="19" t="s">
        <v>238</v>
      </c>
      <c r="AC228" s="19" t="s">
        <v>238</v>
      </c>
      <c r="AD228" s="19" t="s">
        <v>238</v>
      </c>
      <c r="AE228" s="19" t="str">
        <f t="shared" si="9"/>
        <v>0.00 (1.00, 1.00)</v>
      </c>
      <c r="AF228" s="19" t="str">
        <f t="shared" si="10"/>
        <v>-0.01 (-1.00, 1.00)</v>
      </c>
      <c r="AG228" s="19" t="str">
        <f t="shared" si="11"/>
        <v/>
      </c>
    </row>
    <row r="229" spans="1:33" ht="15.95" customHeight="1" x14ac:dyDescent="0.25">
      <c r="A229" s="19">
        <v>225</v>
      </c>
      <c r="B229" s="8" t="s">
        <v>325</v>
      </c>
      <c r="C229" s="8" t="s">
        <v>176</v>
      </c>
      <c r="D229" s="22">
        <v>0</v>
      </c>
      <c r="E229" s="8" t="s">
        <v>244</v>
      </c>
      <c r="F229" s="22">
        <v>610</v>
      </c>
      <c r="G229" s="22">
        <v>99.465000000000003</v>
      </c>
      <c r="H229" s="22">
        <v>99.510999999999996</v>
      </c>
      <c r="I229" s="22">
        <v>0</v>
      </c>
      <c r="J229" s="22" t="s">
        <v>238</v>
      </c>
      <c r="K229" s="22" t="s">
        <v>238</v>
      </c>
      <c r="L229" s="22" t="s">
        <v>238</v>
      </c>
      <c r="M229" s="22" t="s">
        <v>238</v>
      </c>
      <c r="N229" s="22" t="s">
        <v>238</v>
      </c>
      <c r="O229" s="22" t="s">
        <v>238</v>
      </c>
      <c r="P229" s="22" t="s">
        <v>238</v>
      </c>
      <c r="Q229" s="22" t="s">
        <v>238</v>
      </c>
      <c r="R229" s="22" t="s">
        <v>238</v>
      </c>
      <c r="S229" s="22" t="s">
        <v>238</v>
      </c>
      <c r="T229" s="22" t="s">
        <v>238</v>
      </c>
      <c r="U229" s="22" t="s">
        <v>238</v>
      </c>
      <c r="V229" s="19" t="s">
        <v>238</v>
      </c>
      <c r="W229" s="19" t="s">
        <v>238</v>
      </c>
      <c r="X229" s="19" t="s">
        <v>238</v>
      </c>
      <c r="Y229" s="19" t="s">
        <v>238</v>
      </c>
      <c r="Z229" s="19" t="s">
        <v>238</v>
      </c>
      <c r="AA229" s="19" t="s">
        <v>238</v>
      </c>
      <c r="AB229" s="19" t="s">
        <v>238</v>
      </c>
      <c r="AC229" s="19" t="s">
        <v>238</v>
      </c>
      <c r="AD229" s="19" t="s">
        <v>238</v>
      </c>
      <c r="AE229" s="19" t="str">
        <f t="shared" si="9"/>
        <v/>
      </c>
      <c r="AF229" s="19" t="str">
        <f t="shared" si="10"/>
        <v/>
      </c>
      <c r="AG229" s="19" t="str">
        <f t="shared" si="11"/>
        <v/>
      </c>
    </row>
    <row r="230" spans="1:33" ht="15.95" customHeight="1" x14ac:dyDescent="0.25">
      <c r="A230" s="19">
        <v>226</v>
      </c>
      <c r="B230" s="8" t="s">
        <v>325</v>
      </c>
      <c r="C230" s="8" t="s">
        <v>176</v>
      </c>
      <c r="D230" s="22">
        <v>1</v>
      </c>
      <c r="E230" s="8" t="s">
        <v>245</v>
      </c>
      <c r="F230" s="22">
        <v>3</v>
      </c>
      <c r="G230" s="22">
        <v>0.53500000000000003</v>
      </c>
      <c r="H230" s="22">
        <v>0.48899999999999999</v>
      </c>
      <c r="I230" s="22">
        <v>0</v>
      </c>
      <c r="J230" s="22" t="s">
        <v>238</v>
      </c>
      <c r="K230" s="22" t="s">
        <v>238</v>
      </c>
      <c r="L230" s="22" t="s">
        <v>238</v>
      </c>
      <c r="M230" s="22" t="s">
        <v>238</v>
      </c>
      <c r="N230" s="22" t="s">
        <v>238</v>
      </c>
      <c r="O230" s="22" t="s">
        <v>238</v>
      </c>
      <c r="P230" s="22" t="s">
        <v>238</v>
      </c>
      <c r="Q230" s="22" t="s">
        <v>238</v>
      </c>
      <c r="R230" s="22" t="s">
        <v>238</v>
      </c>
      <c r="S230" s="22" t="s">
        <v>238</v>
      </c>
      <c r="T230" s="22" t="s">
        <v>238</v>
      </c>
      <c r="U230" s="22" t="s">
        <v>238</v>
      </c>
      <c r="V230" s="19" t="s">
        <v>238</v>
      </c>
      <c r="W230" s="19" t="s">
        <v>238</v>
      </c>
      <c r="X230" s="19" t="s">
        <v>238</v>
      </c>
      <c r="Y230" s="19" t="s">
        <v>238</v>
      </c>
      <c r="Z230" s="19" t="s">
        <v>238</v>
      </c>
      <c r="AA230" s="19" t="s">
        <v>238</v>
      </c>
      <c r="AB230" s="19" t="s">
        <v>238</v>
      </c>
      <c r="AC230" s="19" t="s">
        <v>238</v>
      </c>
      <c r="AD230" s="19" t="s">
        <v>238</v>
      </c>
      <c r="AE230" s="19" t="str">
        <f t="shared" si="9"/>
        <v/>
      </c>
      <c r="AF230" s="19" t="str">
        <f t="shared" si="10"/>
        <v/>
      </c>
      <c r="AG230" s="19" t="str">
        <f t="shared" si="11"/>
        <v/>
      </c>
    </row>
    <row r="231" spans="1:33" ht="15.95" customHeight="1" x14ac:dyDescent="0.25">
      <c r="A231" s="19">
        <v>227</v>
      </c>
      <c r="B231" s="8" t="s">
        <v>326</v>
      </c>
      <c r="C231" s="8" t="s">
        <v>177</v>
      </c>
      <c r="D231" s="22" t="s">
        <v>238</v>
      </c>
      <c r="E231" s="8" t="s">
        <v>239</v>
      </c>
      <c r="F231" s="22" t="s">
        <v>238</v>
      </c>
      <c r="G231" s="22" t="s">
        <v>238</v>
      </c>
      <c r="H231" s="22" t="s">
        <v>238</v>
      </c>
      <c r="I231" s="22" t="s">
        <v>238</v>
      </c>
      <c r="J231" s="22">
        <v>0.73182000000000003</v>
      </c>
      <c r="K231" s="22">
        <v>0.37680000000000002</v>
      </c>
      <c r="L231" s="22">
        <v>1</v>
      </c>
      <c r="M231" s="22">
        <v>0.96609999999999996</v>
      </c>
      <c r="N231" s="22">
        <v>0.37036999999999998</v>
      </c>
      <c r="O231" s="22">
        <v>-0.18754000000000001</v>
      </c>
      <c r="P231" s="22">
        <v>0.92827999999999999</v>
      </c>
      <c r="Q231" s="22">
        <v>0.94118000000000002</v>
      </c>
      <c r="R231" s="22">
        <v>0.74026000000000003</v>
      </c>
      <c r="S231" s="22">
        <v>0.39612999999999998</v>
      </c>
      <c r="T231" s="22">
        <v>1</v>
      </c>
      <c r="U231" s="22">
        <v>0.98</v>
      </c>
      <c r="V231" s="19">
        <v>0.73409000000000002</v>
      </c>
      <c r="W231" s="19">
        <v>0.33522999999999997</v>
      </c>
      <c r="X231" s="19">
        <v>1</v>
      </c>
      <c r="Y231" s="19">
        <v>0.37525999999999998</v>
      </c>
      <c r="Z231" s="19">
        <v>-0.45773000000000003</v>
      </c>
      <c r="AA231" s="19">
        <v>1</v>
      </c>
      <c r="AB231" s="19">
        <v>0.74089000000000005</v>
      </c>
      <c r="AC231" s="19">
        <v>0.35221000000000002</v>
      </c>
      <c r="AD231" s="19">
        <v>1</v>
      </c>
      <c r="AE231" s="19" t="str">
        <f t="shared" si="9"/>
        <v>0.73 (0.34, 1.00)</v>
      </c>
      <c r="AF231" s="19" t="str">
        <f t="shared" si="10"/>
        <v>0.38 (-0.46, 1.00)</v>
      </c>
      <c r="AG231" s="19" t="str">
        <f t="shared" si="11"/>
        <v>0.74 (0.35, 1.00)</v>
      </c>
    </row>
    <row r="232" spans="1:33" ht="15.95" customHeight="1" x14ac:dyDescent="0.25">
      <c r="A232" s="19">
        <v>228</v>
      </c>
      <c r="B232" s="8" t="s">
        <v>326</v>
      </c>
      <c r="C232" s="8" t="s">
        <v>177</v>
      </c>
      <c r="D232" s="22">
        <v>0</v>
      </c>
      <c r="E232" s="8" t="s">
        <v>244</v>
      </c>
      <c r="F232" s="22">
        <v>642</v>
      </c>
      <c r="G232" s="22">
        <v>96.084999999999994</v>
      </c>
      <c r="H232" s="22">
        <v>97.557000000000002</v>
      </c>
      <c r="I232" s="22">
        <v>97.126000000000005</v>
      </c>
      <c r="J232" s="22" t="s">
        <v>238</v>
      </c>
      <c r="K232" s="22" t="s">
        <v>238</v>
      </c>
      <c r="L232" s="22" t="s">
        <v>238</v>
      </c>
      <c r="M232" s="22" t="s">
        <v>238</v>
      </c>
      <c r="N232" s="22" t="s">
        <v>238</v>
      </c>
      <c r="O232" s="22" t="s">
        <v>238</v>
      </c>
      <c r="P232" s="22" t="s">
        <v>238</v>
      </c>
      <c r="Q232" s="22" t="s">
        <v>238</v>
      </c>
      <c r="R232" s="22" t="s">
        <v>238</v>
      </c>
      <c r="S232" s="22" t="s">
        <v>238</v>
      </c>
      <c r="T232" s="22" t="s">
        <v>238</v>
      </c>
      <c r="U232" s="22" t="s">
        <v>238</v>
      </c>
      <c r="V232" s="19" t="s">
        <v>238</v>
      </c>
      <c r="W232" s="19" t="s">
        <v>238</v>
      </c>
      <c r="X232" s="19" t="s">
        <v>238</v>
      </c>
      <c r="Y232" s="19" t="s">
        <v>238</v>
      </c>
      <c r="Z232" s="19" t="s">
        <v>238</v>
      </c>
      <c r="AA232" s="19" t="s">
        <v>238</v>
      </c>
      <c r="AB232" s="19" t="s">
        <v>238</v>
      </c>
      <c r="AC232" s="19" t="s">
        <v>238</v>
      </c>
      <c r="AD232" s="19" t="s">
        <v>238</v>
      </c>
      <c r="AE232" s="19" t="str">
        <f t="shared" si="9"/>
        <v/>
      </c>
      <c r="AF232" s="19" t="str">
        <f t="shared" si="10"/>
        <v/>
      </c>
      <c r="AG232" s="19" t="str">
        <f t="shared" si="11"/>
        <v/>
      </c>
    </row>
    <row r="233" spans="1:33" ht="15.95" customHeight="1" x14ac:dyDescent="0.25">
      <c r="A233" s="19">
        <v>229</v>
      </c>
      <c r="B233" s="8" t="s">
        <v>326</v>
      </c>
      <c r="C233" s="8" t="s">
        <v>177</v>
      </c>
      <c r="D233" s="22">
        <v>1</v>
      </c>
      <c r="E233" s="8" t="s">
        <v>245</v>
      </c>
      <c r="F233" s="22">
        <v>19</v>
      </c>
      <c r="G233" s="22">
        <v>3.915</v>
      </c>
      <c r="H233" s="22">
        <v>2.4430000000000001</v>
      </c>
      <c r="I233" s="22">
        <v>2.8740000000000001</v>
      </c>
      <c r="J233" s="22" t="s">
        <v>238</v>
      </c>
      <c r="K233" s="22" t="s">
        <v>238</v>
      </c>
      <c r="L233" s="22" t="s">
        <v>238</v>
      </c>
      <c r="M233" s="22" t="s">
        <v>238</v>
      </c>
      <c r="N233" s="22" t="s">
        <v>238</v>
      </c>
      <c r="O233" s="22" t="s">
        <v>238</v>
      </c>
      <c r="P233" s="22" t="s">
        <v>238</v>
      </c>
      <c r="Q233" s="22" t="s">
        <v>238</v>
      </c>
      <c r="R233" s="22" t="s">
        <v>238</v>
      </c>
      <c r="S233" s="22" t="s">
        <v>238</v>
      </c>
      <c r="T233" s="22" t="s">
        <v>238</v>
      </c>
      <c r="U233" s="22" t="s">
        <v>238</v>
      </c>
      <c r="V233" s="19" t="s">
        <v>238</v>
      </c>
      <c r="W233" s="19" t="s">
        <v>238</v>
      </c>
      <c r="X233" s="19" t="s">
        <v>238</v>
      </c>
      <c r="Y233" s="19" t="s">
        <v>238</v>
      </c>
      <c r="Z233" s="19" t="s">
        <v>238</v>
      </c>
      <c r="AA233" s="19" t="s">
        <v>238</v>
      </c>
      <c r="AB233" s="19" t="s">
        <v>238</v>
      </c>
      <c r="AC233" s="19" t="s">
        <v>238</v>
      </c>
      <c r="AD233" s="19" t="s">
        <v>238</v>
      </c>
      <c r="AE233" s="19" t="str">
        <f t="shared" si="9"/>
        <v/>
      </c>
      <c r="AF233" s="19" t="str">
        <f t="shared" si="10"/>
        <v/>
      </c>
      <c r="AG233" s="19" t="str">
        <f t="shared" si="11"/>
        <v/>
      </c>
    </row>
    <row r="234" spans="1:33" ht="15.95" customHeight="1" x14ac:dyDescent="0.25">
      <c r="A234" s="19">
        <v>230</v>
      </c>
      <c r="B234" s="8" t="s">
        <v>327</v>
      </c>
      <c r="C234" s="8" t="s">
        <v>178</v>
      </c>
      <c r="D234" s="22" t="s">
        <v>238</v>
      </c>
      <c r="E234" s="8" t="s">
        <v>239</v>
      </c>
      <c r="F234" s="22" t="s">
        <v>238</v>
      </c>
      <c r="G234" s="22" t="s">
        <v>238</v>
      </c>
      <c r="H234" s="22" t="s">
        <v>238</v>
      </c>
      <c r="I234" s="22" t="s">
        <v>238</v>
      </c>
      <c r="J234" s="22">
        <v>0.65881999999999996</v>
      </c>
      <c r="K234" s="22">
        <v>3.569E-2</v>
      </c>
      <c r="L234" s="22">
        <v>1</v>
      </c>
      <c r="M234" s="22">
        <v>0.98275999999999997</v>
      </c>
      <c r="N234" s="22">
        <v>0.65771999999999997</v>
      </c>
      <c r="O234" s="22">
        <v>3.3590000000000002E-2</v>
      </c>
      <c r="P234" s="22">
        <v>1</v>
      </c>
      <c r="Q234" s="22">
        <v>0.98038999999999998</v>
      </c>
      <c r="R234" s="22" t="s">
        <v>238</v>
      </c>
      <c r="S234" s="22" t="s">
        <v>238</v>
      </c>
      <c r="T234" s="22" t="s">
        <v>238</v>
      </c>
      <c r="U234" s="22" t="s">
        <v>238</v>
      </c>
      <c r="V234" s="19">
        <v>0.66076999999999997</v>
      </c>
      <c r="W234" s="19">
        <v>-1.77E-2</v>
      </c>
      <c r="X234" s="19">
        <v>1</v>
      </c>
      <c r="Y234" s="19">
        <v>0.65993000000000002</v>
      </c>
      <c r="Z234" s="19">
        <v>-2.0199999999999999E-2</v>
      </c>
      <c r="AA234" s="19">
        <v>1</v>
      </c>
      <c r="AB234" s="19" t="s">
        <v>238</v>
      </c>
      <c r="AC234" s="19" t="s">
        <v>238</v>
      </c>
      <c r="AD234" s="19" t="s">
        <v>238</v>
      </c>
      <c r="AE234" s="19" t="str">
        <f t="shared" si="9"/>
        <v>0.66 (-0.02, 1.00)</v>
      </c>
      <c r="AF234" s="19" t="str">
        <f t="shared" si="10"/>
        <v>0.66 (-0.02, 1.00)</v>
      </c>
      <c r="AG234" s="19" t="str">
        <f t="shared" si="11"/>
        <v/>
      </c>
    </row>
    <row r="235" spans="1:33" ht="15.95" customHeight="1" x14ac:dyDescent="0.25">
      <c r="A235" s="19">
        <v>231</v>
      </c>
      <c r="B235" s="8" t="s">
        <v>327</v>
      </c>
      <c r="C235" s="8" t="s">
        <v>178</v>
      </c>
      <c r="D235" s="22">
        <v>0</v>
      </c>
      <c r="E235" s="8" t="s">
        <v>244</v>
      </c>
      <c r="F235" s="22">
        <v>605</v>
      </c>
      <c r="G235" s="22">
        <v>97.679000000000002</v>
      </c>
      <c r="H235" s="22">
        <v>98.694999999999993</v>
      </c>
      <c r="I235" s="22">
        <v>0</v>
      </c>
      <c r="J235" s="22" t="s">
        <v>238</v>
      </c>
      <c r="K235" s="22" t="s">
        <v>238</v>
      </c>
      <c r="L235" s="22" t="s">
        <v>238</v>
      </c>
      <c r="M235" s="22" t="s">
        <v>238</v>
      </c>
      <c r="N235" s="22" t="s">
        <v>238</v>
      </c>
      <c r="O235" s="22" t="s">
        <v>238</v>
      </c>
      <c r="P235" s="22" t="s">
        <v>238</v>
      </c>
      <c r="Q235" s="22" t="s">
        <v>238</v>
      </c>
      <c r="R235" s="22" t="s">
        <v>238</v>
      </c>
      <c r="S235" s="22" t="s">
        <v>238</v>
      </c>
      <c r="T235" s="22" t="s">
        <v>238</v>
      </c>
      <c r="U235" s="22" t="s">
        <v>238</v>
      </c>
      <c r="V235" s="19" t="s">
        <v>238</v>
      </c>
      <c r="W235" s="19" t="s">
        <v>238</v>
      </c>
      <c r="X235" s="19" t="s">
        <v>238</v>
      </c>
      <c r="Y235" s="19" t="s">
        <v>238</v>
      </c>
      <c r="Z235" s="19" t="s">
        <v>238</v>
      </c>
      <c r="AA235" s="19" t="s">
        <v>238</v>
      </c>
      <c r="AB235" s="19" t="s">
        <v>238</v>
      </c>
      <c r="AC235" s="19" t="s">
        <v>238</v>
      </c>
      <c r="AD235" s="19" t="s">
        <v>238</v>
      </c>
      <c r="AE235" s="19" t="str">
        <f t="shared" si="9"/>
        <v/>
      </c>
      <c r="AF235" s="19" t="str">
        <f t="shared" si="10"/>
        <v/>
      </c>
      <c r="AG235" s="19" t="str">
        <f t="shared" si="11"/>
        <v/>
      </c>
    </row>
    <row r="236" spans="1:33" ht="15.95" customHeight="1" x14ac:dyDescent="0.25">
      <c r="A236" s="19">
        <v>232</v>
      </c>
      <c r="B236" s="8" t="s">
        <v>327</v>
      </c>
      <c r="C236" s="8" t="s">
        <v>178</v>
      </c>
      <c r="D236" s="22">
        <v>1</v>
      </c>
      <c r="E236" s="8" t="s">
        <v>245</v>
      </c>
      <c r="F236" s="22">
        <v>8</v>
      </c>
      <c r="G236" s="22">
        <v>2.3210000000000002</v>
      </c>
      <c r="H236" s="22">
        <v>1.3049999999999999</v>
      </c>
      <c r="I236" s="22">
        <v>0</v>
      </c>
      <c r="J236" s="22" t="s">
        <v>238</v>
      </c>
      <c r="K236" s="22" t="s">
        <v>238</v>
      </c>
      <c r="L236" s="22" t="s">
        <v>238</v>
      </c>
      <c r="M236" s="22" t="s">
        <v>238</v>
      </c>
      <c r="N236" s="22" t="s">
        <v>238</v>
      </c>
      <c r="O236" s="22" t="s">
        <v>238</v>
      </c>
      <c r="P236" s="22" t="s">
        <v>238</v>
      </c>
      <c r="Q236" s="22" t="s">
        <v>238</v>
      </c>
      <c r="R236" s="22" t="s">
        <v>238</v>
      </c>
      <c r="S236" s="22" t="s">
        <v>238</v>
      </c>
      <c r="T236" s="22" t="s">
        <v>238</v>
      </c>
      <c r="U236" s="22" t="s">
        <v>238</v>
      </c>
      <c r="V236" s="19" t="s">
        <v>238</v>
      </c>
      <c r="W236" s="19" t="s">
        <v>238</v>
      </c>
      <c r="X236" s="19" t="s">
        <v>238</v>
      </c>
      <c r="Y236" s="19" t="s">
        <v>238</v>
      </c>
      <c r="Z236" s="19" t="s">
        <v>238</v>
      </c>
      <c r="AA236" s="19" t="s">
        <v>238</v>
      </c>
      <c r="AB236" s="19" t="s">
        <v>238</v>
      </c>
      <c r="AC236" s="19" t="s">
        <v>238</v>
      </c>
      <c r="AD236" s="19" t="s">
        <v>238</v>
      </c>
      <c r="AE236" s="19" t="str">
        <f t="shared" si="9"/>
        <v/>
      </c>
      <c r="AF236" s="19" t="str">
        <f t="shared" si="10"/>
        <v/>
      </c>
      <c r="AG236" s="19" t="str">
        <f t="shared" si="11"/>
        <v/>
      </c>
    </row>
    <row r="237" spans="1:33" ht="15.95" customHeight="1" x14ac:dyDescent="0.25">
      <c r="A237" s="19">
        <v>233</v>
      </c>
      <c r="B237" s="8" t="s">
        <v>328</v>
      </c>
      <c r="C237" s="8" t="s">
        <v>179</v>
      </c>
      <c r="D237" s="22" t="s">
        <v>238</v>
      </c>
      <c r="E237" s="8" t="s">
        <v>239</v>
      </c>
      <c r="F237" s="22" t="s">
        <v>238</v>
      </c>
      <c r="G237" s="22" t="s">
        <v>238</v>
      </c>
      <c r="H237" s="22" t="s">
        <v>238</v>
      </c>
      <c r="I237" s="22" t="s">
        <v>238</v>
      </c>
      <c r="J237" s="22">
        <v>0.27428999999999998</v>
      </c>
      <c r="K237" s="22">
        <v>7.9049999999999995E-2</v>
      </c>
      <c r="L237" s="22">
        <v>0.46954000000000001</v>
      </c>
      <c r="M237" s="22">
        <v>0.54237000000000002</v>
      </c>
      <c r="N237" s="22">
        <v>0.28837000000000002</v>
      </c>
      <c r="O237" s="22">
        <v>8.7520000000000001E-2</v>
      </c>
      <c r="P237" s="22">
        <v>0.48923</v>
      </c>
      <c r="Q237" s="22">
        <v>0.43136999999999998</v>
      </c>
      <c r="R237" s="22" t="s">
        <v>238</v>
      </c>
      <c r="S237" s="22" t="s">
        <v>238</v>
      </c>
      <c r="T237" s="22" t="s">
        <v>238</v>
      </c>
      <c r="U237" s="22" t="s">
        <v>238</v>
      </c>
      <c r="V237" s="19">
        <v>0.31191999999999998</v>
      </c>
      <c r="W237" s="19">
        <v>4.6499999999999996E-3</v>
      </c>
      <c r="X237" s="19">
        <v>0.55752999999999997</v>
      </c>
      <c r="Y237" s="19">
        <v>0.38140000000000002</v>
      </c>
      <c r="Z237" s="19">
        <v>0.12383</v>
      </c>
      <c r="AA237" s="19">
        <v>0.61512999999999995</v>
      </c>
      <c r="AB237" s="19" t="s">
        <v>238</v>
      </c>
      <c r="AC237" s="19" t="s">
        <v>238</v>
      </c>
      <c r="AD237" s="19" t="s">
        <v>238</v>
      </c>
      <c r="AE237" s="19" t="str">
        <f t="shared" si="9"/>
        <v>0.31 (0.00, 0.56)</v>
      </c>
      <c r="AF237" s="19" t="str">
        <f t="shared" si="10"/>
        <v>0.38 (0.12, 0.62)</v>
      </c>
      <c r="AG237" s="19" t="str">
        <f t="shared" si="11"/>
        <v/>
      </c>
    </row>
    <row r="238" spans="1:33" ht="15.95" customHeight="1" x14ac:dyDescent="0.25">
      <c r="A238" s="19">
        <v>234</v>
      </c>
      <c r="B238" s="8" t="s">
        <v>328</v>
      </c>
      <c r="C238" s="8" t="s">
        <v>179</v>
      </c>
      <c r="D238" s="22">
        <v>0</v>
      </c>
      <c r="E238" s="8" t="s">
        <v>329</v>
      </c>
      <c r="F238" s="22">
        <v>226</v>
      </c>
      <c r="G238" s="22">
        <v>41.384999999999998</v>
      </c>
      <c r="H238" s="22">
        <v>36.808</v>
      </c>
      <c r="I238" s="22">
        <v>0</v>
      </c>
      <c r="J238" s="22" t="s">
        <v>238</v>
      </c>
      <c r="K238" s="22" t="s">
        <v>238</v>
      </c>
      <c r="L238" s="22" t="s">
        <v>238</v>
      </c>
      <c r="M238" s="22" t="s">
        <v>238</v>
      </c>
      <c r="N238" s="22" t="s">
        <v>238</v>
      </c>
      <c r="O238" s="22" t="s">
        <v>238</v>
      </c>
      <c r="P238" s="22" t="s">
        <v>238</v>
      </c>
      <c r="Q238" s="22" t="s">
        <v>238</v>
      </c>
      <c r="R238" s="22" t="s">
        <v>238</v>
      </c>
      <c r="S238" s="22" t="s">
        <v>238</v>
      </c>
      <c r="T238" s="22" t="s">
        <v>238</v>
      </c>
      <c r="U238" s="22" t="s">
        <v>238</v>
      </c>
      <c r="V238" s="19" t="s">
        <v>238</v>
      </c>
      <c r="W238" s="19" t="s">
        <v>238</v>
      </c>
      <c r="X238" s="19" t="s">
        <v>238</v>
      </c>
      <c r="Y238" s="19" t="s">
        <v>238</v>
      </c>
      <c r="Z238" s="19" t="s">
        <v>238</v>
      </c>
      <c r="AA238" s="19" t="s">
        <v>238</v>
      </c>
      <c r="AB238" s="19" t="s">
        <v>238</v>
      </c>
      <c r="AC238" s="19" t="s">
        <v>238</v>
      </c>
      <c r="AD238" s="19" t="s">
        <v>238</v>
      </c>
      <c r="AE238" s="19" t="str">
        <f t="shared" si="9"/>
        <v/>
      </c>
      <c r="AF238" s="19" t="str">
        <f t="shared" si="10"/>
        <v/>
      </c>
      <c r="AG238" s="19" t="str">
        <f t="shared" si="11"/>
        <v/>
      </c>
    </row>
    <row r="239" spans="1:33" ht="15.95" customHeight="1" x14ac:dyDescent="0.25">
      <c r="A239" s="19">
        <v>235</v>
      </c>
      <c r="B239" s="8" t="s">
        <v>328</v>
      </c>
      <c r="C239" s="8" t="s">
        <v>179</v>
      </c>
      <c r="D239" s="22">
        <v>1</v>
      </c>
      <c r="E239" s="8" t="s">
        <v>330</v>
      </c>
      <c r="F239" s="22">
        <v>282</v>
      </c>
      <c r="G239" s="22">
        <v>34.813000000000002</v>
      </c>
      <c r="H239" s="22">
        <v>45.927999999999997</v>
      </c>
      <c r="I239" s="22">
        <v>0</v>
      </c>
      <c r="J239" s="22" t="s">
        <v>238</v>
      </c>
      <c r="K239" s="22" t="s">
        <v>238</v>
      </c>
      <c r="L239" s="22" t="s">
        <v>238</v>
      </c>
      <c r="M239" s="22" t="s">
        <v>238</v>
      </c>
      <c r="N239" s="22" t="s">
        <v>238</v>
      </c>
      <c r="O239" s="22" t="s">
        <v>238</v>
      </c>
      <c r="P239" s="22" t="s">
        <v>238</v>
      </c>
      <c r="Q239" s="22" t="s">
        <v>238</v>
      </c>
      <c r="R239" s="22" t="s">
        <v>238</v>
      </c>
      <c r="S239" s="22" t="s">
        <v>238</v>
      </c>
      <c r="T239" s="22" t="s">
        <v>238</v>
      </c>
      <c r="U239" s="22" t="s">
        <v>238</v>
      </c>
      <c r="V239" s="19" t="s">
        <v>238</v>
      </c>
      <c r="W239" s="19" t="s">
        <v>238</v>
      </c>
      <c r="X239" s="19" t="s">
        <v>238</v>
      </c>
      <c r="Y239" s="19" t="s">
        <v>238</v>
      </c>
      <c r="Z239" s="19" t="s">
        <v>238</v>
      </c>
      <c r="AA239" s="19" t="s">
        <v>238</v>
      </c>
      <c r="AB239" s="19" t="s">
        <v>238</v>
      </c>
      <c r="AC239" s="19" t="s">
        <v>238</v>
      </c>
      <c r="AD239" s="19" t="s">
        <v>238</v>
      </c>
      <c r="AE239" s="19" t="str">
        <f t="shared" si="9"/>
        <v/>
      </c>
      <c r="AF239" s="19" t="str">
        <f t="shared" si="10"/>
        <v/>
      </c>
      <c r="AG239" s="19" t="str">
        <f t="shared" si="11"/>
        <v/>
      </c>
    </row>
    <row r="240" spans="1:33" ht="15.95" customHeight="1" x14ac:dyDescent="0.25">
      <c r="A240" s="19">
        <v>236</v>
      </c>
      <c r="B240" s="8" t="s">
        <v>328</v>
      </c>
      <c r="C240" s="8" t="s">
        <v>179</v>
      </c>
      <c r="D240" s="22">
        <v>2</v>
      </c>
      <c r="E240" s="8" t="s">
        <v>261</v>
      </c>
      <c r="F240" s="22">
        <v>76</v>
      </c>
      <c r="G240" s="22">
        <v>15.452999999999999</v>
      </c>
      <c r="H240" s="22">
        <v>12.378</v>
      </c>
      <c r="I240" s="22">
        <v>0</v>
      </c>
      <c r="J240" s="22" t="s">
        <v>238</v>
      </c>
      <c r="K240" s="22" t="s">
        <v>238</v>
      </c>
      <c r="L240" s="22" t="s">
        <v>238</v>
      </c>
      <c r="M240" s="22" t="s">
        <v>238</v>
      </c>
      <c r="N240" s="22" t="s">
        <v>238</v>
      </c>
      <c r="O240" s="22" t="s">
        <v>238</v>
      </c>
      <c r="P240" s="22" t="s">
        <v>238</v>
      </c>
      <c r="Q240" s="22" t="s">
        <v>238</v>
      </c>
      <c r="R240" s="22" t="s">
        <v>238</v>
      </c>
      <c r="S240" s="22" t="s">
        <v>238</v>
      </c>
      <c r="T240" s="22" t="s">
        <v>238</v>
      </c>
      <c r="U240" s="22" t="s">
        <v>238</v>
      </c>
      <c r="V240" s="19" t="s">
        <v>238</v>
      </c>
      <c r="W240" s="19" t="s">
        <v>238</v>
      </c>
      <c r="X240" s="19" t="s">
        <v>238</v>
      </c>
      <c r="Y240" s="19" t="s">
        <v>238</v>
      </c>
      <c r="Z240" s="19" t="s">
        <v>238</v>
      </c>
      <c r="AA240" s="19" t="s">
        <v>238</v>
      </c>
      <c r="AB240" s="19" t="s">
        <v>238</v>
      </c>
      <c r="AC240" s="19" t="s">
        <v>238</v>
      </c>
      <c r="AD240" s="19" t="s">
        <v>238</v>
      </c>
      <c r="AE240" s="19" t="str">
        <f t="shared" si="9"/>
        <v/>
      </c>
      <c r="AF240" s="19" t="str">
        <f t="shared" si="10"/>
        <v/>
      </c>
      <c r="AG240" s="19" t="str">
        <f t="shared" si="11"/>
        <v/>
      </c>
    </row>
    <row r="241" spans="1:33" ht="15.95" customHeight="1" x14ac:dyDescent="0.25">
      <c r="A241" s="19">
        <v>237</v>
      </c>
      <c r="B241" s="8" t="s">
        <v>328</v>
      </c>
      <c r="C241" s="8" t="s">
        <v>179</v>
      </c>
      <c r="D241" s="22">
        <v>3</v>
      </c>
      <c r="E241" s="8" t="s">
        <v>331</v>
      </c>
      <c r="F241" s="22">
        <v>30</v>
      </c>
      <c r="G241" s="22">
        <v>8.3480000000000008</v>
      </c>
      <c r="H241" s="22">
        <v>4.8860000000000001</v>
      </c>
      <c r="I241" s="22">
        <v>0</v>
      </c>
      <c r="J241" s="22" t="s">
        <v>238</v>
      </c>
      <c r="K241" s="22" t="s">
        <v>238</v>
      </c>
      <c r="L241" s="22" t="s">
        <v>238</v>
      </c>
      <c r="M241" s="22" t="s">
        <v>238</v>
      </c>
      <c r="N241" s="22" t="s">
        <v>238</v>
      </c>
      <c r="O241" s="22" t="s">
        <v>238</v>
      </c>
      <c r="P241" s="22" t="s">
        <v>238</v>
      </c>
      <c r="Q241" s="22" t="s">
        <v>238</v>
      </c>
      <c r="R241" s="22" t="s">
        <v>238</v>
      </c>
      <c r="S241" s="22" t="s">
        <v>238</v>
      </c>
      <c r="T241" s="22" t="s">
        <v>238</v>
      </c>
      <c r="U241" s="22" t="s">
        <v>238</v>
      </c>
      <c r="V241" s="19" t="s">
        <v>238</v>
      </c>
      <c r="W241" s="19" t="s">
        <v>238</v>
      </c>
      <c r="X241" s="19" t="s">
        <v>238</v>
      </c>
      <c r="Y241" s="19" t="s">
        <v>238</v>
      </c>
      <c r="Z241" s="19" t="s">
        <v>238</v>
      </c>
      <c r="AA241" s="19" t="s">
        <v>238</v>
      </c>
      <c r="AB241" s="19" t="s">
        <v>238</v>
      </c>
      <c r="AC241" s="19" t="s">
        <v>238</v>
      </c>
      <c r="AD241" s="19" t="s">
        <v>238</v>
      </c>
      <c r="AE241" s="19" t="str">
        <f t="shared" si="9"/>
        <v/>
      </c>
      <c r="AF241" s="19" t="str">
        <f t="shared" si="10"/>
        <v/>
      </c>
      <c r="AG241" s="19" t="str">
        <f t="shared" si="11"/>
        <v/>
      </c>
    </row>
    <row r="242" spans="1:33" ht="15.95" customHeight="1" x14ac:dyDescent="0.25">
      <c r="A242" s="19">
        <v>238</v>
      </c>
      <c r="B242" s="8" t="s">
        <v>332</v>
      </c>
      <c r="C242" s="8" t="s">
        <v>333</v>
      </c>
      <c r="D242" s="22" t="s">
        <v>238</v>
      </c>
      <c r="E242" s="8" t="s">
        <v>239</v>
      </c>
      <c r="F242" s="22" t="s">
        <v>238</v>
      </c>
      <c r="G242" s="22" t="s">
        <v>238</v>
      </c>
      <c r="H242" s="22" t="s">
        <v>238</v>
      </c>
      <c r="I242" s="22" t="s">
        <v>238</v>
      </c>
      <c r="J242" s="22">
        <v>0.38612999999999997</v>
      </c>
      <c r="K242" s="22">
        <v>0.15065999999999999</v>
      </c>
      <c r="L242" s="22">
        <v>0.62160000000000004</v>
      </c>
      <c r="M242" s="22">
        <v>0.69491999999999998</v>
      </c>
      <c r="N242" s="22">
        <v>0.49596000000000001</v>
      </c>
      <c r="O242" s="22">
        <v>0.24424999999999999</v>
      </c>
      <c r="P242" s="22">
        <v>0.74765999999999999</v>
      </c>
      <c r="Q242" s="22">
        <v>0.78430999999999995</v>
      </c>
      <c r="R242" s="22">
        <v>0.41563</v>
      </c>
      <c r="S242" s="22">
        <v>0.18767</v>
      </c>
      <c r="T242" s="22">
        <v>0.64359</v>
      </c>
      <c r="U242" s="22">
        <v>0.84</v>
      </c>
      <c r="V242" s="19">
        <v>0.39062999999999998</v>
      </c>
      <c r="W242" s="19">
        <v>0.15365000000000001</v>
      </c>
      <c r="X242" s="19">
        <v>0.59375</v>
      </c>
      <c r="Y242" s="19">
        <v>0.49523</v>
      </c>
      <c r="Z242" s="19">
        <v>0.21990000000000001</v>
      </c>
      <c r="AA242" s="19">
        <v>0.72467000000000004</v>
      </c>
      <c r="AB242" s="19">
        <v>0.40773999999999999</v>
      </c>
      <c r="AC242" s="19">
        <v>0.11161</v>
      </c>
      <c r="AD242" s="19">
        <v>0.62983999999999996</v>
      </c>
      <c r="AE242" s="19" t="str">
        <f t="shared" si="9"/>
        <v>0.39 (0.15, 0.59)</v>
      </c>
      <c r="AF242" s="19" t="str">
        <f t="shared" si="10"/>
        <v>0.50 (0.22, 0.72)</v>
      </c>
      <c r="AG242" s="19" t="str">
        <f t="shared" si="11"/>
        <v>0.41 (0.11, 0.63)</v>
      </c>
    </row>
    <row r="243" spans="1:33" ht="15.95" customHeight="1" x14ac:dyDescent="0.25">
      <c r="A243" s="19">
        <v>239</v>
      </c>
      <c r="B243" s="8" t="s">
        <v>332</v>
      </c>
      <c r="C243" s="8" t="s">
        <v>333</v>
      </c>
      <c r="D243" s="22">
        <v>0</v>
      </c>
      <c r="E243" s="8" t="s">
        <v>244</v>
      </c>
      <c r="F243" s="22">
        <v>128</v>
      </c>
      <c r="G243" s="22">
        <v>41.384999999999998</v>
      </c>
      <c r="H243" s="22">
        <v>36.808</v>
      </c>
      <c r="I243" s="22">
        <v>19.364999999999998</v>
      </c>
      <c r="J243" s="22" t="s">
        <v>238</v>
      </c>
      <c r="K243" s="22" t="s">
        <v>238</v>
      </c>
      <c r="L243" s="22" t="s">
        <v>238</v>
      </c>
      <c r="M243" s="22" t="s">
        <v>238</v>
      </c>
      <c r="N243" s="22" t="s">
        <v>238</v>
      </c>
      <c r="O243" s="22" t="s">
        <v>238</v>
      </c>
      <c r="P243" s="22" t="s">
        <v>238</v>
      </c>
      <c r="Q243" s="22" t="s">
        <v>238</v>
      </c>
      <c r="R243" s="22" t="s">
        <v>238</v>
      </c>
      <c r="S243" s="22" t="s">
        <v>238</v>
      </c>
      <c r="T243" s="22" t="s">
        <v>238</v>
      </c>
      <c r="U243" s="22" t="s">
        <v>238</v>
      </c>
      <c r="V243" s="19" t="s">
        <v>238</v>
      </c>
      <c r="W243" s="19" t="s">
        <v>238</v>
      </c>
      <c r="X243" s="19" t="s">
        <v>238</v>
      </c>
      <c r="Y243" s="19" t="s">
        <v>238</v>
      </c>
      <c r="Z243" s="19" t="s">
        <v>238</v>
      </c>
      <c r="AA243" s="19" t="s">
        <v>238</v>
      </c>
      <c r="AB243" s="19" t="s">
        <v>238</v>
      </c>
      <c r="AC243" s="19" t="s">
        <v>238</v>
      </c>
      <c r="AD243" s="19" t="s">
        <v>238</v>
      </c>
      <c r="AE243" s="19" t="str">
        <f t="shared" si="9"/>
        <v/>
      </c>
      <c r="AF243" s="19" t="str">
        <f t="shared" si="10"/>
        <v/>
      </c>
      <c r="AG243" s="19" t="str">
        <f t="shared" si="11"/>
        <v/>
      </c>
    </row>
    <row r="244" spans="1:33" ht="15.95" customHeight="1" x14ac:dyDescent="0.25">
      <c r="A244" s="19">
        <v>240</v>
      </c>
      <c r="B244" s="8" t="s">
        <v>332</v>
      </c>
      <c r="C244" s="8" t="s">
        <v>333</v>
      </c>
      <c r="D244" s="22">
        <v>1</v>
      </c>
      <c r="E244" s="8" t="s">
        <v>245</v>
      </c>
      <c r="F244" s="22">
        <v>533</v>
      </c>
      <c r="G244" s="22">
        <v>58.615000000000002</v>
      </c>
      <c r="H244" s="22">
        <v>63.192</v>
      </c>
      <c r="I244" s="22">
        <v>80.635000000000005</v>
      </c>
      <c r="J244" s="22" t="s">
        <v>238</v>
      </c>
      <c r="K244" s="22" t="s">
        <v>238</v>
      </c>
      <c r="L244" s="22" t="s">
        <v>238</v>
      </c>
      <c r="M244" s="22" t="s">
        <v>238</v>
      </c>
      <c r="N244" s="22" t="s">
        <v>238</v>
      </c>
      <c r="O244" s="22" t="s">
        <v>238</v>
      </c>
      <c r="P244" s="22" t="s">
        <v>238</v>
      </c>
      <c r="Q244" s="22" t="s">
        <v>238</v>
      </c>
      <c r="R244" s="22" t="s">
        <v>238</v>
      </c>
      <c r="S244" s="22" t="s">
        <v>238</v>
      </c>
      <c r="T244" s="22" t="s">
        <v>238</v>
      </c>
      <c r="U244" s="22" t="s">
        <v>238</v>
      </c>
      <c r="V244" s="19" t="s">
        <v>238</v>
      </c>
      <c r="W244" s="19" t="s">
        <v>238</v>
      </c>
      <c r="X244" s="19" t="s">
        <v>238</v>
      </c>
      <c r="Y244" s="19" t="s">
        <v>238</v>
      </c>
      <c r="Z244" s="19" t="s">
        <v>238</v>
      </c>
      <c r="AA244" s="19" t="s">
        <v>238</v>
      </c>
      <c r="AB244" s="19" t="s">
        <v>238</v>
      </c>
      <c r="AC244" s="19" t="s">
        <v>238</v>
      </c>
      <c r="AD244" s="19" t="s">
        <v>238</v>
      </c>
      <c r="AE244" s="19" t="str">
        <f t="shared" si="9"/>
        <v/>
      </c>
      <c r="AF244" s="19" t="str">
        <f t="shared" si="10"/>
        <v/>
      </c>
      <c r="AG244" s="19" t="str">
        <f t="shared" si="11"/>
        <v/>
      </c>
    </row>
    <row r="245" spans="1:33" ht="15.95" customHeight="1" x14ac:dyDescent="0.25">
      <c r="A245" s="19">
        <v>241</v>
      </c>
      <c r="B245" s="8" t="s">
        <v>334</v>
      </c>
      <c r="C245" s="8" t="s">
        <v>180</v>
      </c>
      <c r="D245" s="22" t="s">
        <v>238</v>
      </c>
      <c r="E245" s="8" t="s">
        <v>239</v>
      </c>
      <c r="F245" s="22" t="s">
        <v>238</v>
      </c>
      <c r="G245" s="22" t="s">
        <v>238</v>
      </c>
      <c r="H245" s="22" t="s">
        <v>238</v>
      </c>
      <c r="I245" s="22" t="s">
        <v>238</v>
      </c>
      <c r="J245" s="22">
        <v>0.47025</v>
      </c>
      <c r="K245" s="22">
        <v>0.29046</v>
      </c>
      <c r="L245" s="22">
        <v>0.65003999999999995</v>
      </c>
      <c r="M245" s="22">
        <v>0.57691999999999999</v>
      </c>
      <c r="N245" s="22">
        <v>0.53700999999999999</v>
      </c>
      <c r="O245" s="22">
        <v>0.31919999999999998</v>
      </c>
      <c r="P245" s="22">
        <v>0.75482000000000005</v>
      </c>
      <c r="Q245" s="22">
        <v>0.72092999999999996</v>
      </c>
      <c r="R245" s="22">
        <v>0.40161000000000002</v>
      </c>
      <c r="S245" s="22">
        <v>0.23268</v>
      </c>
      <c r="T245" s="22">
        <v>0.57052999999999998</v>
      </c>
      <c r="U245" s="22">
        <v>0.59721999999999997</v>
      </c>
      <c r="V245" s="19">
        <v>0.55284999999999995</v>
      </c>
      <c r="W245" s="19">
        <v>0.35681000000000002</v>
      </c>
      <c r="X245" s="19">
        <v>0.74019000000000001</v>
      </c>
      <c r="Y245" s="19">
        <v>0.46511000000000002</v>
      </c>
      <c r="Z245" s="19">
        <v>0.13124</v>
      </c>
      <c r="AA245" s="19">
        <v>0.76695999999999998</v>
      </c>
      <c r="AB245" s="19">
        <v>0.47092000000000001</v>
      </c>
      <c r="AC245" s="19">
        <v>0.251</v>
      </c>
      <c r="AD245" s="19">
        <v>0.64583999999999997</v>
      </c>
      <c r="AE245" s="19" t="str">
        <f t="shared" si="9"/>
        <v>0.55 (0.36, 0.74)</v>
      </c>
      <c r="AF245" s="19" t="str">
        <f t="shared" si="10"/>
        <v>0.47 (0.13, 0.77)</v>
      </c>
      <c r="AG245" s="19" t="str">
        <f t="shared" si="11"/>
        <v>0.47 (0.25, 0.65)</v>
      </c>
    </row>
    <row r="246" spans="1:33" ht="15.95" customHeight="1" x14ac:dyDescent="0.25">
      <c r="A246" s="19">
        <v>242</v>
      </c>
      <c r="B246" s="8" t="s">
        <v>334</v>
      </c>
      <c r="C246" s="8" t="s">
        <v>180</v>
      </c>
      <c r="D246" s="22">
        <v>0</v>
      </c>
      <c r="E246" s="8" t="s">
        <v>335</v>
      </c>
      <c r="F246" s="22">
        <v>123</v>
      </c>
      <c r="G246" s="22">
        <v>28.347999999999999</v>
      </c>
      <c r="H246" s="22">
        <v>27.434999999999999</v>
      </c>
      <c r="I246" s="22">
        <v>22.486000000000001</v>
      </c>
      <c r="J246" s="22" t="s">
        <v>238</v>
      </c>
      <c r="K246" s="22" t="s">
        <v>238</v>
      </c>
      <c r="L246" s="22" t="s">
        <v>238</v>
      </c>
      <c r="M246" s="22" t="s">
        <v>238</v>
      </c>
      <c r="N246" s="22" t="s">
        <v>238</v>
      </c>
      <c r="O246" s="22" t="s">
        <v>238</v>
      </c>
      <c r="P246" s="22" t="s">
        <v>238</v>
      </c>
      <c r="Q246" s="22" t="s">
        <v>238</v>
      </c>
      <c r="R246" s="22" t="s">
        <v>238</v>
      </c>
      <c r="S246" s="22" t="s">
        <v>238</v>
      </c>
      <c r="T246" s="22" t="s">
        <v>238</v>
      </c>
      <c r="U246" s="22" t="s">
        <v>238</v>
      </c>
      <c r="V246" s="19" t="s">
        <v>238</v>
      </c>
      <c r="W246" s="19" t="s">
        <v>238</v>
      </c>
      <c r="X246" s="19" t="s">
        <v>238</v>
      </c>
      <c r="Y246" s="19" t="s">
        <v>238</v>
      </c>
      <c r="Z246" s="19" t="s">
        <v>238</v>
      </c>
      <c r="AA246" s="19" t="s">
        <v>238</v>
      </c>
      <c r="AB246" s="19" t="s">
        <v>238</v>
      </c>
      <c r="AC246" s="19" t="s">
        <v>238</v>
      </c>
      <c r="AD246" s="19" t="s">
        <v>238</v>
      </c>
      <c r="AE246" s="19" t="str">
        <f t="shared" si="9"/>
        <v/>
      </c>
      <c r="AF246" s="19" t="str">
        <f t="shared" si="10"/>
        <v/>
      </c>
      <c r="AG246" s="19" t="str">
        <f t="shared" si="11"/>
        <v/>
      </c>
    </row>
    <row r="247" spans="1:33" ht="15.95" customHeight="1" x14ac:dyDescent="0.25">
      <c r="A247" s="19">
        <v>243</v>
      </c>
      <c r="B247" s="8" t="s">
        <v>334</v>
      </c>
      <c r="C247" s="8" t="s">
        <v>180</v>
      </c>
      <c r="D247" s="22">
        <v>1</v>
      </c>
      <c r="E247" s="8" t="s">
        <v>336</v>
      </c>
      <c r="F247" s="22">
        <v>253</v>
      </c>
      <c r="G247" s="22">
        <v>35.268000000000001</v>
      </c>
      <c r="H247" s="22">
        <v>46.72</v>
      </c>
      <c r="I247" s="22">
        <v>46.252000000000002</v>
      </c>
      <c r="J247" s="22" t="s">
        <v>238</v>
      </c>
      <c r="K247" s="22" t="s">
        <v>238</v>
      </c>
      <c r="L247" s="22" t="s">
        <v>238</v>
      </c>
      <c r="M247" s="22" t="s">
        <v>238</v>
      </c>
      <c r="N247" s="22" t="s">
        <v>238</v>
      </c>
      <c r="O247" s="22" t="s">
        <v>238</v>
      </c>
      <c r="P247" s="22" t="s">
        <v>238</v>
      </c>
      <c r="Q247" s="22" t="s">
        <v>238</v>
      </c>
      <c r="R247" s="22" t="s">
        <v>238</v>
      </c>
      <c r="S247" s="22" t="s">
        <v>238</v>
      </c>
      <c r="T247" s="22" t="s">
        <v>238</v>
      </c>
      <c r="U247" s="22" t="s">
        <v>238</v>
      </c>
      <c r="V247" s="19" t="s">
        <v>238</v>
      </c>
      <c r="W247" s="19" t="s">
        <v>238</v>
      </c>
      <c r="X247" s="19" t="s">
        <v>238</v>
      </c>
      <c r="Y247" s="19" t="s">
        <v>238</v>
      </c>
      <c r="Z247" s="19" t="s">
        <v>238</v>
      </c>
      <c r="AA247" s="19" t="s">
        <v>238</v>
      </c>
      <c r="AB247" s="19" t="s">
        <v>238</v>
      </c>
      <c r="AC247" s="19" t="s">
        <v>238</v>
      </c>
      <c r="AD247" s="19" t="s">
        <v>238</v>
      </c>
      <c r="AE247" s="19" t="str">
        <f t="shared" si="9"/>
        <v/>
      </c>
      <c r="AF247" s="19" t="str">
        <f t="shared" si="10"/>
        <v/>
      </c>
      <c r="AG247" s="19" t="str">
        <f t="shared" si="11"/>
        <v/>
      </c>
    </row>
    <row r="248" spans="1:33" ht="15.95" customHeight="1" x14ac:dyDescent="0.25">
      <c r="A248" s="19">
        <v>244</v>
      </c>
      <c r="B248" s="8" t="s">
        <v>334</v>
      </c>
      <c r="C248" s="8" t="s">
        <v>180</v>
      </c>
      <c r="D248" s="22">
        <v>2</v>
      </c>
      <c r="E248" s="8" t="s">
        <v>337</v>
      </c>
      <c r="F248" s="22">
        <v>170</v>
      </c>
      <c r="G248" s="22">
        <v>35.938000000000002</v>
      </c>
      <c r="H248" s="22">
        <v>25.844999999999999</v>
      </c>
      <c r="I248" s="22">
        <v>31.079000000000001</v>
      </c>
      <c r="J248" s="22" t="s">
        <v>238</v>
      </c>
      <c r="K248" s="22" t="s">
        <v>238</v>
      </c>
      <c r="L248" s="22" t="s">
        <v>238</v>
      </c>
      <c r="M248" s="22" t="s">
        <v>238</v>
      </c>
      <c r="N248" s="22" t="s">
        <v>238</v>
      </c>
      <c r="O248" s="22" t="s">
        <v>238</v>
      </c>
      <c r="P248" s="22" t="s">
        <v>238</v>
      </c>
      <c r="Q248" s="22" t="s">
        <v>238</v>
      </c>
      <c r="R248" s="22" t="s">
        <v>238</v>
      </c>
      <c r="S248" s="22" t="s">
        <v>238</v>
      </c>
      <c r="T248" s="22" t="s">
        <v>238</v>
      </c>
      <c r="U248" s="22" t="s">
        <v>238</v>
      </c>
      <c r="V248" s="19" t="s">
        <v>238</v>
      </c>
      <c r="W248" s="19" t="s">
        <v>238</v>
      </c>
      <c r="X248" s="19" t="s">
        <v>238</v>
      </c>
      <c r="Y248" s="19" t="s">
        <v>238</v>
      </c>
      <c r="Z248" s="19" t="s">
        <v>238</v>
      </c>
      <c r="AA248" s="19" t="s">
        <v>238</v>
      </c>
      <c r="AB248" s="19" t="s">
        <v>238</v>
      </c>
      <c r="AC248" s="19" t="s">
        <v>238</v>
      </c>
      <c r="AD248" s="19" t="s">
        <v>238</v>
      </c>
      <c r="AE248" s="19" t="str">
        <f t="shared" si="9"/>
        <v/>
      </c>
      <c r="AF248" s="19" t="str">
        <f t="shared" si="10"/>
        <v/>
      </c>
      <c r="AG248" s="19" t="str">
        <f t="shared" si="11"/>
        <v/>
      </c>
    </row>
    <row r="249" spans="1:33" ht="15.95" customHeight="1" x14ac:dyDescent="0.25">
      <c r="A249" s="19">
        <v>245</v>
      </c>
      <c r="B249" s="8" t="s">
        <v>334</v>
      </c>
      <c r="C249" s="8" t="s">
        <v>180</v>
      </c>
      <c r="D249" s="22">
        <v>96</v>
      </c>
      <c r="E249" s="8" t="s">
        <v>338</v>
      </c>
      <c r="F249" s="22">
        <v>1</v>
      </c>
      <c r="G249" s="22">
        <v>0.44600000000000001</v>
      </c>
      <c r="H249" s="22">
        <v>0</v>
      </c>
      <c r="I249" s="22">
        <v>0.183</v>
      </c>
      <c r="J249" s="22" t="s">
        <v>238</v>
      </c>
      <c r="K249" s="22" t="s">
        <v>238</v>
      </c>
      <c r="L249" s="22" t="s">
        <v>238</v>
      </c>
      <c r="M249" s="22" t="s">
        <v>238</v>
      </c>
      <c r="N249" s="22" t="s">
        <v>238</v>
      </c>
      <c r="O249" s="22" t="s">
        <v>238</v>
      </c>
      <c r="P249" s="22" t="s">
        <v>238</v>
      </c>
      <c r="Q249" s="22" t="s">
        <v>238</v>
      </c>
      <c r="R249" s="22" t="s">
        <v>238</v>
      </c>
      <c r="S249" s="22" t="s">
        <v>238</v>
      </c>
      <c r="T249" s="22" t="s">
        <v>238</v>
      </c>
      <c r="U249" s="22" t="s">
        <v>238</v>
      </c>
      <c r="V249" s="19" t="s">
        <v>238</v>
      </c>
      <c r="W249" s="19" t="s">
        <v>238</v>
      </c>
      <c r="X249" s="19" t="s">
        <v>238</v>
      </c>
      <c r="Y249" s="19" t="s">
        <v>238</v>
      </c>
      <c r="Z249" s="19" t="s">
        <v>238</v>
      </c>
      <c r="AA249" s="19" t="s">
        <v>238</v>
      </c>
      <c r="AB249" s="19" t="s">
        <v>238</v>
      </c>
      <c r="AC249" s="19" t="s">
        <v>238</v>
      </c>
      <c r="AD249" s="19" t="s">
        <v>238</v>
      </c>
      <c r="AE249" s="19" t="str">
        <f t="shared" si="9"/>
        <v/>
      </c>
      <c r="AF249" s="19" t="str">
        <f t="shared" si="10"/>
        <v/>
      </c>
      <c r="AG249" s="19" t="str">
        <f t="shared" si="11"/>
        <v/>
      </c>
    </row>
    <row r="250" spans="1:33" ht="15.95" customHeight="1" x14ac:dyDescent="0.25">
      <c r="A250" s="19">
        <v>246</v>
      </c>
      <c r="B250" s="8" t="s">
        <v>339</v>
      </c>
      <c r="C250" s="8" t="s">
        <v>340</v>
      </c>
      <c r="D250" s="22" t="s">
        <v>238</v>
      </c>
      <c r="E250" s="8" t="s">
        <v>239</v>
      </c>
      <c r="F250" s="22" t="s">
        <v>238</v>
      </c>
      <c r="G250" s="22" t="s">
        <v>238</v>
      </c>
      <c r="H250" s="22" t="s">
        <v>238</v>
      </c>
      <c r="I250" s="22" t="s">
        <v>238</v>
      </c>
      <c r="J250" s="22">
        <v>0.52805000000000002</v>
      </c>
      <c r="K250" s="22">
        <v>0.30091000000000001</v>
      </c>
      <c r="L250" s="22">
        <v>0.75519000000000003</v>
      </c>
      <c r="M250" s="22">
        <v>0.78846000000000005</v>
      </c>
      <c r="N250" s="22">
        <v>0.66871999999999998</v>
      </c>
      <c r="O250" s="22">
        <v>0.41116999999999998</v>
      </c>
      <c r="P250" s="22">
        <v>0.92627999999999999</v>
      </c>
      <c r="Q250" s="22">
        <v>0.88371999999999995</v>
      </c>
      <c r="R250" s="22">
        <v>0.34288999999999997</v>
      </c>
      <c r="S250" s="22">
        <v>6.9839999999999999E-2</v>
      </c>
      <c r="T250" s="22">
        <v>0.61595</v>
      </c>
      <c r="U250" s="22">
        <v>0.80556000000000005</v>
      </c>
      <c r="V250" s="19">
        <v>0.51642999999999994</v>
      </c>
      <c r="W250" s="19">
        <v>0.25267000000000001</v>
      </c>
      <c r="X250" s="19">
        <v>0.7802</v>
      </c>
      <c r="Y250" s="19">
        <v>0.66613999999999995</v>
      </c>
      <c r="Z250" s="19">
        <v>0.33228999999999997</v>
      </c>
      <c r="AA250" s="19">
        <v>0.93323</v>
      </c>
      <c r="AB250" s="19">
        <v>0.34745999999999999</v>
      </c>
      <c r="AC250" s="19">
        <v>2.1190000000000001E-2</v>
      </c>
      <c r="AD250" s="19">
        <v>0.62712000000000001</v>
      </c>
      <c r="AE250" s="19" t="str">
        <f t="shared" si="9"/>
        <v>0.52 (0.25, 0.78)</v>
      </c>
      <c r="AF250" s="19" t="str">
        <f t="shared" si="10"/>
        <v>0.67 (0.33, 0.93)</v>
      </c>
      <c r="AG250" s="19" t="str">
        <f t="shared" si="11"/>
        <v>0.35 (0.02, 0.63)</v>
      </c>
    </row>
    <row r="251" spans="1:33" ht="15.95" customHeight="1" x14ac:dyDescent="0.25">
      <c r="A251" s="19">
        <v>247</v>
      </c>
      <c r="B251" s="8" t="s">
        <v>341</v>
      </c>
      <c r="C251" s="8" t="s">
        <v>192</v>
      </c>
      <c r="D251" s="22" t="s">
        <v>238</v>
      </c>
      <c r="E251" s="8" t="s">
        <v>239</v>
      </c>
      <c r="F251" s="22" t="s">
        <v>238</v>
      </c>
      <c r="G251" s="22" t="s">
        <v>238</v>
      </c>
      <c r="H251" s="22" t="s">
        <v>238</v>
      </c>
      <c r="I251" s="22" t="s">
        <v>238</v>
      </c>
      <c r="J251" s="22">
        <v>0.46378999999999998</v>
      </c>
      <c r="K251" s="22">
        <v>0.20826</v>
      </c>
      <c r="L251" s="22">
        <v>0.71931999999999996</v>
      </c>
      <c r="M251" s="22">
        <v>0.79310000000000003</v>
      </c>
      <c r="N251" s="22">
        <v>0.17061999999999999</v>
      </c>
      <c r="O251" s="22">
        <v>-0.185</v>
      </c>
      <c r="P251" s="22">
        <v>0.52622999999999998</v>
      </c>
      <c r="Q251" s="22">
        <v>0.86</v>
      </c>
      <c r="R251" s="22">
        <v>0.47896</v>
      </c>
      <c r="S251" s="22">
        <v>0.23810000000000001</v>
      </c>
      <c r="T251" s="22">
        <v>0.71982000000000002</v>
      </c>
      <c r="U251" s="22">
        <v>0.87629000000000001</v>
      </c>
      <c r="V251" s="19">
        <v>0.46511999999999998</v>
      </c>
      <c r="W251" s="19">
        <v>0.19767000000000001</v>
      </c>
      <c r="X251" s="19">
        <v>0.73255999999999999</v>
      </c>
      <c r="Y251" s="19">
        <v>0.15384999999999999</v>
      </c>
      <c r="Z251" s="19">
        <v>-0.45055000000000001</v>
      </c>
      <c r="AA251" s="19">
        <v>0.75824000000000003</v>
      </c>
      <c r="AB251" s="19">
        <v>0.46977999999999998</v>
      </c>
      <c r="AC251" s="19">
        <v>0.16048999999999999</v>
      </c>
      <c r="AD251" s="19">
        <v>0.73489000000000004</v>
      </c>
      <c r="AE251" s="19" t="str">
        <f t="shared" si="9"/>
        <v>0.47 (0.20, 0.73)</v>
      </c>
      <c r="AF251" s="19" t="str">
        <f t="shared" si="10"/>
        <v>0.15 (-0.45, 0.76)</v>
      </c>
      <c r="AG251" s="19" t="str">
        <f t="shared" si="11"/>
        <v>0.47 (0.16, 0.73)</v>
      </c>
    </row>
    <row r="252" spans="1:33" ht="15.95" customHeight="1" x14ac:dyDescent="0.25">
      <c r="A252" s="19">
        <v>248</v>
      </c>
      <c r="B252" s="8" t="s">
        <v>341</v>
      </c>
      <c r="C252" s="8" t="s">
        <v>192</v>
      </c>
      <c r="D252" s="22">
        <v>0</v>
      </c>
      <c r="E252" s="8" t="s">
        <v>342</v>
      </c>
      <c r="F252" s="22">
        <v>112</v>
      </c>
      <c r="G252" s="22">
        <v>23.172999999999998</v>
      </c>
      <c r="H252" s="22">
        <v>11.678000000000001</v>
      </c>
      <c r="I252" s="22">
        <v>17.152000000000001</v>
      </c>
      <c r="J252" s="22" t="s">
        <v>238</v>
      </c>
      <c r="K252" s="22" t="s">
        <v>238</v>
      </c>
      <c r="L252" s="22" t="s">
        <v>238</v>
      </c>
      <c r="M252" s="22" t="s">
        <v>238</v>
      </c>
      <c r="N252" s="22" t="s">
        <v>238</v>
      </c>
      <c r="O252" s="22" t="s">
        <v>238</v>
      </c>
      <c r="P252" s="22" t="s">
        <v>238</v>
      </c>
      <c r="Q252" s="22" t="s">
        <v>238</v>
      </c>
      <c r="R252" s="22" t="s">
        <v>238</v>
      </c>
      <c r="S252" s="22" t="s">
        <v>238</v>
      </c>
      <c r="T252" s="22" t="s">
        <v>238</v>
      </c>
      <c r="U252" s="22" t="s">
        <v>238</v>
      </c>
      <c r="V252" s="19" t="s">
        <v>238</v>
      </c>
      <c r="W252" s="19" t="s">
        <v>238</v>
      </c>
      <c r="X252" s="19" t="s">
        <v>238</v>
      </c>
      <c r="Y252" s="19" t="s">
        <v>238</v>
      </c>
      <c r="Z252" s="19" t="s">
        <v>238</v>
      </c>
      <c r="AA252" s="19" t="s">
        <v>238</v>
      </c>
      <c r="AB252" s="19" t="s">
        <v>238</v>
      </c>
      <c r="AC252" s="19" t="s">
        <v>238</v>
      </c>
      <c r="AD252" s="19" t="s">
        <v>238</v>
      </c>
      <c r="AE252" s="19" t="str">
        <f t="shared" si="9"/>
        <v/>
      </c>
      <c r="AF252" s="19" t="str">
        <f t="shared" si="10"/>
        <v/>
      </c>
      <c r="AG252" s="19" t="str">
        <f t="shared" si="11"/>
        <v/>
      </c>
    </row>
    <row r="253" spans="1:33" ht="15.95" customHeight="1" x14ac:dyDescent="0.25">
      <c r="A253" s="19">
        <v>249</v>
      </c>
      <c r="B253" s="8" t="s">
        <v>341</v>
      </c>
      <c r="C253" s="8" t="s">
        <v>192</v>
      </c>
      <c r="D253" s="22">
        <v>1</v>
      </c>
      <c r="E253" s="8" t="s">
        <v>343</v>
      </c>
      <c r="F253" s="22">
        <v>541</v>
      </c>
      <c r="G253" s="22">
        <v>76.826999999999998</v>
      </c>
      <c r="H253" s="22">
        <v>88.322000000000003</v>
      </c>
      <c r="I253" s="22">
        <v>82.847999999999999</v>
      </c>
      <c r="J253" s="22" t="s">
        <v>238</v>
      </c>
      <c r="K253" s="22" t="s">
        <v>238</v>
      </c>
      <c r="L253" s="22" t="s">
        <v>238</v>
      </c>
      <c r="M253" s="22" t="s">
        <v>238</v>
      </c>
      <c r="N253" s="22" t="s">
        <v>238</v>
      </c>
      <c r="O253" s="22" t="s">
        <v>238</v>
      </c>
      <c r="P253" s="22" t="s">
        <v>238</v>
      </c>
      <c r="Q253" s="22" t="s">
        <v>238</v>
      </c>
      <c r="R253" s="22" t="s">
        <v>238</v>
      </c>
      <c r="S253" s="22" t="s">
        <v>238</v>
      </c>
      <c r="T253" s="22" t="s">
        <v>238</v>
      </c>
      <c r="U253" s="22" t="s">
        <v>238</v>
      </c>
      <c r="V253" s="19" t="s">
        <v>238</v>
      </c>
      <c r="W253" s="19" t="s">
        <v>238</v>
      </c>
      <c r="X253" s="19" t="s">
        <v>238</v>
      </c>
      <c r="Y253" s="19" t="s">
        <v>238</v>
      </c>
      <c r="Z253" s="19" t="s">
        <v>238</v>
      </c>
      <c r="AA253" s="19" t="s">
        <v>238</v>
      </c>
      <c r="AB253" s="19" t="s">
        <v>238</v>
      </c>
      <c r="AC253" s="19" t="s">
        <v>238</v>
      </c>
      <c r="AD253" s="19" t="s">
        <v>238</v>
      </c>
      <c r="AE253" s="19" t="str">
        <f t="shared" si="9"/>
        <v/>
      </c>
      <c r="AF253" s="19" t="str">
        <f t="shared" si="10"/>
        <v/>
      </c>
      <c r="AG253" s="19" t="str">
        <f t="shared" si="11"/>
        <v/>
      </c>
    </row>
    <row r="254" spans="1:33" ht="15.95" customHeight="1" x14ac:dyDescent="0.25">
      <c r="A254" s="19">
        <v>250</v>
      </c>
      <c r="B254" s="8" t="s">
        <v>344</v>
      </c>
      <c r="C254" s="8" t="s">
        <v>181</v>
      </c>
      <c r="D254" s="22" t="s">
        <v>238</v>
      </c>
      <c r="E254" s="8" t="s">
        <v>239</v>
      </c>
      <c r="F254" s="22" t="s">
        <v>238</v>
      </c>
      <c r="G254" s="22" t="s">
        <v>238</v>
      </c>
      <c r="H254" s="22" t="s">
        <v>238</v>
      </c>
      <c r="I254" s="22" t="s">
        <v>238</v>
      </c>
      <c r="J254" s="22">
        <v>1</v>
      </c>
      <c r="K254" s="22">
        <v>1</v>
      </c>
      <c r="L254" s="22">
        <v>1</v>
      </c>
      <c r="M254" s="22">
        <v>1</v>
      </c>
      <c r="N254" s="22">
        <v>0.77825999999999995</v>
      </c>
      <c r="O254" s="22">
        <v>0.48205999999999999</v>
      </c>
      <c r="P254" s="22">
        <v>1</v>
      </c>
      <c r="Q254" s="22">
        <v>0.96077999999999997</v>
      </c>
      <c r="R254" s="22" t="s">
        <v>238</v>
      </c>
      <c r="S254" s="22" t="s">
        <v>238</v>
      </c>
      <c r="T254" s="22" t="s">
        <v>238</v>
      </c>
      <c r="U254" s="22">
        <v>0.99</v>
      </c>
      <c r="V254" s="19">
        <v>1</v>
      </c>
      <c r="W254" s="19">
        <v>1</v>
      </c>
      <c r="X254" s="19">
        <v>1</v>
      </c>
      <c r="Y254" s="19">
        <v>0.78042999999999996</v>
      </c>
      <c r="Z254" s="19">
        <v>0.45108999999999999</v>
      </c>
      <c r="AA254" s="19">
        <v>1</v>
      </c>
      <c r="AB254" s="19">
        <v>0.98563000000000001</v>
      </c>
      <c r="AC254" s="19">
        <v>0.95689999999999997</v>
      </c>
      <c r="AD254" s="19">
        <v>1</v>
      </c>
      <c r="AE254" s="19" t="str">
        <f t="shared" si="9"/>
        <v>1.00 (1.00, 1.00)</v>
      </c>
      <c r="AF254" s="19" t="str">
        <f t="shared" si="10"/>
        <v>0.78 (0.45, 1.00)</v>
      </c>
      <c r="AG254" s="19" t="str">
        <f t="shared" si="11"/>
        <v>0.99 (0.96, 1.00)</v>
      </c>
    </row>
    <row r="255" spans="1:33" ht="15.95" customHeight="1" x14ac:dyDescent="0.25">
      <c r="A255" s="19">
        <v>251</v>
      </c>
      <c r="B255" s="8" t="s">
        <v>344</v>
      </c>
      <c r="C255" s="8" t="s">
        <v>181</v>
      </c>
      <c r="D255" s="22">
        <v>0</v>
      </c>
      <c r="E255" s="8">
        <v>0</v>
      </c>
      <c r="F255" s="22">
        <v>647</v>
      </c>
      <c r="G255" s="22">
        <v>96.613</v>
      </c>
      <c r="H255" s="22">
        <v>96.906000000000006</v>
      </c>
      <c r="I255" s="22">
        <v>97.882000000000005</v>
      </c>
      <c r="J255" s="22" t="s">
        <v>238</v>
      </c>
      <c r="K255" s="22" t="s">
        <v>238</v>
      </c>
      <c r="L255" s="22" t="s">
        <v>238</v>
      </c>
      <c r="M255" s="22" t="s">
        <v>238</v>
      </c>
      <c r="N255" s="22" t="s">
        <v>238</v>
      </c>
      <c r="O255" s="22" t="s">
        <v>238</v>
      </c>
      <c r="P255" s="22" t="s">
        <v>238</v>
      </c>
      <c r="Q255" s="22" t="s">
        <v>238</v>
      </c>
      <c r="R255" s="22" t="s">
        <v>238</v>
      </c>
      <c r="S255" s="22" t="s">
        <v>238</v>
      </c>
      <c r="T255" s="22" t="s">
        <v>238</v>
      </c>
      <c r="U255" s="22" t="s">
        <v>238</v>
      </c>
      <c r="V255" s="19" t="s">
        <v>238</v>
      </c>
      <c r="W255" s="19" t="s">
        <v>238</v>
      </c>
      <c r="X255" s="19" t="s">
        <v>238</v>
      </c>
      <c r="Y255" s="19" t="s">
        <v>238</v>
      </c>
      <c r="Z255" s="19" t="s">
        <v>238</v>
      </c>
      <c r="AA255" s="19" t="s">
        <v>238</v>
      </c>
      <c r="AB255" s="19" t="s">
        <v>238</v>
      </c>
      <c r="AC255" s="19" t="s">
        <v>238</v>
      </c>
      <c r="AD255" s="19" t="s">
        <v>238</v>
      </c>
      <c r="AE255" s="19" t="str">
        <f t="shared" si="9"/>
        <v/>
      </c>
      <c r="AF255" s="19" t="str">
        <f t="shared" si="10"/>
        <v/>
      </c>
      <c r="AG255" s="19" t="str">
        <f t="shared" si="11"/>
        <v/>
      </c>
    </row>
    <row r="256" spans="1:33" ht="15.95" customHeight="1" x14ac:dyDescent="0.25">
      <c r="A256" s="19">
        <v>252</v>
      </c>
      <c r="B256" s="8" t="s">
        <v>344</v>
      </c>
      <c r="C256" s="8" t="s">
        <v>181</v>
      </c>
      <c r="D256" s="22">
        <v>1</v>
      </c>
      <c r="E256" s="8">
        <v>1</v>
      </c>
      <c r="F256" s="22">
        <v>12</v>
      </c>
      <c r="G256" s="22">
        <v>2.8519999999999999</v>
      </c>
      <c r="H256" s="22">
        <v>2.7690000000000001</v>
      </c>
      <c r="I256" s="22">
        <v>1.8149999999999999</v>
      </c>
      <c r="J256" s="22" t="s">
        <v>238</v>
      </c>
      <c r="K256" s="22" t="s">
        <v>238</v>
      </c>
      <c r="L256" s="22" t="s">
        <v>238</v>
      </c>
      <c r="M256" s="22" t="s">
        <v>238</v>
      </c>
      <c r="N256" s="22" t="s">
        <v>238</v>
      </c>
      <c r="O256" s="22" t="s">
        <v>238</v>
      </c>
      <c r="P256" s="22" t="s">
        <v>238</v>
      </c>
      <c r="Q256" s="22" t="s">
        <v>238</v>
      </c>
      <c r="R256" s="22" t="s">
        <v>238</v>
      </c>
      <c r="S256" s="22" t="s">
        <v>238</v>
      </c>
      <c r="T256" s="22" t="s">
        <v>238</v>
      </c>
      <c r="U256" s="22" t="s">
        <v>238</v>
      </c>
      <c r="V256" s="19" t="s">
        <v>238</v>
      </c>
      <c r="W256" s="19" t="s">
        <v>238</v>
      </c>
      <c r="X256" s="19" t="s">
        <v>238</v>
      </c>
      <c r="Y256" s="19" t="s">
        <v>238</v>
      </c>
      <c r="Z256" s="19" t="s">
        <v>238</v>
      </c>
      <c r="AA256" s="19" t="s">
        <v>238</v>
      </c>
      <c r="AB256" s="19" t="s">
        <v>238</v>
      </c>
      <c r="AC256" s="19" t="s">
        <v>238</v>
      </c>
      <c r="AD256" s="19" t="s">
        <v>238</v>
      </c>
      <c r="AE256" s="19" t="str">
        <f t="shared" si="9"/>
        <v/>
      </c>
      <c r="AF256" s="19" t="str">
        <f t="shared" si="10"/>
        <v/>
      </c>
      <c r="AG256" s="19" t="str">
        <f t="shared" si="11"/>
        <v/>
      </c>
    </row>
    <row r="257" spans="1:33" ht="15.95" customHeight="1" x14ac:dyDescent="0.25">
      <c r="A257" s="19">
        <v>253</v>
      </c>
      <c r="B257" s="8" t="s">
        <v>344</v>
      </c>
      <c r="C257" s="8" t="s">
        <v>181</v>
      </c>
      <c r="D257" s="22">
        <v>2</v>
      </c>
      <c r="E257" s="8">
        <v>2</v>
      </c>
      <c r="F257" s="22">
        <v>2</v>
      </c>
      <c r="G257" s="22">
        <v>0.35699999999999998</v>
      </c>
      <c r="H257" s="22">
        <v>0</v>
      </c>
      <c r="I257" s="22">
        <v>0</v>
      </c>
      <c r="J257" s="22" t="s">
        <v>238</v>
      </c>
      <c r="K257" s="22" t="s">
        <v>238</v>
      </c>
      <c r="L257" s="22" t="s">
        <v>238</v>
      </c>
      <c r="M257" s="22" t="s">
        <v>238</v>
      </c>
      <c r="N257" s="22" t="s">
        <v>238</v>
      </c>
      <c r="O257" s="22" t="s">
        <v>238</v>
      </c>
      <c r="P257" s="22" t="s">
        <v>238</v>
      </c>
      <c r="Q257" s="22" t="s">
        <v>238</v>
      </c>
      <c r="R257" s="22" t="s">
        <v>238</v>
      </c>
      <c r="S257" s="22" t="s">
        <v>238</v>
      </c>
      <c r="T257" s="22" t="s">
        <v>238</v>
      </c>
      <c r="U257" s="22" t="s">
        <v>238</v>
      </c>
      <c r="V257" s="19" t="s">
        <v>238</v>
      </c>
      <c r="W257" s="19" t="s">
        <v>238</v>
      </c>
      <c r="X257" s="19" t="s">
        <v>238</v>
      </c>
      <c r="Y257" s="19" t="s">
        <v>238</v>
      </c>
      <c r="Z257" s="19" t="s">
        <v>238</v>
      </c>
      <c r="AA257" s="19" t="s">
        <v>238</v>
      </c>
      <c r="AB257" s="19" t="s">
        <v>238</v>
      </c>
      <c r="AC257" s="19" t="s">
        <v>238</v>
      </c>
      <c r="AD257" s="19" t="s">
        <v>238</v>
      </c>
      <c r="AE257" s="19" t="str">
        <f t="shared" si="9"/>
        <v/>
      </c>
      <c r="AF257" s="19" t="str">
        <f t="shared" si="10"/>
        <v/>
      </c>
      <c r="AG257" s="19" t="str">
        <f t="shared" si="11"/>
        <v/>
      </c>
    </row>
    <row r="258" spans="1:33" ht="15.95" customHeight="1" x14ac:dyDescent="0.25">
      <c r="A258" s="19">
        <v>254</v>
      </c>
      <c r="B258" s="8" t="s">
        <v>344</v>
      </c>
      <c r="C258" s="8" t="s">
        <v>181</v>
      </c>
      <c r="D258" s="22">
        <v>3</v>
      </c>
      <c r="E258" s="8">
        <v>3</v>
      </c>
      <c r="F258" s="22">
        <v>2</v>
      </c>
      <c r="G258" s="22">
        <v>0</v>
      </c>
      <c r="H258" s="22">
        <v>0.32600000000000001</v>
      </c>
      <c r="I258" s="22">
        <v>0.30299999999999999</v>
      </c>
      <c r="J258" s="22" t="s">
        <v>238</v>
      </c>
      <c r="K258" s="22" t="s">
        <v>238</v>
      </c>
      <c r="L258" s="22" t="s">
        <v>238</v>
      </c>
      <c r="M258" s="22" t="s">
        <v>238</v>
      </c>
      <c r="N258" s="22" t="s">
        <v>238</v>
      </c>
      <c r="O258" s="22" t="s">
        <v>238</v>
      </c>
      <c r="P258" s="22" t="s">
        <v>238</v>
      </c>
      <c r="Q258" s="22" t="s">
        <v>238</v>
      </c>
      <c r="R258" s="22" t="s">
        <v>238</v>
      </c>
      <c r="S258" s="22" t="s">
        <v>238</v>
      </c>
      <c r="T258" s="22" t="s">
        <v>238</v>
      </c>
      <c r="U258" s="22" t="s">
        <v>238</v>
      </c>
      <c r="V258" s="19" t="s">
        <v>238</v>
      </c>
      <c r="W258" s="19" t="s">
        <v>238</v>
      </c>
      <c r="X258" s="19" t="s">
        <v>238</v>
      </c>
      <c r="Y258" s="19" t="s">
        <v>238</v>
      </c>
      <c r="Z258" s="19" t="s">
        <v>238</v>
      </c>
      <c r="AA258" s="19" t="s">
        <v>238</v>
      </c>
      <c r="AB258" s="19" t="s">
        <v>238</v>
      </c>
      <c r="AC258" s="19" t="s">
        <v>238</v>
      </c>
      <c r="AD258" s="19" t="s">
        <v>238</v>
      </c>
      <c r="AE258" s="19" t="str">
        <f t="shared" si="9"/>
        <v/>
      </c>
      <c r="AF258" s="19" t="str">
        <f t="shared" si="10"/>
        <v/>
      </c>
      <c r="AG258" s="19" t="str">
        <f t="shared" si="11"/>
        <v/>
      </c>
    </row>
    <row r="259" spans="1:33" ht="15.95" customHeight="1" x14ac:dyDescent="0.25">
      <c r="A259" s="19">
        <v>255</v>
      </c>
      <c r="B259" s="8" t="s">
        <v>344</v>
      </c>
      <c r="C259" s="8" t="s">
        <v>181</v>
      </c>
      <c r="D259" s="22">
        <v>4</v>
      </c>
      <c r="E259" s="8">
        <v>4</v>
      </c>
      <c r="F259" s="22">
        <v>1</v>
      </c>
      <c r="G259" s="22">
        <v>0.17799999999999999</v>
      </c>
      <c r="H259" s="22">
        <v>0</v>
      </c>
      <c r="I259" s="22">
        <v>0</v>
      </c>
      <c r="J259" s="22" t="s">
        <v>238</v>
      </c>
      <c r="K259" s="22" t="s">
        <v>238</v>
      </c>
      <c r="L259" s="22" t="s">
        <v>238</v>
      </c>
      <c r="M259" s="22" t="s">
        <v>238</v>
      </c>
      <c r="N259" s="22" t="s">
        <v>238</v>
      </c>
      <c r="O259" s="22" t="s">
        <v>238</v>
      </c>
      <c r="P259" s="22" t="s">
        <v>238</v>
      </c>
      <c r="Q259" s="22" t="s">
        <v>238</v>
      </c>
      <c r="R259" s="22" t="s">
        <v>238</v>
      </c>
      <c r="S259" s="22" t="s">
        <v>238</v>
      </c>
      <c r="T259" s="22" t="s">
        <v>238</v>
      </c>
      <c r="U259" s="22" t="s">
        <v>238</v>
      </c>
      <c r="V259" s="19" t="s">
        <v>238</v>
      </c>
      <c r="W259" s="19" t="s">
        <v>238</v>
      </c>
      <c r="X259" s="19" t="s">
        <v>238</v>
      </c>
      <c r="Y259" s="19" t="s">
        <v>238</v>
      </c>
      <c r="Z259" s="19" t="s">
        <v>238</v>
      </c>
      <c r="AA259" s="19" t="s">
        <v>238</v>
      </c>
      <c r="AB259" s="19" t="s">
        <v>238</v>
      </c>
      <c r="AC259" s="19" t="s">
        <v>238</v>
      </c>
      <c r="AD259" s="19" t="s">
        <v>238</v>
      </c>
      <c r="AE259" s="19" t="str">
        <f t="shared" si="9"/>
        <v/>
      </c>
      <c r="AF259" s="19" t="str">
        <f t="shared" si="10"/>
        <v/>
      </c>
      <c r="AG259" s="19" t="str">
        <f t="shared" si="11"/>
        <v/>
      </c>
    </row>
    <row r="260" spans="1:33" ht="15.95" customHeight="1" x14ac:dyDescent="0.25">
      <c r="A260" s="19">
        <v>256</v>
      </c>
      <c r="B260" s="8" t="s">
        <v>345</v>
      </c>
      <c r="C260" s="8" t="s">
        <v>182</v>
      </c>
      <c r="D260" s="22" t="s">
        <v>238</v>
      </c>
      <c r="E260" s="8" t="s">
        <v>239</v>
      </c>
      <c r="F260" s="22" t="s">
        <v>238</v>
      </c>
      <c r="G260" s="22" t="s">
        <v>238</v>
      </c>
      <c r="H260" s="22" t="s">
        <v>238</v>
      </c>
      <c r="I260" s="22" t="s">
        <v>238</v>
      </c>
      <c r="J260" s="22" t="s">
        <v>238</v>
      </c>
      <c r="K260" s="22" t="s">
        <v>238</v>
      </c>
      <c r="L260" s="22" t="s">
        <v>238</v>
      </c>
      <c r="M260" s="22">
        <v>1</v>
      </c>
      <c r="N260" s="22" t="s">
        <v>238</v>
      </c>
      <c r="O260" s="22" t="s">
        <v>238</v>
      </c>
      <c r="P260" s="22" t="s">
        <v>238</v>
      </c>
      <c r="Q260" s="22">
        <v>1</v>
      </c>
      <c r="R260" s="22" t="s">
        <v>238</v>
      </c>
      <c r="S260" s="22" t="s">
        <v>238</v>
      </c>
      <c r="T260" s="22" t="s">
        <v>238</v>
      </c>
      <c r="U260" s="22">
        <v>0.98</v>
      </c>
      <c r="V260" s="19">
        <v>0</v>
      </c>
      <c r="W260" s="19">
        <v>1</v>
      </c>
      <c r="X260" s="19">
        <v>1</v>
      </c>
      <c r="Y260" s="19">
        <v>0</v>
      </c>
      <c r="Z260" s="19">
        <v>1</v>
      </c>
      <c r="AA260" s="19">
        <v>1</v>
      </c>
      <c r="AB260" s="19">
        <v>-5.0499999999999998E-3</v>
      </c>
      <c r="AC260" s="19">
        <v>-1</v>
      </c>
      <c r="AD260" s="19">
        <v>1</v>
      </c>
      <c r="AE260" s="19" t="str">
        <f t="shared" si="9"/>
        <v>0.00 (1.00, 1.00)</v>
      </c>
      <c r="AF260" s="19" t="str">
        <f t="shared" si="10"/>
        <v>0.00 (1.00, 1.00)</v>
      </c>
      <c r="AG260" s="19" t="str">
        <f t="shared" si="11"/>
        <v>-0.01 (-1.00, 1.00)</v>
      </c>
    </row>
    <row r="261" spans="1:33" ht="15.95" customHeight="1" x14ac:dyDescent="0.25">
      <c r="A261" s="19">
        <v>257</v>
      </c>
      <c r="B261" s="8" t="s">
        <v>345</v>
      </c>
      <c r="C261" s="8" t="s">
        <v>182</v>
      </c>
      <c r="D261" s="22">
        <v>0</v>
      </c>
      <c r="E261" s="8">
        <v>0</v>
      </c>
      <c r="F261" s="22">
        <v>660</v>
      </c>
      <c r="G261" s="22">
        <v>100</v>
      </c>
      <c r="H261" s="22">
        <v>99.349000000000004</v>
      </c>
      <c r="I261" s="22">
        <v>99.849000000000004</v>
      </c>
      <c r="J261" s="22" t="s">
        <v>238</v>
      </c>
      <c r="K261" s="22" t="s">
        <v>238</v>
      </c>
      <c r="L261" s="22" t="s">
        <v>238</v>
      </c>
      <c r="M261" s="22" t="s">
        <v>238</v>
      </c>
      <c r="N261" s="22" t="s">
        <v>238</v>
      </c>
      <c r="O261" s="22" t="s">
        <v>238</v>
      </c>
      <c r="P261" s="22" t="s">
        <v>238</v>
      </c>
      <c r="Q261" s="22" t="s">
        <v>238</v>
      </c>
      <c r="R261" s="22" t="s">
        <v>238</v>
      </c>
      <c r="S261" s="22" t="s">
        <v>238</v>
      </c>
      <c r="T261" s="22" t="s">
        <v>238</v>
      </c>
      <c r="U261" s="22" t="s">
        <v>238</v>
      </c>
      <c r="V261" s="19" t="s">
        <v>238</v>
      </c>
      <c r="W261" s="19" t="s">
        <v>238</v>
      </c>
      <c r="X261" s="19" t="s">
        <v>238</v>
      </c>
      <c r="Y261" s="19" t="s">
        <v>238</v>
      </c>
      <c r="Z261" s="19" t="s">
        <v>238</v>
      </c>
      <c r="AA261" s="19" t="s">
        <v>238</v>
      </c>
      <c r="AB261" s="19" t="s">
        <v>238</v>
      </c>
      <c r="AC261" s="19" t="s">
        <v>238</v>
      </c>
      <c r="AD261" s="19" t="s">
        <v>238</v>
      </c>
      <c r="AE261" s="19" t="str">
        <f t="shared" si="9"/>
        <v/>
      </c>
      <c r="AF261" s="19" t="str">
        <f t="shared" si="10"/>
        <v/>
      </c>
      <c r="AG261" s="19" t="str">
        <f t="shared" si="11"/>
        <v/>
      </c>
    </row>
    <row r="262" spans="1:33" ht="15.95" customHeight="1" x14ac:dyDescent="0.25">
      <c r="A262" s="19">
        <v>258</v>
      </c>
      <c r="B262" s="8" t="s">
        <v>345</v>
      </c>
      <c r="C262" s="8" t="s">
        <v>182</v>
      </c>
      <c r="D262" s="22">
        <v>1</v>
      </c>
      <c r="E262" s="8">
        <v>1</v>
      </c>
      <c r="F262" s="22">
        <v>1</v>
      </c>
      <c r="G262" s="22">
        <v>0</v>
      </c>
      <c r="H262" s="22">
        <v>0.65100000000000002</v>
      </c>
      <c r="I262" s="22">
        <v>0.151</v>
      </c>
      <c r="J262" s="22" t="s">
        <v>238</v>
      </c>
      <c r="K262" s="22" t="s">
        <v>238</v>
      </c>
      <c r="L262" s="22" t="s">
        <v>238</v>
      </c>
      <c r="M262" s="22" t="s">
        <v>238</v>
      </c>
      <c r="N262" s="22" t="s">
        <v>238</v>
      </c>
      <c r="O262" s="22" t="s">
        <v>238</v>
      </c>
      <c r="P262" s="22" t="s">
        <v>238</v>
      </c>
      <c r="Q262" s="22" t="s">
        <v>238</v>
      </c>
      <c r="R262" s="22" t="s">
        <v>238</v>
      </c>
      <c r="S262" s="22" t="s">
        <v>238</v>
      </c>
      <c r="T262" s="22" t="s">
        <v>238</v>
      </c>
      <c r="U262" s="22" t="s">
        <v>238</v>
      </c>
      <c r="V262" s="19" t="s">
        <v>238</v>
      </c>
      <c r="W262" s="19" t="s">
        <v>238</v>
      </c>
      <c r="X262" s="19" t="s">
        <v>238</v>
      </c>
      <c r="Y262" s="19" t="s">
        <v>238</v>
      </c>
      <c r="Z262" s="19" t="s">
        <v>238</v>
      </c>
      <c r="AA262" s="19" t="s">
        <v>238</v>
      </c>
      <c r="AB262" s="19" t="s">
        <v>238</v>
      </c>
      <c r="AC262" s="19" t="s">
        <v>238</v>
      </c>
      <c r="AD262" s="19" t="s">
        <v>238</v>
      </c>
      <c r="AE262" s="19" t="str">
        <f t="shared" ref="AE262:AE325" si="12">IF(ISNUMBER(V262),TEXT(V262,"0.00")&amp;" ("&amp;TEXT(W262,"0.00")&amp;", "&amp;TEXT(X262,"0.00")&amp;")","")</f>
        <v/>
      </c>
      <c r="AF262" s="19" t="str">
        <f t="shared" ref="AF262:AF325" si="13">IF(ISNUMBER(Y262),TEXT(Y262,"0.00")&amp;" ("&amp;TEXT(Z262,"0.00")&amp;", "&amp;TEXT(AA262,"0.00")&amp;")","")</f>
        <v/>
      </c>
      <c r="AG262" s="19" t="str">
        <f t="shared" ref="AG262:AG325" si="14">IF(ISNUMBER(AB262),TEXT(AB262,"0.00")&amp;" ("&amp;TEXT(AC262,"0.00")&amp;", "&amp;TEXT(AD262,"0.00")&amp;")","")</f>
        <v/>
      </c>
    </row>
    <row r="263" spans="1:33" ht="15.95" customHeight="1" x14ac:dyDescent="0.25">
      <c r="A263" s="19">
        <v>259</v>
      </c>
      <c r="B263" s="8" t="s">
        <v>346</v>
      </c>
      <c r="C263" s="8" t="s">
        <v>183</v>
      </c>
      <c r="D263" s="22" t="s">
        <v>238</v>
      </c>
      <c r="E263" s="8" t="s">
        <v>239</v>
      </c>
      <c r="F263" s="22" t="s">
        <v>238</v>
      </c>
      <c r="G263" s="22" t="s">
        <v>238</v>
      </c>
      <c r="H263" s="22" t="s">
        <v>238</v>
      </c>
      <c r="I263" s="22" t="s">
        <v>238</v>
      </c>
      <c r="J263" s="22">
        <v>0.65895999999999999</v>
      </c>
      <c r="K263" s="22">
        <v>3.5950000000000003E-2</v>
      </c>
      <c r="L263" s="22">
        <v>1</v>
      </c>
      <c r="M263" s="22">
        <v>0.98304999999999998</v>
      </c>
      <c r="N263" s="22" t="s">
        <v>238</v>
      </c>
      <c r="O263" s="22" t="s">
        <v>238</v>
      </c>
      <c r="P263" s="22" t="s">
        <v>238</v>
      </c>
      <c r="Q263" s="22">
        <v>1</v>
      </c>
      <c r="R263" s="22">
        <v>1</v>
      </c>
      <c r="S263" s="22">
        <v>1</v>
      </c>
      <c r="T263" s="22">
        <v>1</v>
      </c>
      <c r="U263" s="22">
        <v>1</v>
      </c>
      <c r="V263" s="19">
        <v>0.66086999999999996</v>
      </c>
      <c r="W263" s="19">
        <v>-1.7389999999999999E-2</v>
      </c>
      <c r="X263" s="19">
        <v>1</v>
      </c>
      <c r="Y263" s="19">
        <v>0</v>
      </c>
      <c r="Z263" s="19">
        <v>1</v>
      </c>
      <c r="AA263" s="19">
        <v>1</v>
      </c>
      <c r="AB263" s="19">
        <v>1</v>
      </c>
      <c r="AC263" s="19">
        <v>1</v>
      </c>
      <c r="AD263" s="19">
        <v>1</v>
      </c>
      <c r="AE263" s="19" t="str">
        <f t="shared" si="12"/>
        <v>0.66 (-0.02, 1.00)</v>
      </c>
      <c r="AF263" s="19" t="str">
        <f t="shared" si="13"/>
        <v>0.00 (1.00, 1.00)</v>
      </c>
      <c r="AG263" s="19" t="str">
        <f t="shared" si="14"/>
        <v>1.00 (1.00, 1.00)</v>
      </c>
    </row>
    <row r="264" spans="1:33" ht="15.95" customHeight="1" x14ac:dyDescent="0.25">
      <c r="A264" s="19">
        <v>260</v>
      </c>
      <c r="B264" s="8" t="s">
        <v>346</v>
      </c>
      <c r="C264" s="8" t="s">
        <v>183</v>
      </c>
      <c r="D264" s="22">
        <v>0</v>
      </c>
      <c r="E264" s="8">
        <v>0</v>
      </c>
      <c r="F264" s="22">
        <v>657</v>
      </c>
      <c r="G264" s="22">
        <v>98.93</v>
      </c>
      <c r="H264" s="22">
        <v>99.35</v>
      </c>
      <c r="I264" s="22">
        <v>99.394999999999996</v>
      </c>
      <c r="J264" s="22" t="s">
        <v>238</v>
      </c>
      <c r="K264" s="22" t="s">
        <v>238</v>
      </c>
      <c r="L264" s="22" t="s">
        <v>238</v>
      </c>
      <c r="M264" s="22" t="s">
        <v>238</v>
      </c>
      <c r="N264" s="22" t="s">
        <v>238</v>
      </c>
      <c r="O264" s="22" t="s">
        <v>238</v>
      </c>
      <c r="P264" s="22" t="s">
        <v>238</v>
      </c>
      <c r="Q264" s="22" t="s">
        <v>238</v>
      </c>
      <c r="R264" s="22" t="s">
        <v>238</v>
      </c>
      <c r="S264" s="22" t="s">
        <v>238</v>
      </c>
      <c r="T264" s="22" t="s">
        <v>238</v>
      </c>
      <c r="U264" s="22" t="s">
        <v>238</v>
      </c>
      <c r="V264" s="19" t="s">
        <v>238</v>
      </c>
      <c r="W264" s="19" t="s">
        <v>238</v>
      </c>
      <c r="X264" s="19" t="s">
        <v>238</v>
      </c>
      <c r="Y264" s="19" t="s">
        <v>238</v>
      </c>
      <c r="Z264" s="19" t="s">
        <v>238</v>
      </c>
      <c r="AA264" s="19" t="s">
        <v>238</v>
      </c>
      <c r="AB264" s="19" t="s">
        <v>238</v>
      </c>
      <c r="AC264" s="19" t="s">
        <v>238</v>
      </c>
      <c r="AD264" s="19" t="s">
        <v>238</v>
      </c>
      <c r="AE264" s="19" t="str">
        <f t="shared" si="12"/>
        <v/>
      </c>
      <c r="AF264" s="19" t="str">
        <f t="shared" si="13"/>
        <v/>
      </c>
      <c r="AG264" s="19" t="str">
        <f t="shared" si="14"/>
        <v/>
      </c>
    </row>
    <row r="265" spans="1:33" ht="15.95" customHeight="1" x14ac:dyDescent="0.25">
      <c r="A265" s="19">
        <v>261</v>
      </c>
      <c r="B265" s="8" t="s">
        <v>346</v>
      </c>
      <c r="C265" s="8" t="s">
        <v>183</v>
      </c>
      <c r="D265" s="22">
        <v>1</v>
      </c>
      <c r="E265" s="8">
        <v>1</v>
      </c>
      <c r="F265" s="22">
        <v>4</v>
      </c>
      <c r="G265" s="22">
        <v>1.07</v>
      </c>
      <c r="H265" s="22">
        <v>0.65</v>
      </c>
      <c r="I265" s="22">
        <v>0.60499999999999998</v>
      </c>
      <c r="J265" s="22" t="s">
        <v>238</v>
      </c>
      <c r="K265" s="22" t="s">
        <v>238</v>
      </c>
      <c r="L265" s="22" t="s">
        <v>238</v>
      </c>
      <c r="M265" s="22" t="s">
        <v>238</v>
      </c>
      <c r="N265" s="22" t="s">
        <v>238</v>
      </c>
      <c r="O265" s="22" t="s">
        <v>238</v>
      </c>
      <c r="P265" s="22" t="s">
        <v>238</v>
      </c>
      <c r="Q265" s="22" t="s">
        <v>238</v>
      </c>
      <c r="R265" s="22" t="s">
        <v>238</v>
      </c>
      <c r="S265" s="22" t="s">
        <v>238</v>
      </c>
      <c r="T265" s="22" t="s">
        <v>238</v>
      </c>
      <c r="U265" s="22" t="s">
        <v>238</v>
      </c>
      <c r="V265" s="19" t="s">
        <v>238</v>
      </c>
      <c r="W265" s="19" t="s">
        <v>238</v>
      </c>
      <c r="X265" s="19" t="s">
        <v>238</v>
      </c>
      <c r="Y265" s="19" t="s">
        <v>238</v>
      </c>
      <c r="Z265" s="19" t="s">
        <v>238</v>
      </c>
      <c r="AA265" s="19" t="s">
        <v>238</v>
      </c>
      <c r="AB265" s="19" t="s">
        <v>238</v>
      </c>
      <c r="AC265" s="19" t="s">
        <v>238</v>
      </c>
      <c r="AD265" s="19" t="s">
        <v>238</v>
      </c>
      <c r="AE265" s="19" t="str">
        <f t="shared" si="12"/>
        <v/>
      </c>
      <c r="AF265" s="19" t="str">
        <f t="shared" si="13"/>
        <v/>
      </c>
      <c r="AG265" s="19" t="str">
        <f t="shared" si="14"/>
        <v/>
      </c>
    </row>
    <row r="266" spans="1:33" ht="15.95" customHeight="1" x14ac:dyDescent="0.25">
      <c r="A266" s="19">
        <v>262</v>
      </c>
      <c r="B266" s="8" t="s">
        <v>347</v>
      </c>
      <c r="C266" s="8" t="s">
        <v>184</v>
      </c>
      <c r="D266" s="22" t="s">
        <v>238</v>
      </c>
      <c r="E266" s="8" t="s">
        <v>239</v>
      </c>
      <c r="F266" s="22" t="s">
        <v>238</v>
      </c>
      <c r="G266" s="22" t="s">
        <v>238</v>
      </c>
      <c r="H266" s="22" t="s">
        <v>238</v>
      </c>
      <c r="I266" s="22" t="s">
        <v>238</v>
      </c>
      <c r="J266" s="22" t="s">
        <v>238</v>
      </c>
      <c r="K266" s="22" t="s">
        <v>238</v>
      </c>
      <c r="L266" s="22" t="s">
        <v>238</v>
      </c>
      <c r="M266" s="22">
        <v>0.93220000000000003</v>
      </c>
      <c r="N266" s="22">
        <v>0.64827999999999997</v>
      </c>
      <c r="O266" s="22">
        <v>0.20100000000000001</v>
      </c>
      <c r="P266" s="22">
        <v>1</v>
      </c>
      <c r="Q266" s="22">
        <v>0.96077999999999997</v>
      </c>
      <c r="R266" s="22" t="s">
        <v>238</v>
      </c>
      <c r="S266" s="22" t="s">
        <v>238</v>
      </c>
      <c r="T266" s="22" t="s">
        <v>238</v>
      </c>
      <c r="U266" s="22">
        <v>0.98</v>
      </c>
      <c r="V266" s="19" t="s">
        <v>238</v>
      </c>
      <c r="W266" s="19" t="s">
        <v>238</v>
      </c>
      <c r="X266" s="19" t="s">
        <v>238</v>
      </c>
      <c r="Y266" s="19">
        <v>0.64931000000000005</v>
      </c>
      <c r="Z266" s="19">
        <v>0.12325999999999999</v>
      </c>
      <c r="AA266" s="19">
        <v>1</v>
      </c>
      <c r="AB266" s="19">
        <v>0.77332000000000001</v>
      </c>
      <c r="AC266" s="19">
        <v>0.31996999999999998</v>
      </c>
      <c r="AD266" s="19">
        <v>1</v>
      </c>
      <c r="AE266" s="19" t="str">
        <f t="shared" si="12"/>
        <v/>
      </c>
      <c r="AF266" s="19" t="str">
        <f t="shared" si="13"/>
        <v>0.65 (0.12, 1.00)</v>
      </c>
      <c r="AG266" s="19" t="str">
        <f t="shared" si="14"/>
        <v>0.77 (0.32, 1.00)</v>
      </c>
    </row>
    <row r="267" spans="1:33" ht="15.95" customHeight="1" x14ac:dyDescent="0.25">
      <c r="A267" s="19">
        <v>263</v>
      </c>
      <c r="B267" s="8" t="s">
        <v>347</v>
      </c>
      <c r="C267" s="8" t="s">
        <v>184</v>
      </c>
      <c r="D267" s="22">
        <v>0</v>
      </c>
      <c r="E267" s="8">
        <v>0</v>
      </c>
      <c r="F267" s="22">
        <v>650</v>
      </c>
      <c r="G267" s="22">
        <v>95.9</v>
      </c>
      <c r="H267" s="22">
        <v>97.724000000000004</v>
      </c>
      <c r="I267" s="22">
        <v>98.335999999999999</v>
      </c>
      <c r="J267" s="22" t="s">
        <v>238</v>
      </c>
      <c r="K267" s="22" t="s">
        <v>238</v>
      </c>
      <c r="L267" s="22" t="s">
        <v>238</v>
      </c>
      <c r="M267" s="22" t="s">
        <v>238</v>
      </c>
      <c r="N267" s="22" t="s">
        <v>238</v>
      </c>
      <c r="O267" s="22" t="s">
        <v>238</v>
      </c>
      <c r="P267" s="22" t="s">
        <v>238</v>
      </c>
      <c r="Q267" s="22" t="s">
        <v>238</v>
      </c>
      <c r="R267" s="22" t="s">
        <v>238</v>
      </c>
      <c r="S267" s="22" t="s">
        <v>238</v>
      </c>
      <c r="T267" s="22" t="s">
        <v>238</v>
      </c>
      <c r="U267" s="22" t="s">
        <v>238</v>
      </c>
      <c r="V267" s="19" t="s">
        <v>238</v>
      </c>
      <c r="W267" s="19" t="s">
        <v>238</v>
      </c>
      <c r="X267" s="19" t="s">
        <v>238</v>
      </c>
      <c r="Y267" s="19" t="s">
        <v>238</v>
      </c>
      <c r="Z267" s="19" t="s">
        <v>238</v>
      </c>
      <c r="AA267" s="19" t="s">
        <v>238</v>
      </c>
      <c r="AB267" s="19" t="s">
        <v>238</v>
      </c>
      <c r="AC267" s="19" t="s">
        <v>238</v>
      </c>
      <c r="AD267" s="19" t="s">
        <v>238</v>
      </c>
      <c r="AE267" s="19" t="str">
        <f t="shared" si="12"/>
        <v/>
      </c>
      <c r="AF267" s="19" t="str">
        <f t="shared" si="13"/>
        <v/>
      </c>
      <c r="AG267" s="19" t="str">
        <f t="shared" si="14"/>
        <v/>
      </c>
    </row>
    <row r="268" spans="1:33" ht="15.95" customHeight="1" x14ac:dyDescent="0.25">
      <c r="A268" s="19">
        <v>264</v>
      </c>
      <c r="B268" s="8" t="s">
        <v>347</v>
      </c>
      <c r="C268" s="8" t="s">
        <v>184</v>
      </c>
      <c r="D268" s="22">
        <v>1</v>
      </c>
      <c r="E268" s="8">
        <v>1</v>
      </c>
      <c r="F268" s="22">
        <v>10</v>
      </c>
      <c r="G268" s="22">
        <v>4.0999999999999996</v>
      </c>
      <c r="H268" s="22">
        <v>2.1139999999999999</v>
      </c>
      <c r="I268" s="22">
        <v>1.5129999999999999</v>
      </c>
      <c r="J268" s="22" t="s">
        <v>238</v>
      </c>
      <c r="K268" s="22" t="s">
        <v>238</v>
      </c>
      <c r="L268" s="22" t="s">
        <v>238</v>
      </c>
      <c r="M268" s="22" t="s">
        <v>238</v>
      </c>
      <c r="N268" s="22" t="s">
        <v>238</v>
      </c>
      <c r="O268" s="22" t="s">
        <v>238</v>
      </c>
      <c r="P268" s="22" t="s">
        <v>238</v>
      </c>
      <c r="Q268" s="22" t="s">
        <v>238</v>
      </c>
      <c r="R268" s="22" t="s">
        <v>238</v>
      </c>
      <c r="S268" s="22" t="s">
        <v>238</v>
      </c>
      <c r="T268" s="22" t="s">
        <v>238</v>
      </c>
      <c r="U268" s="22" t="s">
        <v>238</v>
      </c>
      <c r="V268" s="19" t="s">
        <v>238</v>
      </c>
      <c r="W268" s="19" t="s">
        <v>238</v>
      </c>
      <c r="X268" s="19" t="s">
        <v>238</v>
      </c>
      <c r="Y268" s="19" t="s">
        <v>238</v>
      </c>
      <c r="Z268" s="19" t="s">
        <v>238</v>
      </c>
      <c r="AA268" s="19" t="s">
        <v>238</v>
      </c>
      <c r="AB268" s="19" t="s">
        <v>238</v>
      </c>
      <c r="AC268" s="19" t="s">
        <v>238</v>
      </c>
      <c r="AD268" s="19" t="s">
        <v>238</v>
      </c>
      <c r="AE268" s="19" t="str">
        <f t="shared" si="12"/>
        <v/>
      </c>
      <c r="AF268" s="19" t="str">
        <f t="shared" si="13"/>
        <v/>
      </c>
      <c r="AG268" s="19" t="str">
        <f t="shared" si="14"/>
        <v/>
      </c>
    </row>
    <row r="269" spans="1:33" ht="15.95" customHeight="1" x14ac:dyDescent="0.25">
      <c r="A269" s="19">
        <v>265</v>
      </c>
      <c r="B269" s="8" t="s">
        <v>347</v>
      </c>
      <c r="C269" s="8" t="s">
        <v>184</v>
      </c>
      <c r="D269" s="22">
        <v>2</v>
      </c>
      <c r="E269" s="8">
        <v>2</v>
      </c>
      <c r="F269" s="22">
        <v>1</v>
      </c>
      <c r="G269" s="22">
        <v>0</v>
      </c>
      <c r="H269" s="22">
        <v>0.16300000000000001</v>
      </c>
      <c r="I269" s="22">
        <v>0.151</v>
      </c>
      <c r="J269" s="22" t="s">
        <v>238</v>
      </c>
      <c r="K269" s="22" t="s">
        <v>238</v>
      </c>
      <c r="L269" s="22" t="s">
        <v>238</v>
      </c>
      <c r="M269" s="22" t="s">
        <v>238</v>
      </c>
      <c r="N269" s="22" t="s">
        <v>238</v>
      </c>
      <c r="O269" s="22" t="s">
        <v>238</v>
      </c>
      <c r="P269" s="22" t="s">
        <v>238</v>
      </c>
      <c r="Q269" s="22" t="s">
        <v>238</v>
      </c>
      <c r="R269" s="22" t="s">
        <v>238</v>
      </c>
      <c r="S269" s="22" t="s">
        <v>238</v>
      </c>
      <c r="T269" s="22" t="s">
        <v>238</v>
      </c>
      <c r="U269" s="22" t="s">
        <v>238</v>
      </c>
      <c r="V269" s="19" t="s">
        <v>238</v>
      </c>
      <c r="W269" s="19" t="s">
        <v>238</v>
      </c>
      <c r="X269" s="19" t="s">
        <v>238</v>
      </c>
      <c r="Y269" s="19" t="s">
        <v>238</v>
      </c>
      <c r="Z269" s="19" t="s">
        <v>238</v>
      </c>
      <c r="AA269" s="19" t="s">
        <v>238</v>
      </c>
      <c r="AB269" s="19" t="s">
        <v>238</v>
      </c>
      <c r="AC269" s="19" t="s">
        <v>238</v>
      </c>
      <c r="AD269" s="19" t="s">
        <v>238</v>
      </c>
      <c r="AE269" s="19" t="str">
        <f t="shared" si="12"/>
        <v/>
      </c>
      <c r="AF269" s="19" t="str">
        <f t="shared" si="13"/>
        <v/>
      </c>
      <c r="AG269" s="19" t="str">
        <f t="shared" si="14"/>
        <v/>
      </c>
    </row>
    <row r="270" spans="1:33" ht="15.95" customHeight="1" x14ac:dyDescent="0.25">
      <c r="A270" s="19">
        <v>266</v>
      </c>
      <c r="B270" s="8" t="s">
        <v>348</v>
      </c>
      <c r="C270" s="8" t="s">
        <v>185</v>
      </c>
      <c r="D270" s="22" t="s">
        <v>238</v>
      </c>
      <c r="E270" s="8" t="s">
        <v>239</v>
      </c>
      <c r="F270" s="22" t="s">
        <v>238</v>
      </c>
      <c r="G270" s="22" t="s">
        <v>238</v>
      </c>
      <c r="H270" s="22" t="s">
        <v>238</v>
      </c>
      <c r="I270" s="22" t="s">
        <v>238</v>
      </c>
      <c r="J270" s="22" t="s">
        <v>238</v>
      </c>
      <c r="K270" s="22" t="s">
        <v>238</v>
      </c>
      <c r="L270" s="22" t="s">
        <v>238</v>
      </c>
      <c r="M270" s="22">
        <v>1</v>
      </c>
      <c r="N270" s="22" t="s">
        <v>238</v>
      </c>
      <c r="O270" s="22" t="s">
        <v>238</v>
      </c>
      <c r="P270" s="22" t="s">
        <v>238</v>
      </c>
      <c r="Q270" s="22">
        <v>1</v>
      </c>
      <c r="R270" s="22" t="s">
        <v>238</v>
      </c>
      <c r="S270" s="22" t="s">
        <v>238</v>
      </c>
      <c r="T270" s="22" t="s">
        <v>238</v>
      </c>
      <c r="U270" s="22">
        <v>1</v>
      </c>
      <c r="V270" s="19">
        <v>0</v>
      </c>
      <c r="W270" s="19">
        <v>1</v>
      </c>
      <c r="X270" s="19">
        <v>1</v>
      </c>
      <c r="Y270" s="19">
        <v>0</v>
      </c>
      <c r="Z270" s="19">
        <v>1</v>
      </c>
      <c r="AA270" s="19">
        <v>1</v>
      </c>
      <c r="AB270" s="19">
        <v>0</v>
      </c>
      <c r="AC270" s="19">
        <v>1</v>
      </c>
      <c r="AD270" s="19">
        <v>1</v>
      </c>
      <c r="AE270" s="19" t="str">
        <f t="shared" si="12"/>
        <v>0.00 (1.00, 1.00)</v>
      </c>
      <c r="AF270" s="19" t="str">
        <f t="shared" si="13"/>
        <v>0.00 (1.00, 1.00)</v>
      </c>
      <c r="AG270" s="19" t="str">
        <f t="shared" si="14"/>
        <v>0.00 (1.00, 1.00)</v>
      </c>
    </row>
    <row r="271" spans="1:33" ht="15.95" customHeight="1" x14ac:dyDescent="0.25">
      <c r="A271" s="19">
        <v>267</v>
      </c>
      <c r="B271" s="8" t="s">
        <v>348</v>
      </c>
      <c r="C271" s="8" t="s">
        <v>185</v>
      </c>
      <c r="D271" s="22">
        <v>0</v>
      </c>
      <c r="E271" s="8">
        <v>0</v>
      </c>
      <c r="F271" s="22">
        <v>660</v>
      </c>
      <c r="G271" s="22">
        <v>100</v>
      </c>
      <c r="H271" s="22">
        <v>99.674999999999997</v>
      </c>
      <c r="I271" s="22">
        <v>99.849000000000004</v>
      </c>
      <c r="J271" s="22" t="s">
        <v>238</v>
      </c>
      <c r="K271" s="22" t="s">
        <v>238</v>
      </c>
      <c r="L271" s="22" t="s">
        <v>238</v>
      </c>
      <c r="M271" s="22" t="s">
        <v>238</v>
      </c>
      <c r="N271" s="22" t="s">
        <v>238</v>
      </c>
      <c r="O271" s="22" t="s">
        <v>238</v>
      </c>
      <c r="P271" s="22" t="s">
        <v>238</v>
      </c>
      <c r="Q271" s="22" t="s">
        <v>238</v>
      </c>
      <c r="R271" s="22" t="s">
        <v>238</v>
      </c>
      <c r="S271" s="22" t="s">
        <v>238</v>
      </c>
      <c r="T271" s="22" t="s">
        <v>238</v>
      </c>
      <c r="U271" s="22" t="s">
        <v>238</v>
      </c>
      <c r="V271" s="19" t="s">
        <v>238</v>
      </c>
      <c r="W271" s="19" t="s">
        <v>238</v>
      </c>
      <c r="X271" s="19" t="s">
        <v>238</v>
      </c>
      <c r="Y271" s="19" t="s">
        <v>238</v>
      </c>
      <c r="Z271" s="19" t="s">
        <v>238</v>
      </c>
      <c r="AA271" s="19" t="s">
        <v>238</v>
      </c>
      <c r="AB271" s="19" t="s">
        <v>238</v>
      </c>
      <c r="AC271" s="19" t="s">
        <v>238</v>
      </c>
      <c r="AD271" s="19" t="s">
        <v>238</v>
      </c>
      <c r="AE271" s="19" t="str">
        <f t="shared" si="12"/>
        <v/>
      </c>
      <c r="AF271" s="19" t="str">
        <f t="shared" si="13"/>
        <v/>
      </c>
      <c r="AG271" s="19" t="str">
        <f t="shared" si="14"/>
        <v/>
      </c>
    </row>
    <row r="272" spans="1:33" ht="15.95" customHeight="1" x14ac:dyDescent="0.25">
      <c r="A272" s="19">
        <v>268</v>
      </c>
      <c r="B272" s="8" t="s">
        <v>348</v>
      </c>
      <c r="C272" s="8" t="s">
        <v>185</v>
      </c>
      <c r="D272" s="22">
        <v>1</v>
      </c>
      <c r="E272" s="8">
        <v>1</v>
      </c>
      <c r="F272" s="22">
        <v>1</v>
      </c>
      <c r="G272" s="22">
        <v>0</v>
      </c>
      <c r="H272" s="22">
        <v>0.32500000000000001</v>
      </c>
      <c r="I272" s="22">
        <v>0.151</v>
      </c>
      <c r="J272" s="22" t="s">
        <v>238</v>
      </c>
      <c r="K272" s="22" t="s">
        <v>238</v>
      </c>
      <c r="L272" s="22" t="s">
        <v>238</v>
      </c>
      <c r="M272" s="22" t="s">
        <v>238</v>
      </c>
      <c r="N272" s="22" t="s">
        <v>238</v>
      </c>
      <c r="O272" s="22" t="s">
        <v>238</v>
      </c>
      <c r="P272" s="22" t="s">
        <v>238</v>
      </c>
      <c r="Q272" s="22" t="s">
        <v>238</v>
      </c>
      <c r="R272" s="22" t="s">
        <v>238</v>
      </c>
      <c r="S272" s="22" t="s">
        <v>238</v>
      </c>
      <c r="T272" s="22" t="s">
        <v>238</v>
      </c>
      <c r="U272" s="22" t="s">
        <v>238</v>
      </c>
      <c r="V272" s="19" t="s">
        <v>238</v>
      </c>
      <c r="W272" s="19" t="s">
        <v>238</v>
      </c>
      <c r="X272" s="19" t="s">
        <v>238</v>
      </c>
      <c r="Y272" s="19" t="s">
        <v>238</v>
      </c>
      <c r="Z272" s="19" t="s">
        <v>238</v>
      </c>
      <c r="AA272" s="19" t="s">
        <v>238</v>
      </c>
      <c r="AB272" s="19" t="s">
        <v>238</v>
      </c>
      <c r="AC272" s="19" t="s">
        <v>238</v>
      </c>
      <c r="AD272" s="19" t="s">
        <v>238</v>
      </c>
      <c r="AE272" s="19" t="str">
        <f t="shared" si="12"/>
        <v/>
      </c>
      <c r="AF272" s="19" t="str">
        <f t="shared" si="13"/>
        <v/>
      </c>
      <c r="AG272" s="19" t="str">
        <f t="shared" si="14"/>
        <v/>
      </c>
    </row>
    <row r="273" spans="1:33" ht="15.95" customHeight="1" x14ac:dyDescent="0.25">
      <c r="A273" s="19">
        <v>269</v>
      </c>
      <c r="B273" s="8" t="s">
        <v>349</v>
      </c>
      <c r="C273" s="8" t="s">
        <v>186</v>
      </c>
      <c r="D273" s="22" t="s">
        <v>238</v>
      </c>
      <c r="E273" s="8" t="s">
        <v>239</v>
      </c>
      <c r="F273" s="22" t="s">
        <v>238</v>
      </c>
      <c r="G273" s="22" t="s">
        <v>238</v>
      </c>
      <c r="H273" s="22" t="s">
        <v>238</v>
      </c>
      <c r="I273" s="22" t="s">
        <v>238</v>
      </c>
      <c r="J273" s="22">
        <v>1</v>
      </c>
      <c r="K273" s="22">
        <v>1</v>
      </c>
      <c r="L273" s="22">
        <v>1</v>
      </c>
      <c r="M273" s="22">
        <v>1</v>
      </c>
      <c r="N273" s="22" t="s">
        <v>238</v>
      </c>
      <c r="O273" s="22" t="s">
        <v>238</v>
      </c>
      <c r="P273" s="22" t="s">
        <v>238</v>
      </c>
      <c r="Q273" s="22">
        <v>0.96</v>
      </c>
      <c r="R273" s="22">
        <v>0.79508000000000001</v>
      </c>
      <c r="S273" s="22">
        <v>0.40394000000000002</v>
      </c>
      <c r="T273" s="22">
        <v>1</v>
      </c>
      <c r="U273" s="22">
        <v>0.99</v>
      </c>
      <c r="V273" s="19">
        <v>1</v>
      </c>
      <c r="W273" s="19">
        <v>1</v>
      </c>
      <c r="X273" s="19">
        <v>1</v>
      </c>
      <c r="Y273" s="19">
        <v>-1.0200000000000001E-2</v>
      </c>
      <c r="Z273" s="19">
        <v>-1</v>
      </c>
      <c r="AA273" s="19">
        <v>1</v>
      </c>
      <c r="AB273" s="19">
        <v>0.79590000000000005</v>
      </c>
      <c r="AC273" s="19">
        <v>0.38768999999999998</v>
      </c>
      <c r="AD273" s="19">
        <v>1</v>
      </c>
      <c r="AE273" s="19" t="str">
        <f t="shared" si="12"/>
        <v>1.00 (1.00, 1.00)</v>
      </c>
      <c r="AF273" s="19" t="str">
        <f t="shared" si="13"/>
        <v>-0.01 (-1.00, 1.00)</v>
      </c>
      <c r="AG273" s="19" t="str">
        <f t="shared" si="14"/>
        <v>0.80 (0.39, 1.00)</v>
      </c>
    </row>
    <row r="274" spans="1:33" ht="15.95" customHeight="1" x14ac:dyDescent="0.25">
      <c r="A274" s="19">
        <v>270</v>
      </c>
      <c r="B274" s="8" t="s">
        <v>349</v>
      </c>
      <c r="C274" s="8" t="s">
        <v>186</v>
      </c>
      <c r="D274" s="22">
        <v>0</v>
      </c>
      <c r="E274" s="8">
        <v>0</v>
      </c>
      <c r="F274" s="22">
        <v>651</v>
      </c>
      <c r="G274" s="22">
        <v>96.97</v>
      </c>
      <c r="H274" s="22">
        <v>98.86</v>
      </c>
      <c r="I274" s="22">
        <v>98.486999999999995</v>
      </c>
      <c r="J274" s="22" t="s">
        <v>238</v>
      </c>
      <c r="K274" s="22" t="s">
        <v>238</v>
      </c>
      <c r="L274" s="22" t="s">
        <v>238</v>
      </c>
      <c r="M274" s="22" t="s">
        <v>238</v>
      </c>
      <c r="N274" s="22" t="s">
        <v>238</v>
      </c>
      <c r="O274" s="22" t="s">
        <v>238</v>
      </c>
      <c r="P274" s="22" t="s">
        <v>238</v>
      </c>
      <c r="Q274" s="22" t="s">
        <v>238</v>
      </c>
      <c r="R274" s="22" t="s">
        <v>238</v>
      </c>
      <c r="S274" s="22" t="s">
        <v>238</v>
      </c>
      <c r="T274" s="22" t="s">
        <v>238</v>
      </c>
      <c r="U274" s="22" t="s">
        <v>238</v>
      </c>
      <c r="V274" s="19" t="s">
        <v>238</v>
      </c>
      <c r="W274" s="19" t="s">
        <v>238</v>
      </c>
      <c r="X274" s="19" t="s">
        <v>238</v>
      </c>
      <c r="Y274" s="19" t="s">
        <v>238</v>
      </c>
      <c r="Z274" s="19" t="s">
        <v>238</v>
      </c>
      <c r="AA274" s="19" t="s">
        <v>238</v>
      </c>
      <c r="AB274" s="19" t="s">
        <v>238</v>
      </c>
      <c r="AC274" s="19" t="s">
        <v>238</v>
      </c>
      <c r="AD274" s="19" t="s">
        <v>238</v>
      </c>
      <c r="AE274" s="19" t="str">
        <f t="shared" si="12"/>
        <v/>
      </c>
      <c r="AF274" s="19" t="str">
        <f t="shared" si="13"/>
        <v/>
      </c>
      <c r="AG274" s="19" t="str">
        <f t="shared" si="14"/>
        <v/>
      </c>
    </row>
    <row r="275" spans="1:33" ht="15.95" customHeight="1" x14ac:dyDescent="0.25">
      <c r="A275" s="19">
        <v>271</v>
      </c>
      <c r="B275" s="8" t="s">
        <v>349</v>
      </c>
      <c r="C275" s="8" t="s">
        <v>186</v>
      </c>
      <c r="D275" s="22">
        <v>1</v>
      </c>
      <c r="E275" s="8">
        <v>1</v>
      </c>
      <c r="F275" s="22">
        <v>10</v>
      </c>
      <c r="G275" s="22">
        <v>2.8519999999999999</v>
      </c>
      <c r="H275" s="22">
        <v>1.1399999999999999</v>
      </c>
      <c r="I275" s="22">
        <v>1.5129999999999999</v>
      </c>
      <c r="J275" s="22" t="s">
        <v>238</v>
      </c>
      <c r="K275" s="22" t="s">
        <v>238</v>
      </c>
      <c r="L275" s="22" t="s">
        <v>238</v>
      </c>
      <c r="M275" s="22" t="s">
        <v>238</v>
      </c>
      <c r="N275" s="22" t="s">
        <v>238</v>
      </c>
      <c r="O275" s="22" t="s">
        <v>238</v>
      </c>
      <c r="P275" s="22" t="s">
        <v>238</v>
      </c>
      <c r="Q275" s="22" t="s">
        <v>238</v>
      </c>
      <c r="R275" s="22" t="s">
        <v>238</v>
      </c>
      <c r="S275" s="22" t="s">
        <v>238</v>
      </c>
      <c r="T275" s="22" t="s">
        <v>238</v>
      </c>
      <c r="U275" s="22" t="s">
        <v>238</v>
      </c>
      <c r="V275" s="19" t="s">
        <v>238</v>
      </c>
      <c r="W275" s="19" t="s">
        <v>238</v>
      </c>
      <c r="X275" s="19" t="s">
        <v>238</v>
      </c>
      <c r="Y275" s="19" t="s">
        <v>238</v>
      </c>
      <c r="Z275" s="19" t="s">
        <v>238</v>
      </c>
      <c r="AA275" s="19" t="s">
        <v>238</v>
      </c>
      <c r="AB275" s="19" t="s">
        <v>238</v>
      </c>
      <c r="AC275" s="19" t="s">
        <v>238</v>
      </c>
      <c r="AD275" s="19" t="s">
        <v>238</v>
      </c>
      <c r="AE275" s="19" t="str">
        <f t="shared" si="12"/>
        <v/>
      </c>
      <c r="AF275" s="19" t="str">
        <f t="shared" si="13"/>
        <v/>
      </c>
      <c r="AG275" s="19" t="str">
        <f t="shared" si="14"/>
        <v/>
      </c>
    </row>
    <row r="276" spans="1:33" ht="15.95" customHeight="1" x14ac:dyDescent="0.25">
      <c r="A276" s="19">
        <v>272</v>
      </c>
      <c r="B276" s="8" t="s">
        <v>349</v>
      </c>
      <c r="C276" s="8" t="s">
        <v>186</v>
      </c>
      <c r="D276" s="22">
        <v>2</v>
      </c>
      <c r="E276" s="8">
        <v>2</v>
      </c>
      <c r="F276" s="22">
        <v>1</v>
      </c>
      <c r="G276" s="22">
        <v>0.17799999999999999</v>
      </c>
      <c r="H276" s="22">
        <v>0</v>
      </c>
      <c r="I276" s="22">
        <v>0</v>
      </c>
      <c r="J276" s="22" t="s">
        <v>238</v>
      </c>
      <c r="K276" s="22" t="s">
        <v>238</v>
      </c>
      <c r="L276" s="22" t="s">
        <v>238</v>
      </c>
      <c r="M276" s="22" t="s">
        <v>238</v>
      </c>
      <c r="N276" s="22" t="s">
        <v>238</v>
      </c>
      <c r="O276" s="22" t="s">
        <v>238</v>
      </c>
      <c r="P276" s="22" t="s">
        <v>238</v>
      </c>
      <c r="Q276" s="22" t="s">
        <v>238</v>
      </c>
      <c r="R276" s="22" t="s">
        <v>238</v>
      </c>
      <c r="S276" s="22" t="s">
        <v>238</v>
      </c>
      <c r="T276" s="22" t="s">
        <v>238</v>
      </c>
      <c r="U276" s="22" t="s">
        <v>238</v>
      </c>
      <c r="V276" s="19" t="s">
        <v>238</v>
      </c>
      <c r="W276" s="19" t="s">
        <v>238</v>
      </c>
      <c r="X276" s="19" t="s">
        <v>238</v>
      </c>
      <c r="Y276" s="19" t="s">
        <v>238</v>
      </c>
      <c r="Z276" s="19" t="s">
        <v>238</v>
      </c>
      <c r="AA276" s="19" t="s">
        <v>238</v>
      </c>
      <c r="AB276" s="19" t="s">
        <v>238</v>
      </c>
      <c r="AC276" s="19" t="s">
        <v>238</v>
      </c>
      <c r="AD276" s="19" t="s">
        <v>238</v>
      </c>
      <c r="AE276" s="19" t="str">
        <f t="shared" si="12"/>
        <v/>
      </c>
      <c r="AF276" s="19" t="str">
        <f t="shared" si="13"/>
        <v/>
      </c>
      <c r="AG276" s="19" t="str">
        <f t="shared" si="14"/>
        <v/>
      </c>
    </row>
    <row r="277" spans="1:33" ht="15.95" customHeight="1" x14ac:dyDescent="0.25">
      <c r="A277" s="19">
        <v>273</v>
      </c>
      <c r="B277" s="8" t="s">
        <v>350</v>
      </c>
      <c r="C277" s="8" t="s">
        <v>187</v>
      </c>
      <c r="D277" s="22" t="s">
        <v>238</v>
      </c>
      <c r="E277" s="8" t="s">
        <v>239</v>
      </c>
      <c r="F277" s="22" t="s">
        <v>238</v>
      </c>
      <c r="G277" s="22" t="s">
        <v>238</v>
      </c>
      <c r="H277" s="22" t="s">
        <v>238</v>
      </c>
      <c r="I277" s="22" t="s">
        <v>238</v>
      </c>
      <c r="J277" s="22">
        <v>0.79152</v>
      </c>
      <c r="K277" s="22">
        <v>0.39528000000000002</v>
      </c>
      <c r="L277" s="22">
        <v>1</v>
      </c>
      <c r="M277" s="22">
        <v>0.98304999999999998</v>
      </c>
      <c r="N277" s="22">
        <v>1</v>
      </c>
      <c r="O277" s="22">
        <v>1</v>
      </c>
      <c r="P277" s="22">
        <v>1</v>
      </c>
      <c r="Q277" s="22">
        <v>1</v>
      </c>
      <c r="R277" s="22">
        <v>-1.01E-2</v>
      </c>
      <c r="S277" s="22">
        <v>-2.41E-2</v>
      </c>
      <c r="T277" s="22">
        <v>3.8999999999999998E-3</v>
      </c>
      <c r="U277" s="22">
        <v>0.98</v>
      </c>
      <c r="V277" s="19">
        <v>0.79291999999999996</v>
      </c>
      <c r="W277" s="19">
        <v>0.37875999999999999</v>
      </c>
      <c r="X277" s="19">
        <v>1</v>
      </c>
      <c r="Y277" s="19">
        <v>1</v>
      </c>
      <c r="Z277" s="19">
        <v>1</v>
      </c>
      <c r="AA277" s="19">
        <v>1</v>
      </c>
      <c r="AB277" s="19">
        <v>-5.0499999999999998E-3</v>
      </c>
      <c r="AC277" s="19">
        <v>-1</v>
      </c>
      <c r="AD277" s="19">
        <v>1</v>
      </c>
      <c r="AE277" s="19" t="str">
        <f t="shared" si="12"/>
        <v>0.79 (0.38, 1.00)</v>
      </c>
      <c r="AF277" s="19" t="str">
        <f t="shared" si="13"/>
        <v>1.00 (1.00, 1.00)</v>
      </c>
      <c r="AG277" s="19" t="str">
        <f t="shared" si="14"/>
        <v>-0.01 (-1.00, 1.00)</v>
      </c>
    </row>
    <row r="278" spans="1:33" ht="15.95" customHeight="1" x14ac:dyDescent="0.25">
      <c r="A278" s="19">
        <v>274</v>
      </c>
      <c r="B278" s="8" t="s">
        <v>350</v>
      </c>
      <c r="C278" s="8" t="s">
        <v>187</v>
      </c>
      <c r="D278" s="22">
        <v>0</v>
      </c>
      <c r="E278" s="8">
        <v>0</v>
      </c>
      <c r="F278" s="22">
        <v>652</v>
      </c>
      <c r="G278" s="22">
        <v>96.257000000000005</v>
      </c>
      <c r="H278" s="22">
        <v>98.373999999999995</v>
      </c>
      <c r="I278" s="22">
        <v>98.638000000000005</v>
      </c>
      <c r="J278" s="22" t="s">
        <v>238</v>
      </c>
      <c r="K278" s="22" t="s">
        <v>238</v>
      </c>
      <c r="L278" s="22" t="s">
        <v>238</v>
      </c>
      <c r="M278" s="22" t="s">
        <v>238</v>
      </c>
      <c r="N278" s="22" t="s">
        <v>238</v>
      </c>
      <c r="O278" s="22" t="s">
        <v>238</v>
      </c>
      <c r="P278" s="22" t="s">
        <v>238</v>
      </c>
      <c r="Q278" s="22" t="s">
        <v>238</v>
      </c>
      <c r="R278" s="22" t="s">
        <v>238</v>
      </c>
      <c r="S278" s="22" t="s">
        <v>238</v>
      </c>
      <c r="T278" s="22" t="s">
        <v>238</v>
      </c>
      <c r="U278" s="22" t="s">
        <v>238</v>
      </c>
      <c r="V278" s="19" t="s">
        <v>238</v>
      </c>
      <c r="W278" s="19" t="s">
        <v>238</v>
      </c>
      <c r="X278" s="19" t="s">
        <v>238</v>
      </c>
      <c r="Y278" s="19" t="s">
        <v>238</v>
      </c>
      <c r="Z278" s="19" t="s">
        <v>238</v>
      </c>
      <c r="AA278" s="19" t="s">
        <v>238</v>
      </c>
      <c r="AB278" s="19" t="s">
        <v>238</v>
      </c>
      <c r="AC278" s="19" t="s">
        <v>238</v>
      </c>
      <c r="AD278" s="19" t="s">
        <v>238</v>
      </c>
      <c r="AE278" s="19" t="str">
        <f t="shared" si="12"/>
        <v/>
      </c>
      <c r="AF278" s="19" t="str">
        <f t="shared" si="13"/>
        <v/>
      </c>
      <c r="AG278" s="19" t="str">
        <f t="shared" si="14"/>
        <v/>
      </c>
    </row>
    <row r="279" spans="1:33" ht="15.95" customHeight="1" x14ac:dyDescent="0.25">
      <c r="A279" s="19">
        <v>275</v>
      </c>
      <c r="B279" s="8" t="s">
        <v>350</v>
      </c>
      <c r="C279" s="8" t="s">
        <v>187</v>
      </c>
      <c r="D279" s="22">
        <v>1</v>
      </c>
      <c r="E279" s="8">
        <v>1</v>
      </c>
      <c r="F279" s="22">
        <v>8</v>
      </c>
      <c r="G279" s="22">
        <v>3.7429999999999999</v>
      </c>
      <c r="H279" s="22">
        <v>1.4630000000000001</v>
      </c>
      <c r="I279" s="22">
        <v>1.21</v>
      </c>
      <c r="J279" s="22" t="s">
        <v>238</v>
      </c>
      <c r="K279" s="22" t="s">
        <v>238</v>
      </c>
      <c r="L279" s="22" t="s">
        <v>238</v>
      </c>
      <c r="M279" s="22" t="s">
        <v>238</v>
      </c>
      <c r="N279" s="22" t="s">
        <v>238</v>
      </c>
      <c r="O279" s="22" t="s">
        <v>238</v>
      </c>
      <c r="P279" s="22" t="s">
        <v>238</v>
      </c>
      <c r="Q279" s="22" t="s">
        <v>238</v>
      </c>
      <c r="R279" s="22" t="s">
        <v>238</v>
      </c>
      <c r="S279" s="22" t="s">
        <v>238</v>
      </c>
      <c r="T279" s="22" t="s">
        <v>238</v>
      </c>
      <c r="U279" s="22" t="s">
        <v>238</v>
      </c>
      <c r="V279" s="19" t="s">
        <v>238</v>
      </c>
      <c r="W279" s="19" t="s">
        <v>238</v>
      </c>
      <c r="X279" s="19" t="s">
        <v>238</v>
      </c>
      <c r="Y279" s="19" t="s">
        <v>238</v>
      </c>
      <c r="Z279" s="19" t="s">
        <v>238</v>
      </c>
      <c r="AA279" s="19" t="s">
        <v>238</v>
      </c>
      <c r="AB279" s="19" t="s">
        <v>238</v>
      </c>
      <c r="AC279" s="19" t="s">
        <v>238</v>
      </c>
      <c r="AD279" s="19" t="s">
        <v>238</v>
      </c>
      <c r="AE279" s="19" t="str">
        <f t="shared" si="12"/>
        <v/>
      </c>
      <c r="AF279" s="19" t="str">
        <f t="shared" si="13"/>
        <v/>
      </c>
      <c r="AG279" s="19" t="str">
        <f t="shared" si="14"/>
        <v/>
      </c>
    </row>
    <row r="280" spans="1:33" ht="15.95" customHeight="1" x14ac:dyDescent="0.25">
      <c r="A280" s="19">
        <v>276</v>
      </c>
      <c r="B280" s="8" t="s">
        <v>350</v>
      </c>
      <c r="C280" s="8" t="s">
        <v>187</v>
      </c>
      <c r="D280" s="22">
        <v>2</v>
      </c>
      <c r="E280" s="8">
        <v>2</v>
      </c>
      <c r="F280" s="22">
        <v>1</v>
      </c>
      <c r="G280" s="22">
        <v>0</v>
      </c>
      <c r="H280" s="22">
        <v>0.16300000000000001</v>
      </c>
      <c r="I280" s="22">
        <v>0.151</v>
      </c>
      <c r="J280" s="22" t="s">
        <v>238</v>
      </c>
      <c r="K280" s="22" t="s">
        <v>238</v>
      </c>
      <c r="L280" s="22" t="s">
        <v>238</v>
      </c>
      <c r="M280" s="22" t="s">
        <v>238</v>
      </c>
      <c r="N280" s="22" t="s">
        <v>238</v>
      </c>
      <c r="O280" s="22" t="s">
        <v>238</v>
      </c>
      <c r="P280" s="22" t="s">
        <v>238</v>
      </c>
      <c r="Q280" s="22" t="s">
        <v>238</v>
      </c>
      <c r="R280" s="22" t="s">
        <v>238</v>
      </c>
      <c r="S280" s="22" t="s">
        <v>238</v>
      </c>
      <c r="T280" s="22" t="s">
        <v>238</v>
      </c>
      <c r="U280" s="22" t="s">
        <v>238</v>
      </c>
      <c r="V280" s="19" t="s">
        <v>238</v>
      </c>
      <c r="W280" s="19" t="s">
        <v>238</v>
      </c>
      <c r="X280" s="19" t="s">
        <v>238</v>
      </c>
      <c r="Y280" s="19" t="s">
        <v>238</v>
      </c>
      <c r="Z280" s="19" t="s">
        <v>238</v>
      </c>
      <c r="AA280" s="19" t="s">
        <v>238</v>
      </c>
      <c r="AB280" s="19" t="s">
        <v>238</v>
      </c>
      <c r="AC280" s="19" t="s">
        <v>238</v>
      </c>
      <c r="AD280" s="19" t="s">
        <v>238</v>
      </c>
      <c r="AE280" s="19" t="str">
        <f t="shared" si="12"/>
        <v/>
      </c>
      <c r="AF280" s="19" t="str">
        <f t="shared" si="13"/>
        <v/>
      </c>
      <c r="AG280" s="19" t="str">
        <f t="shared" si="14"/>
        <v/>
      </c>
    </row>
    <row r="281" spans="1:33" ht="15.95" customHeight="1" x14ac:dyDescent="0.25">
      <c r="A281" s="19">
        <v>277</v>
      </c>
      <c r="B281" s="8" t="s">
        <v>351</v>
      </c>
      <c r="C281" s="8" t="s">
        <v>188</v>
      </c>
      <c r="D281" s="22" t="s">
        <v>238</v>
      </c>
      <c r="E281" s="8" t="s">
        <v>239</v>
      </c>
      <c r="F281" s="22" t="s">
        <v>238</v>
      </c>
      <c r="G281" s="22" t="s">
        <v>238</v>
      </c>
      <c r="H281" s="22" t="s">
        <v>238</v>
      </c>
      <c r="I281" s="22" t="s">
        <v>238</v>
      </c>
      <c r="J281" s="22" t="s">
        <v>238</v>
      </c>
      <c r="K281" s="22" t="s">
        <v>238</v>
      </c>
      <c r="L281" s="22" t="s">
        <v>238</v>
      </c>
      <c r="M281" s="22">
        <v>0.94915000000000005</v>
      </c>
      <c r="N281" s="22">
        <v>0.84896000000000005</v>
      </c>
      <c r="O281" s="22">
        <v>0.6804</v>
      </c>
      <c r="P281" s="22">
        <v>1</v>
      </c>
      <c r="Q281" s="22">
        <v>0.94118000000000002</v>
      </c>
      <c r="R281" s="22">
        <v>0.55881999999999998</v>
      </c>
      <c r="S281" s="22">
        <v>0.11758</v>
      </c>
      <c r="T281" s="22">
        <v>1</v>
      </c>
      <c r="U281" s="22">
        <v>0.97</v>
      </c>
      <c r="V281" s="19">
        <v>0.86292000000000002</v>
      </c>
      <c r="W281" s="19">
        <v>0.66091</v>
      </c>
      <c r="X281" s="19">
        <v>1</v>
      </c>
      <c r="Y281" s="19">
        <v>0.83367000000000002</v>
      </c>
      <c r="Z281" s="19">
        <v>0.61189000000000004</v>
      </c>
      <c r="AA281" s="19">
        <v>1</v>
      </c>
      <c r="AB281" s="19">
        <v>0.55810999999999999</v>
      </c>
      <c r="AC281" s="19">
        <v>-3.109E-2</v>
      </c>
      <c r="AD281" s="19">
        <v>1</v>
      </c>
      <c r="AE281" s="19" t="str">
        <f t="shared" si="12"/>
        <v>0.86 (0.66, 1.00)</v>
      </c>
      <c r="AF281" s="19" t="str">
        <f t="shared" si="13"/>
        <v>0.83 (0.61, 1.00)</v>
      </c>
      <c r="AG281" s="19" t="str">
        <f t="shared" si="14"/>
        <v>0.56 (-0.03, 1.00)</v>
      </c>
    </row>
    <row r="282" spans="1:33" ht="15.95" customHeight="1" x14ac:dyDescent="0.25">
      <c r="A282" s="19">
        <v>278</v>
      </c>
      <c r="B282" s="8" t="s">
        <v>351</v>
      </c>
      <c r="C282" s="8" t="s">
        <v>188</v>
      </c>
      <c r="D282" s="22">
        <v>0</v>
      </c>
      <c r="E282" s="8">
        <v>0</v>
      </c>
      <c r="F282" s="22">
        <v>625</v>
      </c>
      <c r="G282" s="22">
        <v>89.483000000000004</v>
      </c>
      <c r="H282" s="22">
        <v>91.87</v>
      </c>
      <c r="I282" s="22">
        <v>94.554000000000002</v>
      </c>
      <c r="J282" s="22" t="s">
        <v>238</v>
      </c>
      <c r="K282" s="22" t="s">
        <v>238</v>
      </c>
      <c r="L282" s="22" t="s">
        <v>238</v>
      </c>
      <c r="M282" s="22" t="s">
        <v>238</v>
      </c>
      <c r="N282" s="22" t="s">
        <v>238</v>
      </c>
      <c r="O282" s="22" t="s">
        <v>238</v>
      </c>
      <c r="P282" s="22" t="s">
        <v>238</v>
      </c>
      <c r="Q282" s="22" t="s">
        <v>238</v>
      </c>
      <c r="R282" s="22" t="s">
        <v>238</v>
      </c>
      <c r="S282" s="22" t="s">
        <v>238</v>
      </c>
      <c r="T282" s="22" t="s">
        <v>238</v>
      </c>
      <c r="U282" s="22" t="s">
        <v>238</v>
      </c>
      <c r="V282" s="19" t="s">
        <v>238</v>
      </c>
      <c r="W282" s="19" t="s">
        <v>238</v>
      </c>
      <c r="X282" s="19" t="s">
        <v>238</v>
      </c>
      <c r="Y282" s="19" t="s">
        <v>238</v>
      </c>
      <c r="Z282" s="19" t="s">
        <v>238</v>
      </c>
      <c r="AA282" s="19" t="s">
        <v>238</v>
      </c>
      <c r="AB282" s="19" t="s">
        <v>238</v>
      </c>
      <c r="AC282" s="19" t="s">
        <v>238</v>
      </c>
      <c r="AD282" s="19" t="s">
        <v>238</v>
      </c>
      <c r="AE282" s="19" t="str">
        <f t="shared" si="12"/>
        <v/>
      </c>
      <c r="AF282" s="19" t="str">
        <f t="shared" si="13"/>
        <v/>
      </c>
      <c r="AG282" s="19" t="str">
        <f t="shared" si="14"/>
        <v/>
      </c>
    </row>
    <row r="283" spans="1:33" ht="15.95" customHeight="1" x14ac:dyDescent="0.25">
      <c r="A283" s="19">
        <v>279</v>
      </c>
      <c r="B283" s="8" t="s">
        <v>351</v>
      </c>
      <c r="C283" s="8" t="s">
        <v>188</v>
      </c>
      <c r="D283" s="22">
        <v>1</v>
      </c>
      <c r="E283" s="8">
        <v>1</v>
      </c>
      <c r="F283" s="22">
        <v>33</v>
      </c>
      <c r="G283" s="22">
        <v>9.4469999999999992</v>
      </c>
      <c r="H283" s="22">
        <v>7.48</v>
      </c>
      <c r="I283" s="22">
        <v>4.992</v>
      </c>
      <c r="J283" s="22" t="s">
        <v>238</v>
      </c>
      <c r="K283" s="22" t="s">
        <v>238</v>
      </c>
      <c r="L283" s="22" t="s">
        <v>238</v>
      </c>
      <c r="M283" s="22" t="s">
        <v>238</v>
      </c>
      <c r="N283" s="22" t="s">
        <v>238</v>
      </c>
      <c r="O283" s="22" t="s">
        <v>238</v>
      </c>
      <c r="P283" s="22" t="s">
        <v>238</v>
      </c>
      <c r="Q283" s="22" t="s">
        <v>238</v>
      </c>
      <c r="R283" s="22" t="s">
        <v>238</v>
      </c>
      <c r="S283" s="22" t="s">
        <v>238</v>
      </c>
      <c r="T283" s="22" t="s">
        <v>238</v>
      </c>
      <c r="U283" s="22" t="s">
        <v>238</v>
      </c>
      <c r="V283" s="19" t="s">
        <v>238</v>
      </c>
      <c r="W283" s="19" t="s">
        <v>238</v>
      </c>
      <c r="X283" s="19" t="s">
        <v>238</v>
      </c>
      <c r="Y283" s="19" t="s">
        <v>238</v>
      </c>
      <c r="Z283" s="19" t="s">
        <v>238</v>
      </c>
      <c r="AA283" s="19" t="s">
        <v>238</v>
      </c>
      <c r="AB283" s="19" t="s">
        <v>238</v>
      </c>
      <c r="AC283" s="19" t="s">
        <v>238</v>
      </c>
      <c r="AD283" s="19" t="s">
        <v>238</v>
      </c>
      <c r="AE283" s="19" t="str">
        <f t="shared" si="12"/>
        <v/>
      </c>
      <c r="AF283" s="19" t="str">
        <f t="shared" si="13"/>
        <v/>
      </c>
      <c r="AG283" s="19" t="str">
        <f t="shared" si="14"/>
        <v/>
      </c>
    </row>
    <row r="284" spans="1:33" ht="15.95" customHeight="1" x14ac:dyDescent="0.25">
      <c r="A284" s="19">
        <v>280</v>
      </c>
      <c r="B284" s="8" t="s">
        <v>351</v>
      </c>
      <c r="C284" s="8" t="s">
        <v>188</v>
      </c>
      <c r="D284" s="22">
        <v>2</v>
      </c>
      <c r="E284" s="8">
        <v>2</v>
      </c>
      <c r="F284" s="22">
        <v>3</v>
      </c>
      <c r="G284" s="22">
        <v>1.07</v>
      </c>
      <c r="H284" s="22">
        <v>0.65</v>
      </c>
      <c r="I284" s="22">
        <v>0.45400000000000001</v>
      </c>
      <c r="J284" s="22" t="s">
        <v>238</v>
      </c>
      <c r="K284" s="22" t="s">
        <v>238</v>
      </c>
      <c r="L284" s="22" t="s">
        <v>238</v>
      </c>
      <c r="M284" s="22" t="s">
        <v>238</v>
      </c>
      <c r="N284" s="22" t="s">
        <v>238</v>
      </c>
      <c r="O284" s="22" t="s">
        <v>238</v>
      </c>
      <c r="P284" s="22" t="s">
        <v>238</v>
      </c>
      <c r="Q284" s="22" t="s">
        <v>238</v>
      </c>
      <c r="R284" s="22" t="s">
        <v>238</v>
      </c>
      <c r="S284" s="22" t="s">
        <v>238</v>
      </c>
      <c r="T284" s="22" t="s">
        <v>238</v>
      </c>
      <c r="U284" s="22" t="s">
        <v>238</v>
      </c>
      <c r="V284" s="19" t="s">
        <v>238</v>
      </c>
      <c r="W284" s="19" t="s">
        <v>238</v>
      </c>
      <c r="X284" s="19" t="s">
        <v>238</v>
      </c>
      <c r="Y284" s="19" t="s">
        <v>238</v>
      </c>
      <c r="Z284" s="19" t="s">
        <v>238</v>
      </c>
      <c r="AA284" s="19" t="s">
        <v>238</v>
      </c>
      <c r="AB284" s="19" t="s">
        <v>238</v>
      </c>
      <c r="AC284" s="19" t="s">
        <v>238</v>
      </c>
      <c r="AD284" s="19" t="s">
        <v>238</v>
      </c>
      <c r="AE284" s="19" t="str">
        <f t="shared" si="12"/>
        <v/>
      </c>
      <c r="AF284" s="19" t="str">
        <f t="shared" si="13"/>
        <v/>
      </c>
      <c r="AG284" s="19" t="str">
        <f t="shared" si="14"/>
        <v/>
      </c>
    </row>
    <row r="285" spans="1:33" ht="15.95" customHeight="1" x14ac:dyDescent="0.25">
      <c r="A285" s="19">
        <v>281</v>
      </c>
      <c r="B285" s="8" t="s">
        <v>352</v>
      </c>
      <c r="C285" s="8" t="s">
        <v>189</v>
      </c>
      <c r="D285" s="22" t="s">
        <v>238</v>
      </c>
      <c r="E285" s="8" t="s">
        <v>239</v>
      </c>
      <c r="F285" s="22" t="s">
        <v>238</v>
      </c>
      <c r="G285" s="22" t="s">
        <v>238</v>
      </c>
      <c r="H285" s="22" t="s">
        <v>238</v>
      </c>
      <c r="I285" s="22" t="s">
        <v>238</v>
      </c>
      <c r="J285" s="22">
        <v>0.37456</v>
      </c>
      <c r="K285" s="22">
        <v>-0.18124000000000001</v>
      </c>
      <c r="L285" s="22">
        <v>0.93035999999999996</v>
      </c>
      <c r="M285" s="22">
        <v>0.94915000000000005</v>
      </c>
      <c r="N285" s="22">
        <v>1</v>
      </c>
      <c r="O285" s="22">
        <v>1</v>
      </c>
      <c r="P285" s="22">
        <v>1</v>
      </c>
      <c r="Q285" s="22">
        <v>1</v>
      </c>
      <c r="R285" s="22" t="s">
        <v>238</v>
      </c>
      <c r="S285" s="22" t="s">
        <v>238</v>
      </c>
      <c r="T285" s="22" t="s">
        <v>238</v>
      </c>
      <c r="U285" s="22">
        <v>0.96</v>
      </c>
      <c r="V285" s="19">
        <v>0.37875999999999999</v>
      </c>
      <c r="W285" s="19">
        <v>-0.44956000000000002</v>
      </c>
      <c r="X285" s="19">
        <v>1</v>
      </c>
      <c r="Y285" s="19">
        <v>1</v>
      </c>
      <c r="Z285" s="19">
        <v>1</v>
      </c>
      <c r="AA285" s="19">
        <v>1</v>
      </c>
      <c r="AB285" s="19">
        <v>0.64002999999999999</v>
      </c>
      <c r="AC285" s="19">
        <v>0.19006000000000001</v>
      </c>
      <c r="AD285" s="19">
        <v>0.98714000000000002</v>
      </c>
      <c r="AE285" s="19" t="str">
        <f t="shared" si="12"/>
        <v>0.38 (-0.45, 1.00)</v>
      </c>
      <c r="AF285" s="19" t="str">
        <f t="shared" si="13"/>
        <v>1.00 (1.00, 1.00)</v>
      </c>
      <c r="AG285" s="19" t="str">
        <f t="shared" si="14"/>
        <v>0.64 (0.19, 0.99)</v>
      </c>
    </row>
    <row r="286" spans="1:33" ht="15.95" customHeight="1" x14ac:dyDescent="0.25">
      <c r="A286" s="19">
        <v>282</v>
      </c>
      <c r="B286" s="8" t="s">
        <v>352</v>
      </c>
      <c r="C286" s="8" t="s">
        <v>189</v>
      </c>
      <c r="D286" s="22">
        <v>0</v>
      </c>
      <c r="E286" s="8">
        <v>0</v>
      </c>
      <c r="F286" s="22">
        <v>647</v>
      </c>
      <c r="G286" s="22">
        <v>96.257000000000005</v>
      </c>
      <c r="H286" s="22">
        <v>98.207999999999998</v>
      </c>
      <c r="I286" s="22">
        <v>97.882000000000005</v>
      </c>
      <c r="J286" s="22" t="s">
        <v>238</v>
      </c>
      <c r="K286" s="22" t="s">
        <v>238</v>
      </c>
      <c r="L286" s="22" t="s">
        <v>238</v>
      </c>
      <c r="M286" s="22" t="s">
        <v>238</v>
      </c>
      <c r="N286" s="22" t="s">
        <v>238</v>
      </c>
      <c r="O286" s="22" t="s">
        <v>238</v>
      </c>
      <c r="P286" s="22" t="s">
        <v>238</v>
      </c>
      <c r="Q286" s="22" t="s">
        <v>238</v>
      </c>
      <c r="R286" s="22" t="s">
        <v>238</v>
      </c>
      <c r="S286" s="22" t="s">
        <v>238</v>
      </c>
      <c r="T286" s="22" t="s">
        <v>238</v>
      </c>
      <c r="U286" s="22" t="s">
        <v>238</v>
      </c>
      <c r="V286" s="19" t="s">
        <v>238</v>
      </c>
      <c r="W286" s="19" t="s">
        <v>238</v>
      </c>
      <c r="X286" s="19" t="s">
        <v>238</v>
      </c>
      <c r="Y286" s="19" t="s">
        <v>238</v>
      </c>
      <c r="Z286" s="19" t="s">
        <v>238</v>
      </c>
      <c r="AA286" s="19" t="s">
        <v>238</v>
      </c>
      <c r="AB286" s="19" t="s">
        <v>238</v>
      </c>
      <c r="AC286" s="19" t="s">
        <v>238</v>
      </c>
      <c r="AD286" s="19" t="s">
        <v>238</v>
      </c>
      <c r="AE286" s="19" t="str">
        <f t="shared" si="12"/>
        <v/>
      </c>
      <c r="AF286" s="19" t="str">
        <f t="shared" si="13"/>
        <v/>
      </c>
      <c r="AG286" s="19" t="str">
        <f t="shared" si="14"/>
        <v/>
      </c>
    </row>
    <row r="287" spans="1:33" ht="15.95" customHeight="1" x14ac:dyDescent="0.25">
      <c r="A287" s="19">
        <v>283</v>
      </c>
      <c r="B287" s="8" t="s">
        <v>352</v>
      </c>
      <c r="C287" s="8" t="s">
        <v>189</v>
      </c>
      <c r="D287" s="22">
        <v>1</v>
      </c>
      <c r="E287" s="8">
        <v>1</v>
      </c>
      <c r="F287" s="22">
        <v>14</v>
      </c>
      <c r="G287" s="22">
        <v>3.5649999999999999</v>
      </c>
      <c r="H287" s="22">
        <v>1.629</v>
      </c>
      <c r="I287" s="22">
        <v>2.1179999999999999</v>
      </c>
      <c r="J287" s="22" t="s">
        <v>238</v>
      </c>
      <c r="K287" s="22" t="s">
        <v>238</v>
      </c>
      <c r="L287" s="22" t="s">
        <v>238</v>
      </c>
      <c r="M287" s="22" t="s">
        <v>238</v>
      </c>
      <c r="N287" s="22" t="s">
        <v>238</v>
      </c>
      <c r="O287" s="22" t="s">
        <v>238</v>
      </c>
      <c r="P287" s="22" t="s">
        <v>238</v>
      </c>
      <c r="Q287" s="22" t="s">
        <v>238</v>
      </c>
      <c r="R287" s="22" t="s">
        <v>238</v>
      </c>
      <c r="S287" s="22" t="s">
        <v>238</v>
      </c>
      <c r="T287" s="22" t="s">
        <v>238</v>
      </c>
      <c r="U287" s="22" t="s">
        <v>238</v>
      </c>
      <c r="V287" s="19" t="s">
        <v>238</v>
      </c>
      <c r="W287" s="19" t="s">
        <v>238</v>
      </c>
      <c r="X287" s="19" t="s">
        <v>238</v>
      </c>
      <c r="Y287" s="19" t="s">
        <v>238</v>
      </c>
      <c r="Z287" s="19" t="s">
        <v>238</v>
      </c>
      <c r="AA287" s="19" t="s">
        <v>238</v>
      </c>
      <c r="AB287" s="19" t="s">
        <v>238</v>
      </c>
      <c r="AC287" s="19" t="s">
        <v>238</v>
      </c>
      <c r="AD287" s="19" t="s">
        <v>238</v>
      </c>
      <c r="AE287" s="19" t="str">
        <f t="shared" si="12"/>
        <v/>
      </c>
      <c r="AF287" s="19" t="str">
        <f t="shared" si="13"/>
        <v/>
      </c>
      <c r="AG287" s="19" t="str">
        <f t="shared" si="14"/>
        <v/>
      </c>
    </row>
    <row r="288" spans="1:33" ht="15.95" customHeight="1" x14ac:dyDescent="0.25">
      <c r="A288" s="19">
        <v>284</v>
      </c>
      <c r="B288" s="8" t="s">
        <v>352</v>
      </c>
      <c r="C288" s="8" t="s">
        <v>189</v>
      </c>
      <c r="D288" s="22">
        <v>2</v>
      </c>
      <c r="E288" s="8">
        <v>2</v>
      </c>
      <c r="F288" s="22">
        <v>1</v>
      </c>
      <c r="G288" s="22">
        <v>0</v>
      </c>
      <c r="H288" s="22">
        <v>0.16300000000000001</v>
      </c>
      <c r="I288" s="22">
        <v>0</v>
      </c>
      <c r="J288" s="22" t="s">
        <v>238</v>
      </c>
      <c r="K288" s="22" t="s">
        <v>238</v>
      </c>
      <c r="L288" s="22" t="s">
        <v>238</v>
      </c>
      <c r="M288" s="22" t="s">
        <v>238</v>
      </c>
      <c r="N288" s="22" t="s">
        <v>238</v>
      </c>
      <c r="O288" s="22" t="s">
        <v>238</v>
      </c>
      <c r="P288" s="22" t="s">
        <v>238</v>
      </c>
      <c r="Q288" s="22" t="s">
        <v>238</v>
      </c>
      <c r="R288" s="22" t="s">
        <v>238</v>
      </c>
      <c r="S288" s="22" t="s">
        <v>238</v>
      </c>
      <c r="T288" s="22" t="s">
        <v>238</v>
      </c>
      <c r="U288" s="22" t="s">
        <v>238</v>
      </c>
      <c r="V288" s="19" t="s">
        <v>238</v>
      </c>
      <c r="W288" s="19" t="s">
        <v>238</v>
      </c>
      <c r="X288" s="19" t="s">
        <v>238</v>
      </c>
      <c r="Y288" s="19" t="s">
        <v>238</v>
      </c>
      <c r="Z288" s="19" t="s">
        <v>238</v>
      </c>
      <c r="AA288" s="19" t="s">
        <v>238</v>
      </c>
      <c r="AB288" s="19" t="s">
        <v>238</v>
      </c>
      <c r="AC288" s="19" t="s">
        <v>238</v>
      </c>
      <c r="AD288" s="19" t="s">
        <v>238</v>
      </c>
      <c r="AE288" s="19" t="str">
        <f t="shared" si="12"/>
        <v/>
      </c>
      <c r="AF288" s="19" t="str">
        <f t="shared" si="13"/>
        <v/>
      </c>
      <c r="AG288" s="19" t="str">
        <f t="shared" si="14"/>
        <v/>
      </c>
    </row>
    <row r="289" spans="1:33" ht="15.95" customHeight="1" x14ac:dyDescent="0.25">
      <c r="A289" s="19">
        <v>285</v>
      </c>
      <c r="B289" s="8" t="s">
        <v>352</v>
      </c>
      <c r="C289" s="8" t="s">
        <v>189</v>
      </c>
      <c r="D289" s="22">
        <v>4</v>
      </c>
      <c r="E289" s="8">
        <v>4</v>
      </c>
      <c r="F289" s="22">
        <v>1</v>
      </c>
      <c r="G289" s="22">
        <v>0.17799999999999999</v>
      </c>
      <c r="H289" s="22">
        <v>0</v>
      </c>
      <c r="I289" s="22">
        <v>0</v>
      </c>
      <c r="J289" s="22" t="s">
        <v>238</v>
      </c>
      <c r="K289" s="22" t="s">
        <v>238</v>
      </c>
      <c r="L289" s="22" t="s">
        <v>238</v>
      </c>
      <c r="M289" s="22" t="s">
        <v>238</v>
      </c>
      <c r="N289" s="22" t="s">
        <v>238</v>
      </c>
      <c r="O289" s="22" t="s">
        <v>238</v>
      </c>
      <c r="P289" s="22" t="s">
        <v>238</v>
      </c>
      <c r="Q289" s="22" t="s">
        <v>238</v>
      </c>
      <c r="R289" s="22" t="s">
        <v>238</v>
      </c>
      <c r="S289" s="22" t="s">
        <v>238</v>
      </c>
      <c r="T289" s="22" t="s">
        <v>238</v>
      </c>
      <c r="U289" s="22" t="s">
        <v>238</v>
      </c>
      <c r="V289" s="19" t="s">
        <v>238</v>
      </c>
      <c r="W289" s="19" t="s">
        <v>238</v>
      </c>
      <c r="X289" s="19" t="s">
        <v>238</v>
      </c>
      <c r="Y289" s="19" t="s">
        <v>238</v>
      </c>
      <c r="Z289" s="19" t="s">
        <v>238</v>
      </c>
      <c r="AA289" s="19" t="s">
        <v>238</v>
      </c>
      <c r="AB289" s="19" t="s">
        <v>238</v>
      </c>
      <c r="AC289" s="19" t="s">
        <v>238</v>
      </c>
      <c r="AD289" s="19" t="s">
        <v>238</v>
      </c>
      <c r="AE289" s="19" t="str">
        <f t="shared" si="12"/>
        <v/>
      </c>
      <c r="AF289" s="19" t="str">
        <f t="shared" si="13"/>
        <v/>
      </c>
      <c r="AG289" s="19" t="str">
        <f t="shared" si="14"/>
        <v/>
      </c>
    </row>
    <row r="290" spans="1:33" ht="15.95" customHeight="1" x14ac:dyDescent="0.25">
      <c r="A290" s="19">
        <v>286</v>
      </c>
      <c r="B290" s="8" t="s">
        <v>353</v>
      </c>
      <c r="C290" s="8" t="s">
        <v>190</v>
      </c>
      <c r="D290" s="22" t="s">
        <v>238</v>
      </c>
      <c r="E290" s="8" t="s">
        <v>239</v>
      </c>
      <c r="F290" s="22" t="s">
        <v>238</v>
      </c>
      <c r="G290" s="22" t="s">
        <v>238</v>
      </c>
      <c r="H290" s="22" t="s">
        <v>238</v>
      </c>
      <c r="I290" s="22" t="s">
        <v>238</v>
      </c>
      <c r="J290" s="22" t="s">
        <v>238</v>
      </c>
      <c r="K290" s="22" t="s">
        <v>238</v>
      </c>
      <c r="L290" s="22" t="s">
        <v>238</v>
      </c>
      <c r="M290" s="22">
        <v>1</v>
      </c>
      <c r="N290" s="22" t="s">
        <v>238</v>
      </c>
      <c r="O290" s="22" t="s">
        <v>238</v>
      </c>
      <c r="P290" s="22" t="s">
        <v>238</v>
      </c>
      <c r="Q290" s="22">
        <v>1</v>
      </c>
      <c r="R290" s="22" t="s">
        <v>238</v>
      </c>
      <c r="S290" s="22" t="s">
        <v>238</v>
      </c>
      <c r="T290" s="22" t="s">
        <v>238</v>
      </c>
      <c r="U290" s="22">
        <v>1</v>
      </c>
      <c r="V290" s="19">
        <v>0</v>
      </c>
      <c r="W290" s="19">
        <v>1</v>
      </c>
      <c r="X290" s="19">
        <v>1</v>
      </c>
      <c r="Y290" s="19">
        <v>0</v>
      </c>
      <c r="Z290" s="19">
        <v>1</v>
      </c>
      <c r="AA290" s="19">
        <v>1</v>
      </c>
      <c r="AB290" s="19">
        <v>0</v>
      </c>
      <c r="AC290" s="19">
        <v>1</v>
      </c>
      <c r="AD290" s="19">
        <v>1</v>
      </c>
      <c r="AE290" s="19" t="str">
        <f t="shared" si="12"/>
        <v>0.00 (1.00, 1.00)</v>
      </c>
      <c r="AF290" s="19" t="str">
        <f t="shared" si="13"/>
        <v>0.00 (1.00, 1.00)</v>
      </c>
      <c r="AG290" s="19" t="str">
        <f t="shared" si="14"/>
        <v>0.00 (1.00, 1.00)</v>
      </c>
    </row>
    <row r="291" spans="1:33" ht="15.95" customHeight="1" x14ac:dyDescent="0.25">
      <c r="A291" s="19">
        <v>287</v>
      </c>
      <c r="B291" s="8" t="s">
        <v>353</v>
      </c>
      <c r="C291" s="8" t="s">
        <v>190</v>
      </c>
      <c r="D291" s="22">
        <v>0</v>
      </c>
      <c r="E291" s="8">
        <v>0</v>
      </c>
      <c r="F291" s="22">
        <v>660</v>
      </c>
      <c r="G291" s="22">
        <v>99.822000000000003</v>
      </c>
      <c r="H291" s="22">
        <v>99.837000000000003</v>
      </c>
      <c r="I291" s="22">
        <v>99.849000000000004</v>
      </c>
      <c r="J291" s="22" t="s">
        <v>238</v>
      </c>
      <c r="K291" s="22" t="s">
        <v>238</v>
      </c>
      <c r="L291" s="22" t="s">
        <v>238</v>
      </c>
      <c r="M291" s="22" t="s">
        <v>238</v>
      </c>
      <c r="N291" s="22" t="s">
        <v>238</v>
      </c>
      <c r="O291" s="22" t="s">
        <v>238</v>
      </c>
      <c r="P291" s="22" t="s">
        <v>238</v>
      </c>
      <c r="Q291" s="22" t="s">
        <v>238</v>
      </c>
      <c r="R291" s="22" t="s">
        <v>238</v>
      </c>
      <c r="S291" s="22" t="s">
        <v>238</v>
      </c>
      <c r="T291" s="22" t="s">
        <v>238</v>
      </c>
      <c r="U291" s="22" t="s">
        <v>238</v>
      </c>
      <c r="V291" s="19" t="s">
        <v>238</v>
      </c>
      <c r="W291" s="19" t="s">
        <v>238</v>
      </c>
      <c r="X291" s="19" t="s">
        <v>238</v>
      </c>
      <c r="Y291" s="19" t="s">
        <v>238</v>
      </c>
      <c r="Z291" s="19" t="s">
        <v>238</v>
      </c>
      <c r="AA291" s="19" t="s">
        <v>238</v>
      </c>
      <c r="AB291" s="19" t="s">
        <v>238</v>
      </c>
      <c r="AC291" s="19" t="s">
        <v>238</v>
      </c>
      <c r="AD291" s="19" t="s">
        <v>238</v>
      </c>
      <c r="AE291" s="19" t="str">
        <f t="shared" si="12"/>
        <v/>
      </c>
      <c r="AF291" s="19" t="str">
        <f t="shared" si="13"/>
        <v/>
      </c>
      <c r="AG291" s="19" t="str">
        <f t="shared" si="14"/>
        <v/>
      </c>
    </row>
    <row r="292" spans="1:33" ht="15.95" customHeight="1" x14ac:dyDescent="0.25">
      <c r="A292" s="19">
        <v>288</v>
      </c>
      <c r="B292" s="8" t="s">
        <v>353</v>
      </c>
      <c r="C292" s="8" t="s">
        <v>190</v>
      </c>
      <c r="D292" s="22">
        <v>1</v>
      </c>
      <c r="E292" s="8">
        <v>1</v>
      </c>
      <c r="F292" s="22">
        <v>1</v>
      </c>
      <c r="G292" s="22">
        <v>0.17799999999999999</v>
      </c>
      <c r="H292" s="22">
        <v>0.16300000000000001</v>
      </c>
      <c r="I292" s="22">
        <v>0.151</v>
      </c>
      <c r="J292" s="22" t="s">
        <v>238</v>
      </c>
      <c r="K292" s="22" t="s">
        <v>238</v>
      </c>
      <c r="L292" s="22" t="s">
        <v>238</v>
      </c>
      <c r="M292" s="22" t="s">
        <v>238</v>
      </c>
      <c r="N292" s="22" t="s">
        <v>238</v>
      </c>
      <c r="O292" s="22" t="s">
        <v>238</v>
      </c>
      <c r="P292" s="22" t="s">
        <v>238</v>
      </c>
      <c r="Q292" s="22" t="s">
        <v>238</v>
      </c>
      <c r="R292" s="22" t="s">
        <v>238</v>
      </c>
      <c r="S292" s="22" t="s">
        <v>238</v>
      </c>
      <c r="T292" s="22" t="s">
        <v>238</v>
      </c>
      <c r="U292" s="22" t="s">
        <v>238</v>
      </c>
      <c r="V292" s="19" t="s">
        <v>238</v>
      </c>
      <c r="W292" s="19" t="s">
        <v>238</v>
      </c>
      <c r="X292" s="19" t="s">
        <v>238</v>
      </c>
      <c r="Y292" s="19" t="s">
        <v>238</v>
      </c>
      <c r="Z292" s="19" t="s">
        <v>238</v>
      </c>
      <c r="AA292" s="19" t="s">
        <v>238</v>
      </c>
      <c r="AB292" s="19" t="s">
        <v>238</v>
      </c>
      <c r="AC292" s="19" t="s">
        <v>238</v>
      </c>
      <c r="AD292" s="19" t="s">
        <v>238</v>
      </c>
      <c r="AE292" s="19" t="str">
        <f t="shared" si="12"/>
        <v/>
      </c>
      <c r="AF292" s="19" t="str">
        <f t="shared" si="13"/>
        <v/>
      </c>
      <c r="AG292" s="19" t="str">
        <f t="shared" si="14"/>
        <v/>
      </c>
    </row>
    <row r="293" spans="1:33" ht="15.95" customHeight="1" x14ac:dyDescent="0.25">
      <c r="A293" s="19">
        <v>289</v>
      </c>
      <c r="B293" s="8" t="s">
        <v>354</v>
      </c>
      <c r="C293" s="8" t="s">
        <v>191</v>
      </c>
      <c r="D293" s="22" t="s">
        <v>238</v>
      </c>
      <c r="E293" s="8" t="s">
        <v>239</v>
      </c>
      <c r="F293" s="22" t="s">
        <v>238</v>
      </c>
      <c r="G293" s="22" t="s">
        <v>238</v>
      </c>
      <c r="H293" s="22" t="s">
        <v>238</v>
      </c>
      <c r="I293" s="22" t="s">
        <v>238</v>
      </c>
      <c r="J293" s="22" t="s">
        <v>238</v>
      </c>
      <c r="K293" s="22" t="s">
        <v>238</v>
      </c>
      <c r="L293" s="22" t="s">
        <v>238</v>
      </c>
      <c r="M293" s="22">
        <v>0.79661000000000004</v>
      </c>
      <c r="N293" s="22">
        <v>0.54054000000000002</v>
      </c>
      <c r="O293" s="22">
        <v>8.1509999999999999E-2</v>
      </c>
      <c r="P293" s="22">
        <v>0.99956999999999996</v>
      </c>
      <c r="Q293" s="22">
        <v>0.94118000000000002</v>
      </c>
      <c r="R293" s="22" t="s">
        <v>238</v>
      </c>
      <c r="S293" s="22" t="s">
        <v>238</v>
      </c>
      <c r="T293" s="22" t="s">
        <v>238</v>
      </c>
      <c r="U293" s="22">
        <v>0.86</v>
      </c>
      <c r="V293" s="19">
        <v>0.34662999999999999</v>
      </c>
      <c r="W293" s="19">
        <v>4.0800000000000003E-3</v>
      </c>
      <c r="X293" s="19">
        <v>0.65746000000000004</v>
      </c>
      <c r="Y293" s="19">
        <v>0.54435999999999996</v>
      </c>
      <c r="Z293" s="19">
        <v>-6.3159999999999994E-2</v>
      </c>
      <c r="AA293" s="19">
        <v>1</v>
      </c>
      <c r="AB293" s="19">
        <v>-6.8559999999999996E-2</v>
      </c>
      <c r="AC293" s="19">
        <v>-0.60284000000000004</v>
      </c>
      <c r="AD293" s="19">
        <v>0.46572000000000002</v>
      </c>
      <c r="AE293" s="19" t="str">
        <f t="shared" si="12"/>
        <v>0.35 (0.00, 0.66)</v>
      </c>
      <c r="AF293" s="19" t="str">
        <f t="shared" si="13"/>
        <v>0.54 (-0.06, 1.00)</v>
      </c>
      <c r="AG293" s="19" t="str">
        <f t="shared" si="14"/>
        <v>-0.07 (-0.60, 0.47)</v>
      </c>
    </row>
    <row r="294" spans="1:33" ht="15.95" customHeight="1" x14ac:dyDescent="0.25">
      <c r="A294" s="19">
        <v>290</v>
      </c>
      <c r="B294" s="8" t="s">
        <v>354</v>
      </c>
      <c r="C294" s="8" t="s">
        <v>191</v>
      </c>
      <c r="D294" s="22">
        <v>0</v>
      </c>
      <c r="E294" s="8">
        <v>0</v>
      </c>
      <c r="F294" s="22">
        <v>622</v>
      </c>
      <c r="G294" s="22">
        <v>88.078000000000003</v>
      </c>
      <c r="H294" s="22">
        <v>96.584999999999994</v>
      </c>
      <c r="I294" s="22">
        <v>94.1</v>
      </c>
      <c r="J294" s="22" t="s">
        <v>238</v>
      </c>
      <c r="K294" s="22" t="s">
        <v>238</v>
      </c>
      <c r="L294" s="22" t="s">
        <v>238</v>
      </c>
      <c r="M294" s="22" t="s">
        <v>238</v>
      </c>
      <c r="N294" s="22" t="s">
        <v>238</v>
      </c>
      <c r="O294" s="22" t="s">
        <v>238</v>
      </c>
      <c r="P294" s="22" t="s">
        <v>238</v>
      </c>
      <c r="Q294" s="22" t="s">
        <v>238</v>
      </c>
      <c r="R294" s="22" t="s">
        <v>238</v>
      </c>
      <c r="S294" s="22" t="s">
        <v>238</v>
      </c>
      <c r="T294" s="22" t="s">
        <v>238</v>
      </c>
      <c r="U294" s="22" t="s">
        <v>238</v>
      </c>
      <c r="V294" s="19" t="s">
        <v>238</v>
      </c>
      <c r="W294" s="19" t="s">
        <v>238</v>
      </c>
      <c r="X294" s="19" t="s">
        <v>238</v>
      </c>
      <c r="Y294" s="19" t="s">
        <v>238</v>
      </c>
      <c r="Z294" s="19" t="s">
        <v>238</v>
      </c>
      <c r="AA294" s="19" t="s">
        <v>238</v>
      </c>
      <c r="AB294" s="19" t="s">
        <v>238</v>
      </c>
      <c r="AC294" s="19" t="s">
        <v>238</v>
      </c>
      <c r="AD294" s="19" t="s">
        <v>238</v>
      </c>
      <c r="AE294" s="19" t="str">
        <f t="shared" si="12"/>
        <v/>
      </c>
      <c r="AF294" s="19" t="str">
        <f t="shared" si="13"/>
        <v/>
      </c>
      <c r="AG294" s="19" t="str">
        <f t="shared" si="14"/>
        <v/>
      </c>
    </row>
    <row r="295" spans="1:33" ht="15.95" customHeight="1" x14ac:dyDescent="0.25">
      <c r="A295" s="19">
        <v>291</v>
      </c>
      <c r="B295" s="8" t="s">
        <v>354</v>
      </c>
      <c r="C295" s="8" t="s">
        <v>191</v>
      </c>
      <c r="D295" s="22">
        <v>1</v>
      </c>
      <c r="E295" s="8">
        <v>1</v>
      </c>
      <c r="F295" s="22">
        <v>38</v>
      </c>
      <c r="G295" s="22">
        <v>10.497999999999999</v>
      </c>
      <c r="H295" s="22">
        <v>3.2519999999999998</v>
      </c>
      <c r="I295" s="22">
        <v>5.7489999999999997</v>
      </c>
      <c r="J295" s="22" t="s">
        <v>238</v>
      </c>
      <c r="K295" s="22" t="s">
        <v>238</v>
      </c>
      <c r="L295" s="22" t="s">
        <v>238</v>
      </c>
      <c r="M295" s="22" t="s">
        <v>238</v>
      </c>
      <c r="N295" s="22" t="s">
        <v>238</v>
      </c>
      <c r="O295" s="22" t="s">
        <v>238</v>
      </c>
      <c r="P295" s="22" t="s">
        <v>238</v>
      </c>
      <c r="Q295" s="22" t="s">
        <v>238</v>
      </c>
      <c r="R295" s="22" t="s">
        <v>238</v>
      </c>
      <c r="S295" s="22" t="s">
        <v>238</v>
      </c>
      <c r="T295" s="22" t="s">
        <v>238</v>
      </c>
      <c r="U295" s="22" t="s">
        <v>238</v>
      </c>
      <c r="V295" s="19" t="s">
        <v>238</v>
      </c>
      <c r="W295" s="19" t="s">
        <v>238</v>
      </c>
      <c r="X295" s="19" t="s">
        <v>238</v>
      </c>
      <c r="Y295" s="19" t="s">
        <v>238</v>
      </c>
      <c r="Z295" s="19" t="s">
        <v>238</v>
      </c>
      <c r="AA295" s="19" t="s">
        <v>238</v>
      </c>
      <c r="AB295" s="19" t="s">
        <v>238</v>
      </c>
      <c r="AC295" s="19" t="s">
        <v>238</v>
      </c>
      <c r="AD295" s="19" t="s">
        <v>238</v>
      </c>
      <c r="AE295" s="19" t="str">
        <f t="shared" si="12"/>
        <v/>
      </c>
      <c r="AF295" s="19" t="str">
        <f t="shared" si="13"/>
        <v/>
      </c>
      <c r="AG295" s="19" t="str">
        <f t="shared" si="14"/>
        <v/>
      </c>
    </row>
    <row r="296" spans="1:33" ht="15.95" customHeight="1" x14ac:dyDescent="0.25">
      <c r="A296" s="19">
        <v>292</v>
      </c>
      <c r="B296" s="8" t="s">
        <v>354</v>
      </c>
      <c r="C296" s="8" t="s">
        <v>191</v>
      </c>
      <c r="D296" s="22">
        <v>2</v>
      </c>
      <c r="E296" s="8">
        <v>2</v>
      </c>
      <c r="F296" s="22">
        <v>1</v>
      </c>
      <c r="G296" s="22">
        <v>1.423</v>
      </c>
      <c r="H296" s="22">
        <v>0.16300000000000001</v>
      </c>
      <c r="I296" s="22">
        <v>0.151</v>
      </c>
      <c r="J296" s="22" t="s">
        <v>238</v>
      </c>
      <c r="K296" s="22" t="s">
        <v>238</v>
      </c>
      <c r="L296" s="22" t="s">
        <v>238</v>
      </c>
      <c r="M296" s="22" t="s">
        <v>238</v>
      </c>
      <c r="N296" s="22" t="s">
        <v>238</v>
      </c>
      <c r="O296" s="22" t="s">
        <v>238</v>
      </c>
      <c r="P296" s="22" t="s">
        <v>238</v>
      </c>
      <c r="Q296" s="22" t="s">
        <v>238</v>
      </c>
      <c r="R296" s="22" t="s">
        <v>238</v>
      </c>
      <c r="S296" s="22" t="s">
        <v>238</v>
      </c>
      <c r="T296" s="22" t="s">
        <v>238</v>
      </c>
      <c r="U296" s="22" t="s">
        <v>238</v>
      </c>
      <c r="V296" s="19" t="s">
        <v>238</v>
      </c>
      <c r="W296" s="19" t="s">
        <v>238</v>
      </c>
      <c r="X296" s="19" t="s">
        <v>238</v>
      </c>
      <c r="Y296" s="19" t="s">
        <v>238</v>
      </c>
      <c r="Z296" s="19" t="s">
        <v>238</v>
      </c>
      <c r="AA296" s="19" t="s">
        <v>238</v>
      </c>
      <c r="AB296" s="19" t="s">
        <v>238</v>
      </c>
      <c r="AC296" s="19" t="s">
        <v>238</v>
      </c>
      <c r="AD296" s="19" t="s">
        <v>238</v>
      </c>
      <c r="AE296" s="19" t="str">
        <f t="shared" si="12"/>
        <v/>
      </c>
      <c r="AF296" s="19" t="str">
        <f t="shared" si="13"/>
        <v/>
      </c>
      <c r="AG296" s="19" t="str">
        <f t="shared" si="14"/>
        <v/>
      </c>
    </row>
    <row r="297" spans="1:33" ht="15.95" customHeight="1" x14ac:dyDescent="0.25">
      <c r="A297" s="19">
        <v>293</v>
      </c>
      <c r="B297" s="8" t="s">
        <v>355</v>
      </c>
      <c r="C297" s="8" t="s">
        <v>193</v>
      </c>
      <c r="D297" s="22" t="s">
        <v>238</v>
      </c>
      <c r="E297" s="8" t="s">
        <v>239</v>
      </c>
      <c r="F297" s="22" t="s">
        <v>238</v>
      </c>
      <c r="G297" s="22" t="s">
        <v>238</v>
      </c>
      <c r="H297" s="22" t="s">
        <v>238</v>
      </c>
      <c r="I297" s="22" t="s">
        <v>238</v>
      </c>
      <c r="J297" s="22">
        <v>0.35069</v>
      </c>
      <c r="K297" s="22">
        <v>0.15397</v>
      </c>
      <c r="L297" s="22">
        <v>0.54742000000000002</v>
      </c>
      <c r="M297" s="22">
        <v>0.54386000000000001</v>
      </c>
      <c r="N297" s="22">
        <v>0.48346</v>
      </c>
      <c r="O297" s="22">
        <v>0.24421000000000001</v>
      </c>
      <c r="P297" s="22">
        <v>0.72270999999999996</v>
      </c>
      <c r="Q297" s="22">
        <v>0.74509999999999998</v>
      </c>
      <c r="R297" s="22">
        <v>0.42337000000000002</v>
      </c>
      <c r="S297" s="22">
        <v>0.27378999999999998</v>
      </c>
      <c r="T297" s="22">
        <v>0.57294999999999996</v>
      </c>
      <c r="U297" s="22">
        <v>0.59184000000000003</v>
      </c>
      <c r="V297" s="19">
        <v>0.45674999999999999</v>
      </c>
      <c r="W297" s="19">
        <v>0.23791000000000001</v>
      </c>
      <c r="X297" s="19">
        <v>0.65500999999999998</v>
      </c>
      <c r="Y297" s="19">
        <v>0.45334000000000002</v>
      </c>
      <c r="Z297" s="19">
        <v>0.10675</v>
      </c>
      <c r="AA297" s="19">
        <v>0.74326000000000003</v>
      </c>
      <c r="AB297" s="19">
        <v>0.51732</v>
      </c>
      <c r="AC297" s="19">
        <v>0.37163000000000002</v>
      </c>
      <c r="AD297" s="19">
        <v>0.65122999999999998</v>
      </c>
      <c r="AE297" s="19" t="str">
        <f t="shared" si="12"/>
        <v>0.46 (0.24, 0.66)</v>
      </c>
      <c r="AF297" s="19" t="str">
        <f t="shared" si="13"/>
        <v>0.45 (0.11, 0.74)</v>
      </c>
      <c r="AG297" s="19" t="str">
        <f t="shared" si="14"/>
        <v>0.52 (0.37, 0.65)</v>
      </c>
    </row>
    <row r="298" spans="1:33" ht="15.95" customHeight="1" x14ac:dyDescent="0.25">
      <c r="A298" s="19">
        <v>294</v>
      </c>
      <c r="B298" s="8" t="s">
        <v>355</v>
      </c>
      <c r="C298" s="8" t="s">
        <v>193</v>
      </c>
      <c r="D298" s="22">
        <v>0</v>
      </c>
      <c r="E298" s="8" t="s">
        <v>356</v>
      </c>
      <c r="F298" s="22">
        <v>186</v>
      </c>
      <c r="G298" s="22">
        <v>26.963999999999999</v>
      </c>
      <c r="H298" s="22">
        <v>26.151</v>
      </c>
      <c r="I298" s="22">
        <v>28.181999999999999</v>
      </c>
      <c r="J298" s="22" t="s">
        <v>238</v>
      </c>
      <c r="K298" s="22" t="s">
        <v>238</v>
      </c>
      <c r="L298" s="22" t="s">
        <v>238</v>
      </c>
      <c r="M298" s="22" t="s">
        <v>238</v>
      </c>
      <c r="N298" s="22" t="s">
        <v>238</v>
      </c>
      <c r="O298" s="22" t="s">
        <v>238</v>
      </c>
      <c r="P298" s="22" t="s">
        <v>238</v>
      </c>
      <c r="Q298" s="22" t="s">
        <v>238</v>
      </c>
      <c r="R298" s="22" t="s">
        <v>238</v>
      </c>
      <c r="S298" s="22" t="s">
        <v>238</v>
      </c>
      <c r="T298" s="22" t="s">
        <v>238</v>
      </c>
      <c r="U298" s="22" t="s">
        <v>238</v>
      </c>
      <c r="V298" s="19" t="s">
        <v>238</v>
      </c>
      <c r="W298" s="19" t="s">
        <v>238</v>
      </c>
      <c r="X298" s="19" t="s">
        <v>238</v>
      </c>
      <c r="Y298" s="19" t="s">
        <v>238</v>
      </c>
      <c r="Z298" s="19" t="s">
        <v>238</v>
      </c>
      <c r="AA298" s="19" t="s">
        <v>238</v>
      </c>
      <c r="AB298" s="19" t="s">
        <v>238</v>
      </c>
      <c r="AC298" s="19" t="s">
        <v>238</v>
      </c>
      <c r="AD298" s="19" t="s">
        <v>238</v>
      </c>
      <c r="AE298" s="19" t="str">
        <f t="shared" si="12"/>
        <v/>
      </c>
      <c r="AF298" s="19" t="str">
        <f t="shared" si="13"/>
        <v/>
      </c>
      <c r="AG298" s="19" t="str">
        <f t="shared" si="14"/>
        <v/>
      </c>
    </row>
    <row r="299" spans="1:33" ht="15.95" customHeight="1" x14ac:dyDescent="0.25">
      <c r="A299" s="19">
        <v>295</v>
      </c>
      <c r="B299" s="8" t="s">
        <v>355</v>
      </c>
      <c r="C299" s="8" t="s">
        <v>193</v>
      </c>
      <c r="D299" s="22">
        <v>1</v>
      </c>
      <c r="E299" s="8" t="s">
        <v>357</v>
      </c>
      <c r="F299" s="22">
        <v>341</v>
      </c>
      <c r="G299" s="22">
        <v>44.106999999999999</v>
      </c>
      <c r="H299" s="22">
        <v>54.604999999999997</v>
      </c>
      <c r="I299" s="22">
        <v>51.667000000000002</v>
      </c>
      <c r="J299" s="22" t="s">
        <v>238</v>
      </c>
      <c r="K299" s="22" t="s">
        <v>238</v>
      </c>
      <c r="L299" s="22" t="s">
        <v>238</v>
      </c>
      <c r="M299" s="22" t="s">
        <v>238</v>
      </c>
      <c r="N299" s="22" t="s">
        <v>238</v>
      </c>
      <c r="O299" s="22" t="s">
        <v>238</v>
      </c>
      <c r="P299" s="22" t="s">
        <v>238</v>
      </c>
      <c r="Q299" s="22" t="s">
        <v>238</v>
      </c>
      <c r="R299" s="22" t="s">
        <v>238</v>
      </c>
      <c r="S299" s="22" t="s">
        <v>238</v>
      </c>
      <c r="T299" s="22" t="s">
        <v>238</v>
      </c>
      <c r="U299" s="22" t="s">
        <v>238</v>
      </c>
      <c r="V299" s="19" t="s">
        <v>238</v>
      </c>
      <c r="W299" s="19" t="s">
        <v>238</v>
      </c>
      <c r="X299" s="19" t="s">
        <v>238</v>
      </c>
      <c r="Y299" s="19" t="s">
        <v>238</v>
      </c>
      <c r="Z299" s="19" t="s">
        <v>238</v>
      </c>
      <c r="AA299" s="19" t="s">
        <v>238</v>
      </c>
      <c r="AB299" s="19" t="s">
        <v>238</v>
      </c>
      <c r="AC299" s="19" t="s">
        <v>238</v>
      </c>
      <c r="AD299" s="19" t="s">
        <v>238</v>
      </c>
      <c r="AE299" s="19" t="str">
        <f t="shared" si="12"/>
        <v/>
      </c>
      <c r="AF299" s="19" t="str">
        <f t="shared" si="13"/>
        <v/>
      </c>
      <c r="AG299" s="19" t="str">
        <f t="shared" si="14"/>
        <v/>
      </c>
    </row>
    <row r="300" spans="1:33" ht="15.95" customHeight="1" x14ac:dyDescent="0.25">
      <c r="A300" s="19">
        <v>296</v>
      </c>
      <c r="B300" s="8" t="s">
        <v>355</v>
      </c>
      <c r="C300" s="8" t="s">
        <v>193</v>
      </c>
      <c r="D300" s="22">
        <v>2</v>
      </c>
      <c r="E300" s="8" t="s">
        <v>358</v>
      </c>
      <c r="F300" s="22">
        <v>133</v>
      </c>
      <c r="G300" s="22">
        <v>28.928999999999998</v>
      </c>
      <c r="H300" s="22">
        <v>19.242999999999999</v>
      </c>
      <c r="I300" s="22">
        <v>20.152000000000001</v>
      </c>
      <c r="J300" s="22" t="s">
        <v>238</v>
      </c>
      <c r="K300" s="22" t="s">
        <v>238</v>
      </c>
      <c r="L300" s="22" t="s">
        <v>238</v>
      </c>
      <c r="M300" s="22" t="s">
        <v>238</v>
      </c>
      <c r="N300" s="22" t="s">
        <v>238</v>
      </c>
      <c r="O300" s="22" t="s">
        <v>238</v>
      </c>
      <c r="P300" s="22" t="s">
        <v>238</v>
      </c>
      <c r="Q300" s="22" t="s">
        <v>238</v>
      </c>
      <c r="R300" s="22" t="s">
        <v>238</v>
      </c>
      <c r="S300" s="22" t="s">
        <v>238</v>
      </c>
      <c r="T300" s="22" t="s">
        <v>238</v>
      </c>
      <c r="U300" s="22" t="s">
        <v>238</v>
      </c>
      <c r="V300" s="19" t="s">
        <v>238</v>
      </c>
      <c r="W300" s="19" t="s">
        <v>238</v>
      </c>
      <c r="X300" s="19" t="s">
        <v>238</v>
      </c>
      <c r="Y300" s="19" t="s">
        <v>238</v>
      </c>
      <c r="Z300" s="19" t="s">
        <v>238</v>
      </c>
      <c r="AA300" s="19" t="s">
        <v>238</v>
      </c>
      <c r="AB300" s="19" t="s">
        <v>238</v>
      </c>
      <c r="AC300" s="19" t="s">
        <v>238</v>
      </c>
      <c r="AD300" s="19" t="s">
        <v>238</v>
      </c>
      <c r="AE300" s="19" t="str">
        <f t="shared" si="12"/>
        <v/>
      </c>
      <c r="AF300" s="19" t="str">
        <f t="shared" si="13"/>
        <v/>
      </c>
      <c r="AG300" s="19" t="str">
        <f t="shared" si="14"/>
        <v/>
      </c>
    </row>
    <row r="301" spans="1:33" ht="15.95" customHeight="1" x14ac:dyDescent="0.25">
      <c r="A301" s="19">
        <v>297</v>
      </c>
      <c r="B301" s="8" t="s">
        <v>359</v>
      </c>
      <c r="C301" s="8" t="s">
        <v>360</v>
      </c>
      <c r="D301" s="22" t="s">
        <v>238</v>
      </c>
      <c r="E301" s="8" t="s">
        <v>239</v>
      </c>
      <c r="F301" s="22" t="s">
        <v>238</v>
      </c>
      <c r="G301" s="22" t="s">
        <v>238</v>
      </c>
      <c r="H301" s="22" t="s">
        <v>238</v>
      </c>
      <c r="I301" s="22" t="s">
        <v>238</v>
      </c>
      <c r="J301" s="22">
        <v>0.47865999999999997</v>
      </c>
      <c r="K301" s="22">
        <v>0.22539999999999999</v>
      </c>
      <c r="L301" s="22">
        <v>0.73192000000000002</v>
      </c>
      <c r="M301" s="22">
        <v>0.78947000000000001</v>
      </c>
      <c r="N301" s="22">
        <v>0.38406000000000001</v>
      </c>
      <c r="O301" s="22">
        <v>7.8810000000000005E-2</v>
      </c>
      <c r="P301" s="22">
        <v>0.68930999999999998</v>
      </c>
      <c r="Q301" s="22">
        <v>0.80391999999999997</v>
      </c>
      <c r="R301" s="22">
        <v>0.36459000000000003</v>
      </c>
      <c r="S301" s="22">
        <v>0.16577</v>
      </c>
      <c r="T301" s="22">
        <v>0.56340999999999997</v>
      </c>
      <c r="U301" s="22">
        <v>0.73468999999999995</v>
      </c>
      <c r="V301" s="19" t="s">
        <v>238</v>
      </c>
      <c r="W301" s="19" t="s">
        <v>238</v>
      </c>
      <c r="X301" s="19" t="s">
        <v>238</v>
      </c>
      <c r="Y301" s="19">
        <v>0.38414999999999999</v>
      </c>
      <c r="Z301" s="19">
        <v>1.4630000000000001E-2</v>
      </c>
      <c r="AA301" s="19">
        <v>0.69206999999999996</v>
      </c>
      <c r="AB301" s="19">
        <v>0.36657000000000001</v>
      </c>
      <c r="AC301" s="19">
        <v>0.14729999999999999</v>
      </c>
      <c r="AD301" s="19">
        <v>0.58582999999999996</v>
      </c>
      <c r="AE301" s="19" t="str">
        <f t="shared" si="12"/>
        <v/>
      </c>
      <c r="AF301" s="19" t="str">
        <f t="shared" si="13"/>
        <v>0.38 (0.01, 0.69)</v>
      </c>
      <c r="AG301" s="19" t="str">
        <f t="shared" si="14"/>
        <v>0.37 (0.15, 0.59)</v>
      </c>
    </row>
    <row r="302" spans="1:33" ht="15.95" customHeight="1" x14ac:dyDescent="0.25">
      <c r="A302" s="19">
        <v>298</v>
      </c>
      <c r="B302" s="8" t="s">
        <v>361</v>
      </c>
      <c r="C302" s="8" t="s">
        <v>362</v>
      </c>
      <c r="D302" s="22" t="s">
        <v>238</v>
      </c>
      <c r="E302" s="8" t="s">
        <v>239</v>
      </c>
      <c r="F302" s="22" t="s">
        <v>238</v>
      </c>
      <c r="G302" s="22" t="s">
        <v>238</v>
      </c>
      <c r="H302" s="22" t="s">
        <v>238</v>
      </c>
      <c r="I302" s="22" t="s">
        <v>238</v>
      </c>
      <c r="J302" s="22" t="s">
        <v>238</v>
      </c>
      <c r="K302" s="22" t="s">
        <v>238</v>
      </c>
      <c r="L302" s="22" t="s">
        <v>238</v>
      </c>
      <c r="M302" s="22" t="s">
        <v>238</v>
      </c>
      <c r="N302" s="22" t="s">
        <v>238</v>
      </c>
      <c r="O302" s="22" t="s">
        <v>238</v>
      </c>
      <c r="P302" s="22" t="s">
        <v>238</v>
      </c>
      <c r="Q302" s="22">
        <v>1</v>
      </c>
      <c r="R302" s="22" t="s">
        <v>238</v>
      </c>
      <c r="S302" s="22" t="s">
        <v>238</v>
      </c>
      <c r="T302" s="22" t="s">
        <v>238</v>
      </c>
      <c r="U302" s="22" t="s">
        <v>238</v>
      </c>
      <c r="V302" s="19" t="s">
        <v>238</v>
      </c>
      <c r="W302" s="19" t="s">
        <v>238</v>
      </c>
      <c r="X302" s="19" t="s">
        <v>238</v>
      </c>
      <c r="Y302" s="19">
        <v>0</v>
      </c>
      <c r="Z302" s="19">
        <v>1</v>
      </c>
      <c r="AA302" s="19">
        <v>1</v>
      </c>
      <c r="AB302" s="19" t="s">
        <v>238</v>
      </c>
      <c r="AC302" s="19" t="s">
        <v>238</v>
      </c>
      <c r="AD302" s="19" t="s">
        <v>238</v>
      </c>
      <c r="AE302" s="19" t="str">
        <f t="shared" si="12"/>
        <v/>
      </c>
      <c r="AF302" s="19" t="str">
        <f t="shared" si="13"/>
        <v>0.00 (1.00, 1.00)</v>
      </c>
      <c r="AG302" s="19" t="str">
        <f t="shared" si="14"/>
        <v/>
      </c>
    </row>
    <row r="303" spans="1:33" ht="15.95" customHeight="1" x14ac:dyDescent="0.25">
      <c r="A303" s="19">
        <v>299</v>
      </c>
      <c r="B303" s="8" t="s">
        <v>361</v>
      </c>
      <c r="C303" s="8" t="s">
        <v>362</v>
      </c>
      <c r="D303" s="22">
        <v>0</v>
      </c>
      <c r="E303" s="8">
        <v>0</v>
      </c>
      <c r="F303" s="22">
        <v>614</v>
      </c>
      <c r="G303" s="22">
        <v>0</v>
      </c>
      <c r="H303" s="22">
        <v>100</v>
      </c>
      <c r="I303" s="22">
        <v>0</v>
      </c>
      <c r="J303" s="22" t="s">
        <v>238</v>
      </c>
      <c r="K303" s="22" t="s">
        <v>238</v>
      </c>
      <c r="L303" s="22" t="s">
        <v>238</v>
      </c>
      <c r="M303" s="22" t="s">
        <v>238</v>
      </c>
      <c r="N303" s="22" t="s">
        <v>238</v>
      </c>
      <c r="O303" s="22" t="s">
        <v>238</v>
      </c>
      <c r="P303" s="22" t="s">
        <v>238</v>
      </c>
      <c r="Q303" s="22" t="s">
        <v>238</v>
      </c>
      <c r="R303" s="22" t="s">
        <v>238</v>
      </c>
      <c r="S303" s="22" t="s">
        <v>238</v>
      </c>
      <c r="T303" s="22" t="s">
        <v>238</v>
      </c>
      <c r="U303" s="22" t="s">
        <v>238</v>
      </c>
      <c r="V303" s="19" t="s">
        <v>238</v>
      </c>
      <c r="W303" s="19" t="s">
        <v>238</v>
      </c>
      <c r="X303" s="19" t="s">
        <v>238</v>
      </c>
      <c r="Y303" s="19" t="s">
        <v>238</v>
      </c>
      <c r="Z303" s="19" t="s">
        <v>238</v>
      </c>
      <c r="AA303" s="19" t="s">
        <v>238</v>
      </c>
      <c r="AB303" s="19" t="s">
        <v>238</v>
      </c>
      <c r="AC303" s="19" t="s">
        <v>238</v>
      </c>
      <c r="AD303" s="19" t="s">
        <v>238</v>
      </c>
      <c r="AE303" s="19" t="str">
        <f t="shared" si="12"/>
        <v/>
      </c>
      <c r="AF303" s="19" t="str">
        <f t="shared" si="13"/>
        <v/>
      </c>
      <c r="AG303" s="19" t="str">
        <f t="shared" si="14"/>
        <v/>
      </c>
    </row>
    <row r="304" spans="1:33" ht="15.95" customHeight="1" x14ac:dyDescent="0.25">
      <c r="A304" s="19">
        <v>300</v>
      </c>
      <c r="B304" s="8" t="s">
        <v>361</v>
      </c>
      <c r="C304" s="8" t="s">
        <v>362</v>
      </c>
      <c r="D304" s="22">
        <v>1</v>
      </c>
      <c r="E304" s="8">
        <v>1</v>
      </c>
      <c r="F304" s="22">
        <v>17</v>
      </c>
      <c r="G304" s="22">
        <v>100</v>
      </c>
      <c r="H304" s="22">
        <v>0</v>
      </c>
      <c r="I304" s="22">
        <v>0</v>
      </c>
      <c r="J304" s="22" t="s">
        <v>238</v>
      </c>
      <c r="K304" s="22" t="s">
        <v>238</v>
      </c>
      <c r="L304" s="22" t="s">
        <v>238</v>
      </c>
      <c r="M304" s="22" t="s">
        <v>238</v>
      </c>
      <c r="N304" s="22" t="s">
        <v>238</v>
      </c>
      <c r="O304" s="22" t="s">
        <v>238</v>
      </c>
      <c r="P304" s="22" t="s">
        <v>238</v>
      </c>
      <c r="Q304" s="22" t="s">
        <v>238</v>
      </c>
      <c r="R304" s="22" t="s">
        <v>238</v>
      </c>
      <c r="S304" s="22" t="s">
        <v>238</v>
      </c>
      <c r="T304" s="22" t="s">
        <v>238</v>
      </c>
      <c r="U304" s="22" t="s">
        <v>238</v>
      </c>
      <c r="V304" s="19" t="s">
        <v>238</v>
      </c>
      <c r="W304" s="19" t="s">
        <v>238</v>
      </c>
      <c r="X304" s="19" t="s">
        <v>238</v>
      </c>
      <c r="Y304" s="19" t="s">
        <v>238</v>
      </c>
      <c r="Z304" s="19" t="s">
        <v>238</v>
      </c>
      <c r="AA304" s="19" t="s">
        <v>238</v>
      </c>
      <c r="AB304" s="19" t="s">
        <v>238</v>
      </c>
      <c r="AC304" s="19" t="s">
        <v>238</v>
      </c>
      <c r="AD304" s="19" t="s">
        <v>238</v>
      </c>
      <c r="AE304" s="19" t="str">
        <f t="shared" si="12"/>
        <v/>
      </c>
      <c r="AF304" s="19" t="str">
        <f t="shared" si="13"/>
        <v/>
      </c>
      <c r="AG304" s="19" t="str">
        <f t="shared" si="14"/>
        <v/>
      </c>
    </row>
    <row r="305" spans="1:33" ht="15.95" customHeight="1" x14ac:dyDescent="0.25">
      <c r="A305" s="19">
        <v>301</v>
      </c>
      <c r="B305" s="8" t="s">
        <v>363</v>
      </c>
      <c r="C305" s="8" t="s">
        <v>364</v>
      </c>
      <c r="D305" s="22" t="s">
        <v>238</v>
      </c>
      <c r="E305" s="8" t="s">
        <v>239</v>
      </c>
      <c r="F305" s="22" t="s">
        <v>238</v>
      </c>
      <c r="G305" s="22" t="s">
        <v>238</v>
      </c>
      <c r="H305" s="22" t="s">
        <v>238</v>
      </c>
      <c r="I305" s="22" t="s">
        <v>238</v>
      </c>
      <c r="J305" s="22" t="s">
        <v>238</v>
      </c>
      <c r="K305" s="22" t="s">
        <v>238</v>
      </c>
      <c r="L305" s="22" t="s">
        <v>238</v>
      </c>
      <c r="M305" s="22" t="s">
        <v>238</v>
      </c>
      <c r="N305" s="22" t="s">
        <v>238</v>
      </c>
      <c r="O305" s="22" t="s">
        <v>238</v>
      </c>
      <c r="P305" s="22" t="s">
        <v>238</v>
      </c>
      <c r="Q305" s="22">
        <v>1</v>
      </c>
      <c r="R305" s="22" t="s">
        <v>238</v>
      </c>
      <c r="S305" s="22" t="s">
        <v>238</v>
      </c>
      <c r="T305" s="22" t="s">
        <v>238</v>
      </c>
      <c r="U305" s="22" t="s">
        <v>238</v>
      </c>
      <c r="V305" s="19" t="s">
        <v>238</v>
      </c>
      <c r="W305" s="19" t="s">
        <v>238</v>
      </c>
      <c r="X305" s="19" t="s">
        <v>238</v>
      </c>
      <c r="Y305" s="19">
        <v>0</v>
      </c>
      <c r="Z305" s="19">
        <v>1</v>
      </c>
      <c r="AA305" s="19">
        <v>1</v>
      </c>
      <c r="AB305" s="19" t="s">
        <v>238</v>
      </c>
      <c r="AC305" s="19" t="s">
        <v>238</v>
      </c>
      <c r="AD305" s="19" t="s">
        <v>238</v>
      </c>
      <c r="AE305" s="19" t="str">
        <f t="shared" si="12"/>
        <v/>
      </c>
      <c r="AF305" s="19" t="str">
        <f t="shared" si="13"/>
        <v>0.00 (1.00, 1.00)</v>
      </c>
      <c r="AG305" s="19" t="str">
        <f t="shared" si="14"/>
        <v/>
      </c>
    </row>
    <row r="306" spans="1:33" ht="15.95" customHeight="1" x14ac:dyDescent="0.25">
      <c r="A306" s="19">
        <v>302</v>
      </c>
      <c r="B306" s="8" t="s">
        <v>363</v>
      </c>
      <c r="C306" s="8" t="s">
        <v>364</v>
      </c>
      <c r="D306" s="22">
        <v>0</v>
      </c>
      <c r="E306" s="8">
        <v>0</v>
      </c>
      <c r="F306" s="22">
        <v>614</v>
      </c>
      <c r="G306" s="22">
        <v>0</v>
      </c>
      <c r="H306" s="22">
        <v>100</v>
      </c>
      <c r="I306" s="22">
        <v>0</v>
      </c>
      <c r="J306" s="22" t="s">
        <v>238</v>
      </c>
      <c r="K306" s="22" t="s">
        <v>238</v>
      </c>
      <c r="L306" s="22" t="s">
        <v>238</v>
      </c>
      <c r="M306" s="22" t="s">
        <v>238</v>
      </c>
      <c r="N306" s="22" t="s">
        <v>238</v>
      </c>
      <c r="O306" s="22" t="s">
        <v>238</v>
      </c>
      <c r="P306" s="22" t="s">
        <v>238</v>
      </c>
      <c r="Q306" s="22" t="s">
        <v>238</v>
      </c>
      <c r="R306" s="22" t="s">
        <v>238</v>
      </c>
      <c r="S306" s="22" t="s">
        <v>238</v>
      </c>
      <c r="T306" s="22" t="s">
        <v>238</v>
      </c>
      <c r="U306" s="22" t="s">
        <v>238</v>
      </c>
      <c r="V306" s="19" t="s">
        <v>238</v>
      </c>
      <c r="W306" s="19" t="s">
        <v>238</v>
      </c>
      <c r="X306" s="19" t="s">
        <v>238</v>
      </c>
      <c r="Y306" s="19" t="s">
        <v>238</v>
      </c>
      <c r="Z306" s="19" t="s">
        <v>238</v>
      </c>
      <c r="AA306" s="19" t="s">
        <v>238</v>
      </c>
      <c r="AB306" s="19" t="s">
        <v>238</v>
      </c>
      <c r="AC306" s="19" t="s">
        <v>238</v>
      </c>
      <c r="AD306" s="19" t="s">
        <v>238</v>
      </c>
      <c r="AE306" s="19" t="str">
        <f t="shared" si="12"/>
        <v/>
      </c>
      <c r="AF306" s="19" t="str">
        <f t="shared" si="13"/>
        <v/>
      </c>
      <c r="AG306" s="19" t="str">
        <f t="shared" si="14"/>
        <v/>
      </c>
    </row>
    <row r="307" spans="1:33" ht="15.95" customHeight="1" x14ac:dyDescent="0.25">
      <c r="A307" s="19">
        <v>303</v>
      </c>
      <c r="B307" s="8" t="s">
        <v>365</v>
      </c>
      <c r="C307" s="8" t="s">
        <v>366</v>
      </c>
      <c r="D307" s="22" t="s">
        <v>238</v>
      </c>
      <c r="E307" s="8" t="s">
        <v>239</v>
      </c>
      <c r="F307" s="22" t="s">
        <v>238</v>
      </c>
      <c r="G307" s="22" t="s">
        <v>238</v>
      </c>
      <c r="H307" s="22" t="s">
        <v>238</v>
      </c>
      <c r="I307" s="22" t="s">
        <v>238</v>
      </c>
      <c r="J307" s="22" t="s">
        <v>238</v>
      </c>
      <c r="K307" s="22" t="s">
        <v>238</v>
      </c>
      <c r="L307" s="22" t="s">
        <v>238</v>
      </c>
      <c r="M307" s="22" t="s">
        <v>238</v>
      </c>
      <c r="N307" s="22" t="s">
        <v>238</v>
      </c>
      <c r="O307" s="22" t="s">
        <v>238</v>
      </c>
      <c r="P307" s="22" t="s">
        <v>238</v>
      </c>
      <c r="Q307" s="22">
        <v>1</v>
      </c>
      <c r="R307" s="22" t="s">
        <v>238</v>
      </c>
      <c r="S307" s="22" t="s">
        <v>238</v>
      </c>
      <c r="T307" s="22" t="s">
        <v>238</v>
      </c>
      <c r="U307" s="22" t="s">
        <v>238</v>
      </c>
      <c r="V307" s="19" t="s">
        <v>238</v>
      </c>
      <c r="W307" s="19" t="s">
        <v>238</v>
      </c>
      <c r="X307" s="19" t="s">
        <v>238</v>
      </c>
      <c r="Y307" s="19">
        <v>0</v>
      </c>
      <c r="Z307" s="19">
        <v>1</v>
      </c>
      <c r="AA307" s="19">
        <v>1</v>
      </c>
      <c r="AB307" s="19" t="s">
        <v>238</v>
      </c>
      <c r="AC307" s="19" t="s">
        <v>238</v>
      </c>
      <c r="AD307" s="19" t="s">
        <v>238</v>
      </c>
      <c r="AE307" s="19" t="str">
        <f t="shared" si="12"/>
        <v/>
      </c>
      <c r="AF307" s="19" t="str">
        <f t="shared" si="13"/>
        <v>0.00 (1.00, 1.00)</v>
      </c>
      <c r="AG307" s="19" t="str">
        <f t="shared" si="14"/>
        <v/>
      </c>
    </row>
    <row r="308" spans="1:33" ht="15.95" customHeight="1" x14ac:dyDescent="0.25">
      <c r="A308" s="19">
        <v>304</v>
      </c>
      <c r="B308" s="8" t="s">
        <v>365</v>
      </c>
      <c r="C308" s="8" t="s">
        <v>366</v>
      </c>
      <c r="D308" s="22">
        <v>0</v>
      </c>
      <c r="E308" s="8">
        <v>0</v>
      </c>
      <c r="F308" s="22">
        <v>610</v>
      </c>
      <c r="G308" s="22">
        <v>0</v>
      </c>
      <c r="H308" s="22">
        <v>99.349000000000004</v>
      </c>
      <c r="I308" s="22">
        <v>0</v>
      </c>
      <c r="J308" s="22" t="s">
        <v>238</v>
      </c>
      <c r="K308" s="22" t="s">
        <v>238</v>
      </c>
      <c r="L308" s="22" t="s">
        <v>238</v>
      </c>
      <c r="M308" s="22" t="s">
        <v>238</v>
      </c>
      <c r="N308" s="22" t="s">
        <v>238</v>
      </c>
      <c r="O308" s="22" t="s">
        <v>238</v>
      </c>
      <c r="P308" s="22" t="s">
        <v>238</v>
      </c>
      <c r="Q308" s="22" t="s">
        <v>238</v>
      </c>
      <c r="R308" s="22" t="s">
        <v>238</v>
      </c>
      <c r="S308" s="22" t="s">
        <v>238</v>
      </c>
      <c r="T308" s="22" t="s">
        <v>238</v>
      </c>
      <c r="U308" s="22" t="s">
        <v>238</v>
      </c>
      <c r="V308" s="19" t="s">
        <v>238</v>
      </c>
      <c r="W308" s="19" t="s">
        <v>238</v>
      </c>
      <c r="X308" s="19" t="s">
        <v>238</v>
      </c>
      <c r="Y308" s="19" t="s">
        <v>238</v>
      </c>
      <c r="Z308" s="19" t="s">
        <v>238</v>
      </c>
      <c r="AA308" s="19" t="s">
        <v>238</v>
      </c>
      <c r="AB308" s="19" t="s">
        <v>238</v>
      </c>
      <c r="AC308" s="19" t="s">
        <v>238</v>
      </c>
      <c r="AD308" s="19" t="s">
        <v>238</v>
      </c>
      <c r="AE308" s="19" t="str">
        <f t="shared" si="12"/>
        <v/>
      </c>
      <c r="AF308" s="19" t="str">
        <f t="shared" si="13"/>
        <v/>
      </c>
      <c r="AG308" s="19" t="str">
        <f t="shared" si="14"/>
        <v/>
      </c>
    </row>
    <row r="309" spans="1:33" ht="15.95" customHeight="1" x14ac:dyDescent="0.25">
      <c r="A309" s="19">
        <v>305</v>
      </c>
      <c r="B309" s="8" t="s">
        <v>365</v>
      </c>
      <c r="C309" s="8" t="s">
        <v>366</v>
      </c>
      <c r="D309" s="22">
        <v>1</v>
      </c>
      <c r="E309" s="8">
        <v>1</v>
      </c>
      <c r="F309" s="22">
        <v>4</v>
      </c>
      <c r="G309" s="22">
        <v>0</v>
      </c>
      <c r="H309" s="22">
        <v>0.65100000000000002</v>
      </c>
      <c r="I309" s="22">
        <v>0</v>
      </c>
      <c r="J309" s="22" t="s">
        <v>238</v>
      </c>
      <c r="K309" s="22" t="s">
        <v>238</v>
      </c>
      <c r="L309" s="22" t="s">
        <v>238</v>
      </c>
      <c r="M309" s="22" t="s">
        <v>238</v>
      </c>
      <c r="N309" s="22" t="s">
        <v>238</v>
      </c>
      <c r="O309" s="22" t="s">
        <v>238</v>
      </c>
      <c r="P309" s="22" t="s">
        <v>238</v>
      </c>
      <c r="Q309" s="22" t="s">
        <v>238</v>
      </c>
      <c r="R309" s="22" t="s">
        <v>238</v>
      </c>
      <c r="S309" s="22" t="s">
        <v>238</v>
      </c>
      <c r="T309" s="22" t="s">
        <v>238</v>
      </c>
      <c r="U309" s="22" t="s">
        <v>238</v>
      </c>
      <c r="V309" s="19" t="s">
        <v>238</v>
      </c>
      <c r="W309" s="19" t="s">
        <v>238</v>
      </c>
      <c r="X309" s="19" t="s">
        <v>238</v>
      </c>
      <c r="Y309" s="19" t="s">
        <v>238</v>
      </c>
      <c r="Z309" s="19" t="s">
        <v>238</v>
      </c>
      <c r="AA309" s="19" t="s">
        <v>238</v>
      </c>
      <c r="AB309" s="19" t="s">
        <v>238</v>
      </c>
      <c r="AC309" s="19" t="s">
        <v>238</v>
      </c>
      <c r="AD309" s="19" t="s">
        <v>238</v>
      </c>
      <c r="AE309" s="19" t="str">
        <f t="shared" si="12"/>
        <v/>
      </c>
      <c r="AF309" s="19" t="str">
        <f t="shared" si="13"/>
        <v/>
      </c>
      <c r="AG309" s="19" t="str">
        <f t="shared" si="14"/>
        <v/>
      </c>
    </row>
    <row r="310" spans="1:33" ht="15.95" customHeight="1" x14ac:dyDescent="0.25">
      <c r="A310" s="19">
        <v>306</v>
      </c>
      <c r="B310" s="8" t="s">
        <v>367</v>
      </c>
      <c r="C310" s="8" t="s">
        <v>368</v>
      </c>
      <c r="D310" s="22" t="s">
        <v>238</v>
      </c>
      <c r="E310" s="8" t="s">
        <v>239</v>
      </c>
      <c r="F310" s="22" t="s">
        <v>238</v>
      </c>
      <c r="G310" s="22" t="s">
        <v>238</v>
      </c>
      <c r="H310" s="22" t="s">
        <v>238</v>
      </c>
      <c r="I310" s="22" t="s">
        <v>238</v>
      </c>
      <c r="J310" s="22" t="s">
        <v>238</v>
      </c>
      <c r="K310" s="22" t="s">
        <v>238</v>
      </c>
      <c r="L310" s="22" t="s">
        <v>238</v>
      </c>
      <c r="M310" s="22" t="s">
        <v>238</v>
      </c>
      <c r="N310" s="22" t="s">
        <v>238</v>
      </c>
      <c r="O310" s="22" t="s">
        <v>238</v>
      </c>
      <c r="P310" s="22" t="s">
        <v>238</v>
      </c>
      <c r="Q310" s="22">
        <v>1</v>
      </c>
      <c r="R310" s="22" t="s">
        <v>238</v>
      </c>
      <c r="S310" s="22" t="s">
        <v>238</v>
      </c>
      <c r="T310" s="22" t="s">
        <v>238</v>
      </c>
      <c r="U310" s="22" t="s">
        <v>238</v>
      </c>
      <c r="V310" s="19" t="s">
        <v>238</v>
      </c>
      <c r="W310" s="19" t="s">
        <v>238</v>
      </c>
      <c r="X310" s="19" t="s">
        <v>238</v>
      </c>
      <c r="Y310" s="19">
        <v>0</v>
      </c>
      <c r="Z310" s="19">
        <v>1</v>
      </c>
      <c r="AA310" s="19">
        <v>1</v>
      </c>
      <c r="AB310" s="19" t="s">
        <v>238</v>
      </c>
      <c r="AC310" s="19" t="s">
        <v>238</v>
      </c>
      <c r="AD310" s="19" t="s">
        <v>238</v>
      </c>
      <c r="AE310" s="19" t="str">
        <f t="shared" si="12"/>
        <v/>
      </c>
      <c r="AF310" s="19" t="str">
        <f t="shared" si="13"/>
        <v>0.00 (1.00, 1.00)</v>
      </c>
      <c r="AG310" s="19" t="str">
        <f t="shared" si="14"/>
        <v/>
      </c>
    </row>
    <row r="311" spans="1:33" ht="15.95" customHeight="1" x14ac:dyDescent="0.25">
      <c r="A311" s="19">
        <v>307</v>
      </c>
      <c r="B311" s="8" t="s">
        <v>367</v>
      </c>
      <c r="C311" s="8" t="s">
        <v>368</v>
      </c>
      <c r="D311" s="22">
        <v>0</v>
      </c>
      <c r="E311" s="8">
        <v>0</v>
      </c>
      <c r="F311" s="22">
        <v>613</v>
      </c>
      <c r="G311" s="22">
        <v>0</v>
      </c>
      <c r="H311" s="22">
        <v>99.837000000000003</v>
      </c>
      <c r="I311" s="22">
        <v>0</v>
      </c>
      <c r="J311" s="22" t="s">
        <v>238</v>
      </c>
      <c r="K311" s="22" t="s">
        <v>238</v>
      </c>
      <c r="L311" s="22" t="s">
        <v>238</v>
      </c>
      <c r="M311" s="22" t="s">
        <v>238</v>
      </c>
      <c r="N311" s="22" t="s">
        <v>238</v>
      </c>
      <c r="O311" s="22" t="s">
        <v>238</v>
      </c>
      <c r="P311" s="22" t="s">
        <v>238</v>
      </c>
      <c r="Q311" s="22" t="s">
        <v>238</v>
      </c>
      <c r="R311" s="22" t="s">
        <v>238</v>
      </c>
      <c r="S311" s="22" t="s">
        <v>238</v>
      </c>
      <c r="T311" s="22" t="s">
        <v>238</v>
      </c>
      <c r="U311" s="22" t="s">
        <v>238</v>
      </c>
      <c r="V311" s="19" t="s">
        <v>238</v>
      </c>
      <c r="W311" s="19" t="s">
        <v>238</v>
      </c>
      <c r="X311" s="19" t="s">
        <v>238</v>
      </c>
      <c r="Y311" s="19" t="s">
        <v>238</v>
      </c>
      <c r="Z311" s="19" t="s">
        <v>238</v>
      </c>
      <c r="AA311" s="19" t="s">
        <v>238</v>
      </c>
      <c r="AB311" s="19" t="s">
        <v>238</v>
      </c>
      <c r="AC311" s="19" t="s">
        <v>238</v>
      </c>
      <c r="AD311" s="19" t="s">
        <v>238</v>
      </c>
      <c r="AE311" s="19" t="str">
        <f t="shared" si="12"/>
        <v/>
      </c>
      <c r="AF311" s="19" t="str">
        <f t="shared" si="13"/>
        <v/>
      </c>
      <c r="AG311" s="19" t="str">
        <f t="shared" si="14"/>
        <v/>
      </c>
    </row>
    <row r="312" spans="1:33" ht="15.95" customHeight="1" x14ac:dyDescent="0.25">
      <c r="A312" s="19">
        <v>308</v>
      </c>
      <c r="B312" s="8" t="s">
        <v>367</v>
      </c>
      <c r="C312" s="8" t="s">
        <v>368</v>
      </c>
      <c r="D312" s="22">
        <v>5</v>
      </c>
      <c r="E312" s="8">
        <v>5</v>
      </c>
      <c r="F312" s="22">
        <v>1</v>
      </c>
      <c r="G312" s="22">
        <v>0</v>
      </c>
      <c r="H312" s="22">
        <v>0.16300000000000001</v>
      </c>
      <c r="I312" s="22">
        <v>0</v>
      </c>
      <c r="J312" s="22" t="s">
        <v>238</v>
      </c>
      <c r="K312" s="22" t="s">
        <v>238</v>
      </c>
      <c r="L312" s="22" t="s">
        <v>238</v>
      </c>
      <c r="M312" s="22" t="s">
        <v>238</v>
      </c>
      <c r="N312" s="22" t="s">
        <v>238</v>
      </c>
      <c r="O312" s="22" t="s">
        <v>238</v>
      </c>
      <c r="P312" s="22" t="s">
        <v>238</v>
      </c>
      <c r="Q312" s="22" t="s">
        <v>238</v>
      </c>
      <c r="R312" s="22" t="s">
        <v>238</v>
      </c>
      <c r="S312" s="22" t="s">
        <v>238</v>
      </c>
      <c r="T312" s="22" t="s">
        <v>238</v>
      </c>
      <c r="U312" s="22" t="s">
        <v>238</v>
      </c>
      <c r="V312" s="19" t="s">
        <v>238</v>
      </c>
      <c r="W312" s="19" t="s">
        <v>238</v>
      </c>
      <c r="X312" s="19" t="s">
        <v>238</v>
      </c>
      <c r="Y312" s="19" t="s">
        <v>238</v>
      </c>
      <c r="Z312" s="19" t="s">
        <v>238</v>
      </c>
      <c r="AA312" s="19" t="s">
        <v>238</v>
      </c>
      <c r="AB312" s="19" t="s">
        <v>238</v>
      </c>
      <c r="AC312" s="19" t="s">
        <v>238</v>
      </c>
      <c r="AD312" s="19" t="s">
        <v>238</v>
      </c>
      <c r="AE312" s="19" t="str">
        <f t="shared" si="12"/>
        <v/>
      </c>
      <c r="AF312" s="19" t="str">
        <f t="shared" si="13"/>
        <v/>
      </c>
      <c r="AG312" s="19" t="str">
        <f t="shared" si="14"/>
        <v/>
      </c>
    </row>
    <row r="313" spans="1:33" ht="15.95" customHeight="1" x14ac:dyDescent="0.25">
      <c r="A313" s="19">
        <v>309</v>
      </c>
      <c r="B313" s="8" t="s">
        <v>369</v>
      </c>
      <c r="C313" s="8" t="s">
        <v>370</v>
      </c>
      <c r="D313" s="22" t="s">
        <v>238</v>
      </c>
      <c r="E313" s="8" t="s">
        <v>239</v>
      </c>
      <c r="F313" s="22" t="s">
        <v>238</v>
      </c>
      <c r="G313" s="22" t="s">
        <v>238</v>
      </c>
      <c r="H313" s="22" t="s">
        <v>238</v>
      </c>
      <c r="I313" s="22" t="s">
        <v>238</v>
      </c>
      <c r="J313" s="22" t="s">
        <v>238</v>
      </c>
      <c r="K313" s="22" t="s">
        <v>238</v>
      </c>
      <c r="L313" s="22" t="s">
        <v>238</v>
      </c>
      <c r="M313" s="22" t="s">
        <v>238</v>
      </c>
      <c r="N313" s="22" t="s">
        <v>238</v>
      </c>
      <c r="O313" s="22" t="s">
        <v>238</v>
      </c>
      <c r="P313" s="22" t="s">
        <v>238</v>
      </c>
      <c r="Q313" s="22">
        <v>1</v>
      </c>
      <c r="R313" s="22" t="s">
        <v>238</v>
      </c>
      <c r="S313" s="22" t="s">
        <v>238</v>
      </c>
      <c r="T313" s="22" t="s">
        <v>238</v>
      </c>
      <c r="U313" s="22" t="s">
        <v>238</v>
      </c>
      <c r="V313" s="19" t="s">
        <v>238</v>
      </c>
      <c r="W313" s="19" t="s">
        <v>238</v>
      </c>
      <c r="X313" s="19" t="s">
        <v>238</v>
      </c>
      <c r="Y313" s="19">
        <v>0</v>
      </c>
      <c r="Z313" s="19">
        <v>1</v>
      </c>
      <c r="AA313" s="19">
        <v>1</v>
      </c>
      <c r="AB313" s="19" t="s">
        <v>238</v>
      </c>
      <c r="AC313" s="19" t="s">
        <v>238</v>
      </c>
      <c r="AD313" s="19" t="s">
        <v>238</v>
      </c>
      <c r="AE313" s="19" t="str">
        <f t="shared" si="12"/>
        <v/>
      </c>
      <c r="AF313" s="19" t="str">
        <f t="shared" si="13"/>
        <v>0.00 (1.00, 1.00)</v>
      </c>
      <c r="AG313" s="19" t="str">
        <f t="shared" si="14"/>
        <v/>
      </c>
    </row>
    <row r="314" spans="1:33" ht="15.95" customHeight="1" x14ac:dyDescent="0.25">
      <c r="A314" s="19">
        <v>310</v>
      </c>
      <c r="B314" s="8" t="s">
        <v>369</v>
      </c>
      <c r="C314" s="8" t="s">
        <v>370</v>
      </c>
      <c r="D314" s="22">
        <v>0</v>
      </c>
      <c r="E314" s="8">
        <v>0</v>
      </c>
      <c r="F314" s="22">
        <v>610</v>
      </c>
      <c r="G314" s="22">
        <v>0</v>
      </c>
      <c r="H314" s="22">
        <v>99.349000000000004</v>
      </c>
      <c r="I314" s="22">
        <v>0</v>
      </c>
      <c r="J314" s="22" t="s">
        <v>238</v>
      </c>
      <c r="K314" s="22" t="s">
        <v>238</v>
      </c>
      <c r="L314" s="22" t="s">
        <v>238</v>
      </c>
      <c r="M314" s="22" t="s">
        <v>238</v>
      </c>
      <c r="N314" s="22" t="s">
        <v>238</v>
      </c>
      <c r="O314" s="22" t="s">
        <v>238</v>
      </c>
      <c r="P314" s="22" t="s">
        <v>238</v>
      </c>
      <c r="Q314" s="22" t="s">
        <v>238</v>
      </c>
      <c r="R314" s="22" t="s">
        <v>238</v>
      </c>
      <c r="S314" s="22" t="s">
        <v>238</v>
      </c>
      <c r="T314" s="22" t="s">
        <v>238</v>
      </c>
      <c r="U314" s="22" t="s">
        <v>238</v>
      </c>
      <c r="V314" s="19" t="s">
        <v>238</v>
      </c>
      <c r="W314" s="19" t="s">
        <v>238</v>
      </c>
      <c r="X314" s="19" t="s">
        <v>238</v>
      </c>
      <c r="Y314" s="19" t="s">
        <v>238</v>
      </c>
      <c r="Z314" s="19" t="s">
        <v>238</v>
      </c>
      <c r="AA314" s="19" t="s">
        <v>238</v>
      </c>
      <c r="AB314" s="19" t="s">
        <v>238</v>
      </c>
      <c r="AC314" s="19" t="s">
        <v>238</v>
      </c>
      <c r="AD314" s="19" t="s">
        <v>238</v>
      </c>
      <c r="AE314" s="19" t="str">
        <f t="shared" si="12"/>
        <v/>
      </c>
      <c r="AF314" s="19" t="str">
        <f t="shared" si="13"/>
        <v/>
      </c>
      <c r="AG314" s="19" t="str">
        <f t="shared" si="14"/>
        <v/>
      </c>
    </row>
    <row r="315" spans="1:33" ht="15.95" customHeight="1" x14ac:dyDescent="0.25">
      <c r="A315" s="19">
        <v>311</v>
      </c>
      <c r="B315" s="8" t="s">
        <v>369</v>
      </c>
      <c r="C315" s="8" t="s">
        <v>370</v>
      </c>
      <c r="D315" s="22">
        <v>1</v>
      </c>
      <c r="E315" s="8">
        <v>1</v>
      </c>
      <c r="F315" s="22">
        <v>4</v>
      </c>
      <c r="G315" s="22">
        <v>0</v>
      </c>
      <c r="H315" s="22">
        <v>0.65100000000000002</v>
      </c>
      <c r="I315" s="22">
        <v>0</v>
      </c>
      <c r="J315" s="22" t="s">
        <v>238</v>
      </c>
      <c r="K315" s="22" t="s">
        <v>238</v>
      </c>
      <c r="L315" s="22" t="s">
        <v>238</v>
      </c>
      <c r="M315" s="22" t="s">
        <v>238</v>
      </c>
      <c r="N315" s="22" t="s">
        <v>238</v>
      </c>
      <c r="O315" s="22" t="s">
        <v>238</v>
      </c>
      <c r="P315" s="22" t="s">
        <v>238</v>
      </c>
      <c r="Q315" s="22" t="s">
        <v>238</v>
      </c>
      <c r="R315" s="22" t="s">
        <v>238</v>
      </c>
      <c r="S315" s="22" t="s">
        <v>238</v>
      </c>
      <c r="T315" s="22" t="s">
        <v>238</v>
      </c>
      <c r="U315" s="22" t="s">
        <v>238</v>
      </c>
      <c r="V315" s="19" t="s">
        <v>238</v>
      </c>
      <c r="W315" s="19" t="s">
        <v>238</v>
      </c>
      <c r="X315" s="19" t="s">
        <v>238</v>
      </c>
      <c r="Y315" s="19" t="s">
        <v>238</v>
      </c>
      <c r="Z315" s="19" t="s">
        <v>238</v>
      </c>
      <c r="AA315" s="19" t="s">
        <v>238</v>
      </c>
      <c r="AB315" s="19" t="s">
        <v>238</v>
      </c>
      <c r="AC315" s="19" t="s">
        <v>238</v>
      </c>
      <c r="AD315" s="19" t="s">
        <v>238</v>
      </c>
      <c r="AE315" s="19" t="str">
        <f t="shared" si="12"/>
        <v/>
      </c>
      <c r="AF315" s="19" t="str">
        <f t="shared" si="13"/>
        <v/>
      </c>
      <c r="AG315" s="19" t="str">
        <f t="shared" si="14"/>
        <v/>
      </c>
    </row>
    <row r="316" spans="1:33" ht="15.95" customHeight="1" x14ac:dyDescent="0.25">
      <c r="A316" s="19">
        <v>312</v>
      </c>
      <c r="B316" s="8" t="s">
        <v>371</v>
      </c>
      <c r="C316" s="8" t="s">
        <v>372</v>
      </c>
      <c r="D316" s="22" t="s">
        <v>238</v>
      </c>
      <c r="E316" s="8" t="s">
        <v>239</v>
      </c>
      <c r="F316" s="22" t="s">
        <v>238</v>
      </c>
      <c r="G316" s="22" t="s">
        <v>238</v>
      </c>
      <c r="H316" s="22" t="s">
        <v>238</v>
      </c>
      <c r="I316" s="22" t="s">
        <v>238</v>
      </c>
      <c r="J316" s="22" t="s">
        <v>238</v>
      </c>
      <c r="K316" s="22" t="s">
        <v>238</v>
      </c>
      <c r="L316" s="22" t="s">
        <v>238</v>
      </c>
      <c r="M316" s="22" t="s">
        <v>238</v>
      </c>
      <c r="N316" s="22" t="s">
        <v>238</v>
      </c>
      <c r="O316" s="22" t="s">
        <v>238</v>
      </c>
      <c r="P316" s="22" t="s">
        <v>238</v>
      </c>
      <c r="Q316" s="22">
        <v>1</v>
      </c>
      <c r="R316" s="22" t="s">
        <v>238</v>
      </c>
      <c r="S316" s="22" t="s">
        <v>238</v>
      </c>
      <c r="T316" s="22" t="s">
        <v>238</v>
      </c>
      <c r="U316" s="22" t="s">
        <v>238</v>
      </c>
      <c r="V316" s="19" t="s">
        <v>238</v>
      </c>
      <c r="W316" s="19" t="s">
        <v>238</v>
      </c>
      <c r="X316" s="19" t="s">
        <v>238</v>
      </c>
      <c r="Y316" s="19">
        <v>0</v>
      </c>
      <c r="Z316" s="19">
        <v>1</v>
      </c>
      <c r="AA316" s="19">
        <v>1</v>
      </c>
      <c r="AB316" s="19" t="s">
        <v>238</v>
      </c>
      <c r="AC316" s="19" t="s">
        <v>238</v>
      </c>
      <c r="AD316" s="19" t="s">
        <v>238</v>
      </c>
      <c r="AE316" s="19" t="str">
        <f t="shared" si="12"/>
        <v/>
      </c>
      <c r="AF316" s="19" t="str">
        <f t="shared" si="13"/>
        <v>0.00 (1.00, 1.00)</v>
      </c>
      <c r="AG316" s="19" t="str">
        <f t="shared" si="14"/>
        <v/>
      </c>
    </row>
    <row r="317" spans="1:33" ht="15.95" customHeight="1" x14ac:dyDescent="0.25">
      <c r="A317" s="19">
        <v>313</v>
      </c>
      <c r="B317" s="8" t="s">
        <v>371</v>
      </c>
      <c r="C317" s="8" t="s">
        <v>372</v>
      </c>
      <c r="D317" s="22">
        <v>0</v>
      </c>
      <c r="E317" s="8">
        <v>0</v>
      </c>
      <c r="F317" s="22">
        <v>614</v>
      </c>
      <c r="G317" s="22">
        <v>0</v>
      </c>
      <c r="H317" s="22">
        <v>100</v>
      </c>
      <c r="I317" s="22">
        <v>0</v>
      </c>
      <c r="J317" s="22" t="s">
        <v>238</v>
      </c>
      <c r="K317" s="22" t="s">
        <v>238</v>
      </c>
      <c r="L317" s="22" t="s">
        <v>238</v>
      </c>
      <c r="M317" s="22" t="s">
        <v>238</v>
      </c>
      <c r="N317" s="22" t="s">
        <v>238</v>
      </c>
      <c r="O317" s="22" t="s">
        <v>238</v>
      </c>
      <c r="P317" s="22" t="s">
        <v>238</v>
      </c>
      <c r="Q317" s="22" t="s">
        <v>238</v>
      </c>
      <c r="R317" s="22" t="s">
        <v>238</v>
      </c>
      <c r="S317" s="22" t="s">
        <v>238</v>
      </c>
      <c r="T317" s="22" t="s">
        <v>238</v>
      </c>
      <c r="U317" s="22" t="s">
        <v>238</v>
      </c>
      <c r="V317" s="19" t="s">
        <v>238</v>
      </c>
      <c r="W317" s="19" t="s">
        <v>238</v>
      </c>
      <c r="X317" s="19" t="s">
        <v>238</v>
      </c>
      <c r="Y317" s="19" t="s">
        <v>238</v>
      </c>
      <c r="Z317" s="19" t="s">
        <v>238</v>
      </c>
      <c r="AA317" s="19" t="s">
        <v>238</v>
      </c>
      <c r="AB317" s="19" t="s">
        <v>238</v>
      </c>
      <c r="AC317" s="19" t="s">
        <v>238</v>
      </c>
      <c r="AD317" s="19" t="s">
        <v>238</v>
      </c>
      <c r="AE317" s="19" t="str">
        <f t="shared" si="12"/>
        <v/>
      </c>
      <c r="AF317" s="19" t="str">
        <f t="shared" si="13"/>
        <v/>
      </c>
      <c r="AG317" s="19" t="str">
        <f t="shared" si="14"/>
        <v/>
      </c>
    </row>
    <row r="318" spans="1:33" ht="15.95" customHeight="1" x14ac:dyDescent="0.25">
      <c r="A318" s="19">
        <v>314</v>
      </c>
      <c r="B318" s="8" t="s">
        <v>373</v>
      </c>
      <c r="C318" s="8" t="s">
        <v>374</v>
      </c>
      <c r="D318" s="22" t="s">
        <v>238</v>
      </c>
      <c r="E318" s="8" t="s">
        <v>239</v>
      </c>
      <c r="F318" s="22" t="s">
        <v>238</v>
      </c>
      <c r="G318" s="22" t="s">
        <v>238</v>
      </c>
      <c r="H318" s="22" t="s">
        <v>238</v>
      </c>
      <c r="I318" s="22" t="s">
        <v>238</v>
      </c>
      <c r="J318" s="22" t="s">
        <v>238</v>
      </c>
      <c r="K318" s="22" t="s">
        <v>238</v>
      </c>
      <c r="L318" s="22" t="s">
        <v>238</v>
      </c>
      <c r="M318" s="22" t="s">
        <v>238</v>
      </c>
      <c r="N318" s="22" t="s">
        <v>238</v>
      </c>
      <c r="O318" s="22" t="s">
        <v>238</v>
      </c>
      <c r="P318" s="22" t="s">
        <v>238</v>
      </c>
      <c r="Q318" s="22">
        <v>1</v>
      </c>
      <c r="R318" s="22" t="s">
        <v>238</v>
      </c>
      <c r="S318" s="22" t="s">
        <v>238</v>
      </c>
      <c r="T318" s="22" t="s">
        <v>238</v>
      </c>
      <c r="U318" s="22" t="s">
        <v>238</v>
      </c>
      <c r="V318" s="19" t="s">
        <v>238</v>
      </c>
      <c r="W318" s="19" t="s">
        <v>238</v>
      </c>
      <c r="X318" s="19" t="s">
        <v>238</v>
      </c>
      <c r="Y318" s="19">
        <v>0</v>
      </c>
      <c r="Z318" s="19">
        <v>1</v>
      </c>
      <c r="AA318" s="19">
        <v>1</v>
      </c>
      <c r="AB318" s="19" t="s">
        <v>238</v>
      </c>
      <c r="AC318" s="19" t="s">
        <v>238</v>
      </c>
      <c r="AD318" s="19" t="s">
        <v>238</v>
      </c>
      <c r="AE318" s="19" t="str">
        <f t="shared" si="12"/>
        <v/>
      </c>
      <c r="AF318" s="19" t="str">
        <f t="shared" si="13"/>
        <v>0.00 (1.00, 1.00)</v>
      </c>
      <c r="AG318" s="19" t="str">
        <f t="shared" si="14"/>
        <v/>
      </c>
    </row>
    <row r="319" spans="1:33" ht="15.95" customHeight="1" x14ac:dyDescent="0.25">
      <c r="A319" s="19">
        <v>315</v>
      </c>
      <c r="B319" s="8" t="s">
        <v>373</v>
      </c>
      <c r="C319" s="8" t="s">
        <v>374</v>
      </c>
      <c r="D319" s="22">
        <v>0</v>
      </c>
      <c r="E319" s="8">
        <v>0</v>
      </c>
      <c r="F319" s="22">
        <v>614</v>
      </c>
      <c r="G319" s="22">
        <v>0</v>
      </c>
      <c r="H319" s="22">
        <v>100</v>
      </c>
      <c r="I319" s="22">
        <v>0</v>
      </c>
      <c r="J319" s="22" t="s">
        <v>238</v>
      </c>
      <c r="K319" s="22" t="s">
        <v>238</v>
      </c>
      <c r="L319" s="22" t="s">
        <v>238</v>
      </c>
      <c r="M319" s="22" t="s">
        <v>238</v>
      </c>
      <c r="N319" s="22" t="s">
        <v>238</v>
      </c>
      <c r="O319" s="22" t="s">
        <v>238</v>
      </c>
      <c r="P319" s="22" t="s">
        <v>238</v>
      </c>
      <c r="Q319" s="22" t="s">
        <v>238</v>
      </c>
      <c r="R319" s="22" t="s">
        <v>238</v>
      </c>
      <c r="S319" s="22" t="s">
        <v>238</v>
      </c>
      <c r="T319" s="22" t="s">
        <v>238</v>
      </c>
      <c r="U319" s="22" t="s">
        <v>238</v>
      </c>
      <c r="V319" s="19" t="s">
        <v>238</v>
      </c>
      <c r="W319" s="19" t="s">
        <v>238</v>
      </c>
      <c r="X319" s="19" t="s">
        <v>238</v>
      </c>
      <c r="Y319" s="19" t="s">
        <v>238</v>
      </c>
      <c r="Z319" s="19" t="s">
        <v>238</v>
      </c>
      <c r="AA319" s="19" t="s">
        <v>238</v>
      </c>
      <c r="AB319" s="19" t="s">
        <v>238</v>
      </c>
      <c r="AC319" s="19" t="s">
        <v>238</v>
      </c>
      <c r="AD319" s="19" t="s">
        <v>238</v>
      </c>
      <c r="AE319" s="19" t="str">
        <f t="shared" si="12"/>
        <v/>
      </c>
      <c r="AF319" s="19" t="str">
        <f t="shared" si="13"/>
        <v/>
      </c>
      <c r="AG319" s="19" t="str">
        <f t="shared" si="14"/>
        <v/>
      </c>
    </row>
    <row r="320" spans="1:33" ht="15.95" customHeight="1" x14ac:dyDescent="0.25">
      <c r="A320" s="19">
        <v>316</v>
      </c>
      <c r="B320" s="8" t="s">
        <v>375</v>
      </c>
      <c r="C320" s="8" t="s">
        <v>201</v>
      </c>
      <c r="D320" s="22" t="s">
        <v>238</v>
      </c>
      <c r="E320" s="8" t="s">
        <v>239</v>
      </c>
      <c r="F320" s="22" t="s">
        <v>238</v>
      </c>
      <c r="G320" s="22" t="s">
        <v>238</v>
      </c>
      <c r="H320" s="22" t="s">
        <v>238</v>
      </c>
      <c r="I320" s="22" t="s">
        <v>238</v>
      </c>
      <c r="J320" s="22" t="s">
        <v>238</v>
      </c>
      <c r="K320" s="22" t="s">
        <v>238</v>
      </c>
      <c r="L320" s="22" t="s">
        <v>238</v>
      </c>
      <c r="M320" s="22" t="s">
        <v>238</v>
      </c>
      <c r="N320" s="22" t="s">
        <v>238</v>
      </c>
      <c r="O320" s="22" t="s">
        <v>238</v>
      </c>
      <c r="P320" s="22" t="s">
        <v>238</v>
      </c>
      <c r="Q320" s="22" t="s">
        <v>238</v>
      </c>
      <c r="R320" s="22">
        <v>0.32762999999999998</v>
      </c>
      <c r="S320" s="22">
        <v>0.19005</v>
      </c>
      <c r="T320" s="22">
        <v>0.4652</v>
      </c>
      <c r="U320" s="22">
        <v>0.56999999999999995</v>
      </c>
      <c r="V320" s="19" t="s">
        <v>238</v>
      </c>
      <c r="W320" s="19" t="s">
        <v>238</v>
      </c>
      <c r="X320" s="19" t="s">
        <v>238</v>
      </c>
      <c r="Y320" s="19" t="s">
        <v>238</v>
      </c>
      <c r="Z320" s="19" t="s">
        <v>238</v>
      </c>
      <c r="AA320" s="19" t="s">
        <v>238</v>
      </c>
      <c r="AB320" s="19">
        <v>0.45831</v>
      </c>
      <c r="AC320" s="19">
        <v>0.29918</v>
      </c>
      <c r="AD320" s="19">
        <v>0.61006000000000005</v>
      </c>
      <c r="AE320" s="19" t="str">
        <f t="shared" si="12"/>
        <v/>
      </c>
      <c r="AF320" s="19" t="str">
        <f t="shared" si="13"/>
        <v/>
      </c>
      <c r="AG320" s="19" t="str">
        <f t="shared" si="14"/>
        <v>0.46 (0.30, 0.61)</v>
      </c>
    </row>
    <row r="321" spans="1:33" ht="15.95" customHeight="1" x14ac:dyDescent="0.25">
      <c r="A321" s="19">
        <v>317</v>
      </c>
      <c r="B321" s="8" t="s">
        <v>375</v>
      </c>
      <c r="C321" s="8" t="s">
        <v>201</v>
      </c>
      <c r="D321" s="22">
        <v>0</v>
      </c>
      <c r="E321" s="8" t="s">
        <v>376</v>
      </c>
      <c r="F321" s="22">
        <v>413</v>
      </c>
      <c r="G321" s="22">
        <v>0</v>
      </c>
      <c r="H321" s="22">
        <v>0</v>
      </c>
      <c r="I321" s="22">
        <v>62.481000000000002</v>
      </c>
      <c r="J321" s="22" t="s">
        <v>238</v>
      </c>
      <c r="K321" s="22" t="s">
        <v>238</v>
      </c>
      <c r="L321" s="22" t="s">
        <v>238</v>
      </c>
      <c r="M321" s="22" t="s">
        <v>238</v>
      </c>
      <c r="N321" s="22" t="s">
        <v>238</v>
      </c>
      <c r="O321" s="22" t="s">
        <v>238</v>
      </c>
      <c r="P321" s="22" t="s">
        <v>238</v>
      </c>
      <c r="Q321" s="22" t="s">
        <v>238</v>
      </c>
      <c r="R321" s="22" t="s">
        <v>238</v>
      </c>
      <c r="S321" s="22" t="s">
        <v>238</v>
      </c>
      <c r="T321" s="22" t="s">
        <v>238</v>
      </c>
      <c r="U321" s="22" t="s">
        <v>238</v>
      </c>
      <c r="V321" s="19" t="s">
        <v>238</v>
      </c>
      <c r="W321" s="19" t="s">
        <v>238</v>
      </c>
      <c r="X321" s="19" t="s">
        <v>238</v>
      </c>
      <c r="Y321" s="19" t="s">
        <v>238</v>
      </c>
      <c r="Z321" s="19" t="s">
        <v>238</v>
      </c>
      <c r="AA321" s="19" t="s">
        <v>238</v>
      </c>
      <c r="AB321" s="19" t="s">
        <v>238</v>
      </c>
      <c r="AC321" s="19" t="s">
        <v>238</v>
      </c>
      <c r="AD321" s="19" t="s">
        <v>238</v>
      </c>
      <c r="AE321" s="19" t="str">
        <f t="shared" si="12"/>
        <v/>
      </c>
      <c r="AF321" s="19" t="str">
        <f t="shared" si="13"/>
        <v/>
      </c>
      <c r="AG321" s="19" t="str">
        <f t="shared" si="14"/>
        <v/>
      </c>
    </row>
    <row r="322" spans="1:33" ht="15.95" customHeight="1" x14ac:dyDescent="0.25">
      <c r="A322" s="19">
        <v>318</v>
      </c>
      <c r="B322" s="8" t="s">
        <v>375</v>
      </c>
      <c r="C322" s="8" t="s">
        <v>201</v>
      </c>
      <c r="D322" s="22">
        <v>1</v>
      </c>
      <c r="E322" s="8" t="s">
        <v>377</v>
      </c>
      <c r="F322" s="22">
        <v>166</v>
      </c>
      <c r="G322" s="22">
        <v>0</v>
      </c>
      <c r="H322" s="22">
        <v>0</v>
      </c>
      <c r="I322" s="22">
        <v>25.113</v>
      </c>
      <c r="J322" s="22" t="s">
        <v>238</v>
      </c>
      <c r="K322" s="22" t="s">
        <v>238</v>
      </c>
      <c r="L322" s="22" t="s">
        <v>238</v>
      </c>
      <c r="M322" s="22" t="s">
        <v>238</v>
      </c>
      <c r="N322" s="22" t="s">
        <v>238</v>
      </c>
      <c r="O322" s="22" t="s">
        <v>238</v>
      </c>
      <c r="P322" s="22" t="s">
        <v>238</v>
      </c>
      <c r="Q322" s="22" t="s">
        <v>238</v>
      </c>
      <c r="R322" s="22" t="s">
        <v>238</v>
      </c>
      <c r="S322" s="22" t="s">
        <v>238</v>
      </c>
      <c r="T322" s="22" t="s">
        <v>238</v>
      </c>
      <c r="U322" s="22" t="s">
        <v>238</v>
      </c>
      <c r="V322" s="19" t="s">
        <v>238</v>
      </c>
      <c r="W322" s="19" t="s">
        <v>238</v>
      </c>
      <c r="X322" s="19" t="s">
        <v>238</v>
      </c>
      <c r="Y322" s="19" t="s">
        <v>238</v>
      </c>
      <c r="Z322" s="19" t="s">
        <v>238</v>
      </c>
      <c r="AA322" s="19" t="s">
        <v>238</v>
      </c>
      <c r="AB322" s="19" t="s">
        <v>238</v>
      </c>
      <c r="AC322" s="19" t="s">
        <v>238</v>
      </c>
      <c r="AD322" s="19" t="s">
        <v>238</v>
      </c>
      <c r="AE322" s="19" t="str">
        <f t="shared" si="12"/>
        <v/>
      </c>
      <c r="AF322" s="19" t="str">
        <f t="shared" si="13"/>
        <v/>
      </c>
      <c r="AG322" s="19" t="str">
        <f t="shared" si="14"/>
        <v/>
      </c>
    </row>
    <row r="323" spans="1:33" ht="15.95" customHeight="1" x14ac:dyDescent="0.25">
      <c r="A323" s="19">
        <v>319</v>
      </c>
      <c r="B323" s="8" t="s">
        <v>375</v>
      </c>
      <c r="C323" s="8" t="s">
        <v>201</v>
      </c>
      <c r="D323" s="22">
        <v>2</v>
      </c>
      <c r="E323" s="8" t="s">
        <v>378</v>
      </c>
      <c r="F323" s="22">
        <v>55</v>
      </c>
      <c r="G323" s="22">
        <v>0</v>
      </c>
      <c r="H323" s="22">
        <v>0</v>
      </c>
      <c r="I323" s="22">
        <v>8.3209999999999997</v>
      </c>
      <c r="J323" s="22" t="s">
        <v>238</v>
      </c>
      <c r="K323" s="22" t="s">
        <v>238</v>
      </c>
      <c r="L323" s="22" t="s">
        <v>238</v>
      </c>
      <c r="M323" s="22" t="s">
        <v>238</v>
      </c>
      <c r="N323" s="22" t="s">
        <v>238</v>
      </c>
      <c r="O323" s="22" t="s">
        <v>238</v>
      </c>
      <c r="P323" s="22" t="s">
        <v>238</v>
      </c>
      <c r="Q323" s="22" t="s">
        <v>238</v>
      </c>
      <c r="R323" s="22" t="s">
        <v>238</v>
      </c>
      <c r="S323" s="22" t="s">
        <v>238</v>
      </c>
      <c r="T323" s="22" t="s">
        <v>238</v>
      </c>
      <c r="U323" s="22" t="s">
        <v>238</v>
      </c>
      <c r="V323" s="19" t="s">
        <v>238</v>
      </c>
      <c r="W323" s="19" t="s">
        <v>238</v>
      </c>
      <c r="X323" s="19" t="s">
        <v>238</v>
      </c>
      <c r="Y323" s="19" t="s">
        <v>238</v>
      </c>
      <c r="Z323" s="19" t="s">
        <v>238</v>
      </c>
      <c r="AA323" s="19" t="s">
        <v>238</v>
      </c>
      <c r="AB323" s="19" t="s">
        <v>238</v>
      </c>
      <c r="AC323" s="19" t="s">
        <v>238</v>
      </c>
      <c r="AD323" s="19" t="s">
        <v>238</v>
      </c>
      <c r="AE323" s="19" t="str">
        <f t="shared" si="12"/>
        <v/>
      </c>
      <c r="AF323" s="19" t="str">
        <f t="shared" si="13"/>
        <v/>
      </c>
      <c r="AG323" s="19" t="str">
        <f t="shared" si="14"/>
        <v/>
      </c>
    </row>
    <row r="324" spans="1:33" ht="15.95" customHeight="1" x14ac:dyDescent="0.25">
      <c r="A324" s="19">
        <v>320</v>
      </c>
      <c r="B324" s="8" t="s">
        <v>375</v>
      </c>
      <c r="C324" s="8" t="s">
        <v>201</v>
      </c>
      <c r="D324" s="22">
        <v>3</v>
      </c>
      <c r="E324" s="8" t="s">
        <v>379</v>
      </c>
      <c r="F324" s="22">
        <v>27</v>
      </c>
      <c r="G324" s="22">
        <v>0</v>
      </c>
      <c r="H324" s="22">
        <v>0</v>
      </c>
      <c r="I324" s="22">
        <v>4.085</v>
      </c>
      <c r="J324" s="22" t="s">
        <v>238</v>
      </c>
      <c r="K324" s="22" t="s">
        <v>238</v>
      </c>
      <c r="L324" s="22" t="s">
        <v>238</v>
      </c>
      <c r="M324" s="22" t="s">
        <v>238</v>
      </c>
      <c r="N324" s="22" t="s">
        <v>238</v>
      </c>
      <c r="O324" s="22" t="s">
        <v>238</v>
      </c>
      <c r="P324" s="22" t="s">
        <v>238</v>
      </c>
      <c r="Q324" s="22" t="s">
        <v>238</v>
      </c>
      <c r="R324" s="22" t="s">
        <v>238</v>
      </c>
      <c r="S324" s="22" t="s">
        <v>238</v>
      </c>
      <c r="T324" s="22" t="s">
        <v>238</v>
      </c>
      <c r="U324" s="22" t="s">
        <v>238</v>
      </c>
      <c r="V324" s="19" t="s">
        <v>238</v>
      </c>
      <c r="W324" s="19" t="s">
        <v>238</v>
      </c>
      <c r="X324" s="19" t="s">
        <v>238</v>
      </c>
      <c r="Y324" s="19" t="s">
        <v>238</v>
      </c>
      <c r="Z324" s="19" t="s">
        <v>238</v>
      </c>
      <c r="AA324" s="19" t="s">
        <v>238</v>
      </c>
      <c r="AB324" s="19" t="s">
        <v>238</v>
      </c>
      <c r="AC324" s="19" t="s">
        <v>238</v>
      </c>
      <c r="AD324" s="19" t="s">
        <v>238</v>
      </c>
      <c r="AE324" s="19" t="str">
        <f t="shared" si="12"/>
        <v/>
      </c>
      <c r="AF324" s="19" t="str">
        <f t="shared" si="13"/>
        <v/>
      </c>
      <c r="AG324" s="19" t="str">
        <f t="shared" si="14"/>
        <v/>
      </c>
    </row>
    <row r="325" spans="1:33" ht="15.95" customHeight="1" x14ac:dyDescent="0.25">
      <c r="A325" s="19">
        <v>321</v>
      </c>
      <c r="B325" s="8" t="s">
        <v>380</v>
      </c>
      <c r="C325" s="8" t="s">
        <v>202</v>
      </c>
      <c r="D325" s="22" t="s">
        <v>238</v>
      </c>
      <c r="E325" s="8" t="s">
        <v>239</v>
      </c>
      <c r="F325" s="22" t="s">
        <v>238</v>
      </c>
      <c r="G325" s="22" t="s">
        <v>238</v>
      </c>
      <c r="H325" s="22" t="s">
        <v>238</v>
      </c>
      <c r="I325" s="22" t="s">
        <v>238</v>
      </c>
      <c r="J325" s="22" t="s">
        <v>238</v>
      </c>
      <c r="K325" s="22" t="s">
        <v>238</v>
      </c>
      <c r="L325" s="22" t="s">
        <v>238</v>
      </c>
      <c r="M325" s="22" t="s">
        <v>238</v>
      </c>
      <c r="N325" s="22" t="s">
        <v>238</v>
      </c>
      <c r="O325" s="22" t="s">
        <v>238</v>
      </c>
      <c r="P325" s="22" t="s">
        <v>238</v>
      </c>
      <c r="Q325" s="22" t="s">
        <v>238</v>
      </c>
      <c r="R325" s="22">
        <v>0.23580999999999999</v>
      </c>
      <c r="S325" s="22">
        <v>0.1169</v>
      </c>
      <c r="T325" s="22">
        <v>0.35471000000000003</v>
      </c>
      <c r="U325" s="22">
        <v>0.39</v>
      </c>
      <c r="V325" s="19" t="s">
        <v>238</v>
      </c>
      <c r="W325" s="19" t="s">
        <v>238</v>
      </c>
      <c r="X325" s="19" t="s">
        <v>238</v>
      </c>
      <c r="Y325" s="19" t="s">
        <v>238</v>
      </c>
      <c r="Z325" s="19" t="s">
        <v>238</v>
      </c>
      <c r="AA325" s="19" t="s">
        <v>238</v>
      </c>
      <c r="AB325" s="19">
        <v>0.33222000000000002</v>
      </c>
      <c r="AC325" s="19">
        <v>0.15079000000000001</v>
      </c>
      <c r="AD325" s="19">
        <v>0.48593999999999998</v>
      </c>
      <c r="AE325" s="19" t="str">
        <f t="shared" si="12"/>
        <v/>
      </c>
      <c r="AF325" s="19" t="str">
        <f t="shared" si="13"/>
        <v/>
      </c>
      <c r="AG325" s="19" t="str">
        <f t="shared" si="14"/>
        <v>0.33 (0.15, 0.49)</v>
      </c>
    </row>
    <row r="326" spans="1:33" ht="15.95" customHeight="1" x14ac:dyDescent="0.25">
      <c r="A326" s="19">
        <v>322</v>
      </c>
      <c r="B326" s="8" t="s">
        <v>380</v>
      </c>
      <c r="C326" s="8" t="s">
        <v>202</v>
      </c>
      <c r="D326" s="22">
        <v>0</v>
      </c>
      <c r="E326" s="8" t="s">
        <v>376</v>
      </c>
      <c r="F326" s="22">
        <v>177</v>
      </c>
      <c r="G326" s="22">
        <v>0</v>
      </c>
      <c r="H326" s="22">
        <v>0</v>
      </c>
      <c r="I326" s="22">
        <v>26.777999999999999</v>
      </c>
      <c r="J326" s="22" t="s">
        <v>238</v>
      </c>
      <c r="K326" s="22" t="s">
        <v>238</v>
      </c>
      <c r="L326" s="22" t="s">
        <v>238</v>
      </c>
      <c r="M326" s="22" t="s">
        <v>238</v>
      </c>
      <c r="N326" s="22" t="s">
        <v>238</v>
      </c>
      <c r="O326" s="22" t="s">
        <v>238</v>
      </c>
      <c r="P326" s="22" t="s">
        <v>238</v>
      </c>
      <c r="Q326" s="22" t="s">
        <v>238</v>
      </c>
      <c r="R326" s="22" t="s">
        <v>238</v>
      </c>
      <c r="S326" s="22" t="s">
        <v>238</v>
      </c>
      <c r="T326" s="22" t="s">
        <v>238</v>
      </c>
      <c r="U326" s="22" t="s">
        <v>238</v>
      </c>
      <c r="V326" s="19" t="s">
        <v>238</v>
      </c>
      <c r="W326" s="19" t="s">
        <v>238</v>
      </c>
      <c r="X326" s="19" t="s">
        <v>238</v>
      </c>
      <c r="Y326" s="19" t="s">
        <v>238</v>
      </c>
      <c r="Z326" s="19" t="s">
        <v>238</v>
      </c>
      <c r="AA326" s="19" t="s">
        <v>238</v>
      </c>
      <c r="AB326" s="19" t="s">
        <v>238</v>
      </c>
      <c r="AC326" s="19" t="s">
        <v>238</v>
      </c>
      <c r="AD326" s="19" t="s">
        <v>238</v>
      </c>
      <c r="AE326" s="19" t="str">
        <f t="shared" ref="AE326:AE383" si="15">IF(ISNUMBER(V326),TEXT(V326,"0.00")&amp;" ("&amp;TEXT(W326,"0.00")&amp;", "&amp;TEXT(X326,"0.00")&amp;")","")</f>
        <v/>
      </c>
      <c r="AF326" s="19" t="str">
        <f t="shared" ref="AF326:AF383" si="16">IF(ISNUMBER(Y326),TEXT(Y326,"0.00")&amp;" ("&amp;TEXT(Z326,"0.00")&amp;", "&amp;TEXT(AA326,"0.00")&amp;")","")</f>
        <v/>
      </c>
      <c r="AG326" s="19" t="str">
        <f t="shared" ref="AG326:AG383" si="17">IF(ISNUMBER(AB326),TEXT(AB326,"0.00")&amp;" ("&amp;TEXT(AC326,"0.00")&amp;", "&amp;TEXT(AD326,"0.00")&amp;")","")</f>
        <v/>
      </c>
    </row>
    <row r="327" spans="1:33" ht="15.95" customHeight="1" x14ac:dyDescent="0.25">
      <c r="A327" s="19">
        <v>323</v>
      </c>
      <c r="B327" s="8" t="s">
        <v>380</v>
      </c>
      <c r="C327" s="8" t="s">
        <v>202</v>
      </c>
      <c r="D327" s="22">
        <v>1</v>
      </c>
      <c r="E327" s="8" t="s">
        <v>377</v>
      </c>
      <c r="F327" s="22">
        <v>267</v>
      </c>
      <c r="G327" s="22">
        <v>0</v>
      </c>
      <c r="H327" s="22">
        <v>0</v>
      </c>
      <c r="I327" s="22">
        <v>40.393000000000001</v>
      </c>
      <c r="J327" s="22" t="s">
        <v>238</v>
      </c>
      <c r="K327" s="22" t="s">
        <v>238</v>
      </c>
      <c r="L327" s="22" t="s">
        <v>238</v>
      </c>
      <c r="M327" s="22" t="s">
        <v>238</v>
      </c>
      <c r="N327" s="22" t="s">
        <v>238</v>
      </c>
      <c r="O327" s="22" t="s">
        <v>238</v>
      </c>
      <c r="P327" s="22" t="s">
        <v>238</v>
      </c>
      <c r="Q327" s="22" t="s">
        <v>238</v>
      </c>
      <c r="R327" s="22" t="s">
        <v>238</v>
      </c>
      <c r="S327" s="22" t="s">
        <v>238</v>
      </c>
      <c r="T327" s="22" t="s">
        <v>238</v>
      </c>
      <c r="U327" s="22" t="s">
        <v>238</v>
      </c>
      <c r="V327" s="19" t="s">
        <v>238</v>
      </c>
      <c r="W327" s="19" t="s">
        <v>238</v>
      </c>
      <c r="X327" s="19" t="s">
        <v>238</v>
      </c>
      <c r="Y327" s="19" t="s">
        <v>238</v>
      </c>
      <c r="Z327" s="19" t="s">
        <v>238</v>
      </c>
      <c r="AA327" s="19" t="s">
        <v>238</v>
      </c>
      <c r="AB327" s="19" t="s">
        <v>238</v>
      </c>
      <c r="AC327" s="19" t="s">
        <v>238</v>
      </c>
      <c r="AD327" s="19" t="s">
        <v>238</v>
      </c>
      <c r="AE327" s="19" t="str">
        <f t="shared" si="15"/>
        <v/>
      </c>
      <c r="AF327" s="19" t="str">
        <f t="shared" si="16"/>
        <v/>
      </c>
      <c r="AG327" s="19" t="str">
        <f t="shared" si="17"/>
        <v/>
      </c>
    </row>
    <row r="328" spans="1:33" ht="15.95" customHeight="1" x14ac:dyDescent="0.25">
      <c r="A328" s="19">
        <v>324</v>
      </c>
      <c r="B328" s="8" t="s">
        <v>380</v>
      </c>
      <c r="C328" s="8" t="s">
        <v>202</v>
      </c>
      <c r="D328" s="22">
        <v>2</v>
      </c>
      <c r="E328" s="8" t="s">
        <v>378</v>
      </c>
      <c r="F328" s="22">
        <v>157</v>
      </c>
      <c r="G328" s="22">
        <v>0</v>
      </c>
      <c r="H328" s="22">
        <v>0</v>
      </c>
      <c r="I328" s="22">
        <v>23.751999999999999</v>
      </c>
      <c r="J328" s="22" t="s">
        <v>238</v>
      </c>
      <c r="K328" s="22" t="s">
        <v>238</v>
      </c>
      <c r="L328" s="22" t="s">
        <v>238</v>
      </c>
      <c r="M328" s="22" t="s">
        <v>238</v>
      </c>
      <c r="N328" s="22" t="s">
        <v>238</v>
      </c>
      <c r="O328" s="22" t="s">
        <v>238</v>
      </c>
      <c r="P328" s="22" t="s">
        <v>238</v>
      </c>
      <c r="Q328" s="22" t="s">
        <v>238</v>
      </c>
      <c r="R328" s="22" t="s">
        <v>238</v>
      </c>
      <c r="S328" s="22" t="s">
        <v>238</v>
      </c>
      <c r="T328" s="22" t="s">
        <v>238</v>
      </c>
      <c r="U328" s="22" t="s">
        <v>238</v>
      </c>
      <c r="V328" s="19" t="s">
        <v>238</v>
      </c>
      <c r="W328" s="19" t="s">
        <v>238</v>
      </c>
      <c r="X328" s="19" t="s">
        <v>238</v>
      </c>
      <c r="Y328" s="19" t="s">
        <v>238</v>
      </c>
      <c r="Z328" s="19" t="s">
        <v>238</v>
      </c>
      <c r="AA328" s="19" t="s">
        <v>238</v>
      </c>
      <c r="AB328" s="19" t="s">
        <v>238</v>
      </c>
      <c r="AC328" s="19" t="s">
        <v>238</v>
      </c>
      <c r="AD328" s="19" t="s">
        <v>238</v>
      </c>
      <c r="AE328" s="19" t="str">
        <f t="shared" si="15"/>
        <v/>
      </c>
      <c r="AF328" s="19" t="str">
        <f t="shared" si="16"/>
        <v/>
      </c>
      <c r="AG328" s="19" t="str">
        <f t="shared" si="17"/>
        <v/>
      </c>
    </row>
    <row r="329" spans="1:33" ht="15.95" customHeight="1" x14ac:dyDescent="0.25">
      <c r="A329" s="19">
        <v>325</v>
      </c>
      <c r="B329" s="8" t="s">
        <v>380</v>
      </c>
      <c r="C329" s="8" t="s">
        <v>202</v>
      </c>
      <c r="D329" s="22">
        <v>3</v>
      </c>
      <c r="E329" s="8" t="s">
        <v>379</v>
      </c>
      <c r="F329" s="22">
        <v>60</v>
      </c>
      <c r="G329" s="22">
        <v>0</v>
      </c>
      <c r="H329" s="22">
        <v>0</v>
      </c>
      <c r="I329" s="22">
        <v>9.077</v>
      </c>
      <c r="J329" s="22" t="s">
        <v>238</v>
      </c>
      <c r="K329" s="22" t="s">
        <v>238</v>
      </c>
      <c r="L329" s="22" t="s">
        <v>238</v>
      </c>
      <c r="M329" s="22" t="s">
        <v>238</v>
      </c>
      <c r="N329" s="22" t="s">
        <v>238</v>
      </c>
      <c r="O329" s="22" t="s">
        <v>238</v>
      </c>
      <c r="P329" s="22" t="s">
        <v>238</v>
      </c>
      <c r="Q329" s="22" t="s">
        <v>238</v>
      </c>
      <c r="R329" s="22" t="s">
        <v>238</v>
      </c>
      <c r="S329" s="22" t="s">
        <v>238</v>
      </c>
      <c r="T329" s="22" t="s">
        <v>238</v>
      </c>
      <c r="U329" s="22" t="s">
        <v>238</v>
      </c>
      <c r="V329" s="19" t="s">
        <v>238</v>
      </c>
      <c r="W329" s="19" t="s">
        <v>238</v>
      </c>
      <c r="X329" s="19" t="s">
        <v>238</v>
      </c>
      <c r="Y329" s="19" t="s">
        <v>238</v>
      </c>
      <c r="Z329" s="19" t="s">
        <v>238</v>
      </c>
      <c r="AA329" s="19" t="s">
        <v>238</v>
      </c>
      <c r="AB329" s="19" t="s">
        <v>238</v>
      </c>
      <c r="AC329" s="19" t="s">
        <v>238</v>
      </c>
      <c r="AD329" s="19" t="s">
        <v>238</v>
      </c>
      <c r="AE329" s="19" t="str">
        <f t="shared" si="15"/>
        <v/>
      </c>
      <c r="AF329" s="19" t="str">
        <f t="shared" si="16"/>
        <v/>
      </c>
      <c r="AG329" s="19" t="str">
        <f t="shared" si="17"/>
        <v/>
      </c>
    </row>
    <row r="330" spans="1:33" ht="15.95" customHeight="1" x14ac:dyDescent="0.25">
      <c r="A330" s="19">
        <v>326</v>
      </c>
      <c r="B330" s="8" t="s">
        <v>381</v>
      </c>
      <c r="C330" s="8" t="s">
        <v>203</v>
      </c>
      <c r="D330" s="22" t="s">
        <v>238</v>
      </c>
      <c r="E330" s="8" t="s">
        <v>239</v>
      </c>
      <c r="F330" s="22" t="s">
        <v>238</v>
      </c>
      <c r="G330" s="22" t="s">
        <v>238</v>
      </c>
      <c r="H330" s="22" t="s">
        <v>238</v>
      </c>
      <c r="I330" s="22" t="s">
        <v>238</v>
      </c>
      <c r="J330" s="22" t="s">
        <v>238</v>
      </c>
      <c r="K330" s="22" t="s">
        <v>238</v>
      </c>
      <c r="L330" s="22" t="s">
        <v>238</v>
      </c>
      <c r="M330" s="22" t="s">
        <v>238</v>
      </c>
      <c r="N330" s="22" t="s">
        <v>238</v>
      </c>
      <c r="O330" s="22" t="s">
        <v>238</v>
      </c>
      <c r="P330" s="22" t="s">
        <v>238</v>
      </c>
      <c r="Q330" s="22" t="s">
        <v>238</v>
      </c>
      <c r="R330" s="22" t="s">
        <v>238</v>
      </c>
      <c r="S330" s="22" t="s">
        <v>238</v>
      </c>
      <c r="T330" s="22" t="s">
        <v>238</v>
      </c>
      <c r="U330" s="22">
        <v>1</v>
      </c>
      <c r="V330" s="19" t="s">
        <v>238</v>
      </c>
      <c r="W330" s="19" t="s">
        <v>238</v>
      </c>
      <c r="X330" s="19" t="s">
        <v>238</v>
      </c>
      <c r="Y330" s="19" t="s">
        <v>238</v>
      </c>
      <c r="Z330" s="19" t="s">
        <v>238</v>
      </c>
      <c r="AA330" s="19" t="s">
        <v>238</v>
      </c>
      <c r="AB330" s="19">
        <v>0</v>
      </c>
      <c r="AC330" s="19">
        <v>1</v>
      </c>
      <c r="AD330" s="19">
        <v>1</v>
      </c>
      <c r="AE330" s="19" t="str">
        <f t="shared" si="15"/>
        <v/>
      </c>
      <c r="AF330" s="19" t="str">
        <f t="shared" si="16"/>
        <v/>
      </c>
      <c r="AG330" s="19" t="str">
        <f t="shared" si="17"/>
        <v>0.00 (1.00, 1.00)</v>
      </c>
    </row>
    <row r="331" spans="1:33" ht="15.95" customHeight="1" x14ac:dyDescent="0.25">
      <c r="A331" s="19">
        <v>327</v>
      </c>
      <c r="B331" s="8" t="s">
        <v>381</v>
      </c>
      <c r="C331" s="8" t="s">
        <v>203</v>
      </c>
      <c r="D331" s="22">
        <v>0</v>
      </c>
      <c r="E331" s="8" t="s">
        <v>376</v>
      </c>
      <c r="F331" s="22">
        <v>658</v>
      </c>
      <c r="G331" s="22">
        <v>0</v>
      </c>
      <c r="H331" s="22">
        <v>0</v>
      </c>
      <c r="I331" s="22">
        <v>99.546000000000006</v>
      </c>
      <c r="J331" s="22" t="s">
        <v>238</v>
      </c>
      <c r="K331" s="22" t="s">
        <v>238</v>
      </c>
      <c r="L331" s="22" t="s">
        <v>238</v>
      </c>
      <c r="M331" s="22" t="s">
        <v>238</v>
      </c>
      <c r="N331" s="22" t="s">
        <v>238</v>
      </c>
      <c r="O331" s="22" t="s">
        <v>238</v>
      </c>
      <c r="P331" s="22" t="s">
        <v>238</v>
      </c>
      <c r="Q331" s="22" t="s">
        <v>238</v>
      </c>
      <c r="R331" s="22" t="s">
        <v>238</v>
      </c>
      <c r="S331" s="22" t="s">
        <v>238</v>
      </c>
      <c r="T331" s="22" t="s">
        <v>238</v>
      </c>
      <c r="U331" s="22" t="s">
        <v>238</v>
      </c>
      <c r="V331" s="19" t="s">
        <v>238</v>
      </c>
      <c r="W331" s="19" t="s">
        <v>238</v>
      </c>
      <c r="X331" s="19" t="s">
        <v>238</v>
      </c>
      <c r="Y331" s="19" t="s">
        <v>238</v>
      </c>
      <c r="Z331" s="19" t="s">
        <v>238</v>
      </c>
      <c r="AA331" s="19" t="s">
        <v>238</v>
      </c>
      <c r="AB331" s="19" t="s">
        <v>238</v>
      </c>
      <c r="AC331" s="19" t="s">
        <v>238</v>
      </c>
      <c r="AD331" s="19" t="s">
        <v>238</v>
      </c>
      <c r="AE331" s="19" t="str">
        <f t="shared" si="15"/>
        <v/>
      </c>
      <c r="AF331" s="19" t="str">
        <f t="shared" si="16"/>
        <v/>
      </c>
      <c r="AG331" s="19" t="str">
        <f t="shared" si="17"/>
        <v/>
      </c>
    </row>
    <row r="332" spans="1:33" ht="15.95" customHeight="1" x14ac:dyDescent="0.25">
      <c r="A332" s="19">
        <v>328</v>
      </c>
      <c r="B332" s="8" t="s">
        <v>381</v>
      </c>
      <c r="C332" s="8" t="s">
        <v>203</v>
      </c>
      <c r="D332" s="22">
        <v>1</v>
      </c>
      <c r="E332" s="8" t="s">
        <v>377</v>
      </c>
      <c r="F332" s="22">
        <v>3</v>
      </c>
      <c r="G332" s="22">
        <v>0</v>
      </c>
      <c r="H332" s="22">
        <v>0</v>
      </c>
      <c r="I332" s="22">
        <v>0.45400000000000001</v>
      </c>
      <c r="J332" s="22" t="s">
        <v>238</v>
      </c>
      <c r="K332" s="22" t="s">
        <v>238</v>
      </c>
      <c r="L332" s="22" t="s">
        <v>238</v>
      </c>
      <c r="M332" s="22" t="s">
        <v>238</v>
      </c>
      <c r="N332" s="22" t="s">
        <v>238</v>
      </c>
      <c r="O332" s="22" t="s">
        <v>238</v>
      </c>
      <c r="P332" s="22" t="s">
        <v>238</v>
      </c>
      <c r="Q332" s="22" t="s">
        <v>238</v>
      </c>
      <c r="R332" s="22" t="s">
        <v>238</v>
      </c>
      <c r="S332" s="22" t="s">
        <v>238</v>
      </c>
      <c r="T332" s="22" t="s">
        <v>238</v>
      </c>
      <c r="U332" s="22" t="s">
        <v>238</v>
      </c>
      <c r="V332" s="19" t="s">
        <v>238</v>
      </c>
      <c r="W332" s="19" t="s">
        <v>238</v>
      </c>
      <c r="X332" s="19" t="s">
        <v>238</v>
      </c>
      <c r="Y332" s="19" t="s">
        <v>238</v>
      </c>
      <c r="Z332" s="19" t="s">
        <v>238</v>
      </c>
      <c r="AA332" s="19" t="s">
        <v>238</v>
      </c>
      <c r="AB332" s="19" t="s">
        <v>238</v>
      </c>
      <c r="AC332" s="19" t="s">
        <v>238</v>
      </c>
      <c r="AD332" s="19" t="s">
        <v>238</v>
      </c>
      <c r="AE332" s="19" t="str">
        <f t="shared" si="15"/>
        <v/>
      </c>
      <c r="AF332" s="19" t="str">
        <f t="shared" si="16"/>
        <v/>
      </c>
      <c r="AG332" s="19" t="str">
        <f t="shared" si="17"/>
        <v/>
      </c>
    </row>
    <row r="333" spans="1:33" ht="15.95" customHeight="1" x14ac:dyDescent="0.25">
      <c r="A333" s="19">
        <v>329</v>
      </c>
      <c r="B333" s="8" t="s">
        <v>382</v>
      </c>
      <c r="C333" s="8" t="s">
        <v>204</v>
      </c>
      <c r="D333" s="22" t="s">
        <v>238</v>
      </c>
      <c r="E333" s="8" t="s">
        <v>239</v>
      </c>
      <c r="F333" s="22" t="s">
        <v>238</v>
      </c>
      <c r="G333" s="22" t="s">
        <v>238</v>
      </c>
      <c r="H333" s="22" t="s">
        <v>238</v>
      </c>
      <c r="I333" s="22" t="s">
        <v>238</v>
      </c>
      <c r="J333" s="22" t="s">
        <v>238</v>
      </c>
      <c r="K333" s="22" t="s">
        <v>238</v>
      </c>
      <c r="L333" s="22" t="s">
        <v>238</v>
      </c>
      <c r="M333" s="22" t="s">
        <v>238</v>
      </c>
      <c r="N333" s="22" t="s">
        <v>238</v>
      </c>
      <c r="O333" s="22" t="s">
        <v>238</v>
      </c>
      <c r="P333" s="22" t="s">
        <v>238</v>
      </c>
      <c r="Q333" s="22" t="s">
        <v>238</v>
      </c>
      <c r="R333" s="22" t="s">
        <v>238</v>
      </c>
      <c r="S333" s="22" t="s">
        <v>238</v>
      </c>
      <c r="T333" s="22" t="s">
        <v>238</v>
      </c>
      <c r="U333" s="22">
        <v>1</v>
      </c>
      <c r="V333" s="19" t="s">
        <v>238</v>
      </c>
      <c r="W333" s="19" t="s">
        <v>238</v>
      </c>
      <c r="X333" s="19" t="s">
        <v>238</v>
      </c>
      <c r="Y333" s="19" t="s">
        <v>238</v>
      </c>
      <c r="Z333" s="19" t="s">
        <v>238</v>
      </c>
      <c r="AA333" s="19" t="s">
        <v>238</v>
      </c>
      <c r="AB333" s="19">
        <v>0</v>
      </c>
      <c r="AC333" s="19">
        <v>1</v>
      </c>
      <c r="AD333" s="19">
        <v>1</v>
      </c>
      <c r="AE333" s="19" t="str">
        <f t="shared" si="15"/>
        <v/>
      </c>
      <c r="AF333" s="19" t="str">
        <f t="shared" si="16"/>
        <v/>
      </c>
      <c r="AG333" s="19" t="str">
        <f t="shared" si="17"/>
        <v>0.00 (1.00, 1.00)</v>
      </c>
    </row>
    <row r="334" spans="1:33" ht="15.95" customHeight="1" x14ac:dyDescent="0.25">
      <c r="A334" s="19">
        <v>330</v>
      </c>
      <c r="B334" s="8" t="s">
        <v>382</v>
      </c>
      <c r="C334" s="8" t="s">
        <v>204</v>
      </c>
      <c r="D334" s="22">
        <v>0</v>
      </c>
      <c r="E334" s="8" t="s">
        <v>376</v>
      </c>
      <c r="F334" s="22">
        <v>657</v>
      </c>
      <c r="G334" s="22">
        <v>0</v>
      </c>
      <c r="H334" s="22">
        <v>0</v>
      </c>
      <c r="I334" s="22">
        <v>99.394999999999996</v>
      </c>
      <c r="J334" s="22" t="s">
        <v>238</v>
      </c>
      <c r="K334" s="22" t="s">
        <v>238</v>
      </c>
      <c r="L334" s="22" t="s">
        <v>238</v>
      </c>
      <c r="M334" s="22" t="s">
        <v>238</v>
      </c>
      <c r="N334" s="22" t="s">
        <v>238</v>
      </c>
      <c r="O334" s="22" t="s">
        <v>238</v>
      </c>
      <c r="P334" s="22" t="s">
        <v>238</v>
      </c>
      <c r="Q334" s="22" t="s">
        <v>238</v>
      </c>
      <c r="R334" s="22" t="s">
        <v>238</v>
      </c>
      <c r="S334" s="22" t="s">
        <v>238</v>
      </c>
      <c r="T334" s="22" t="s">
        <v>238</v>
      </c>
      <c r="U334" s="22" t="s">
        <v>238</v>
      </c>
      <c r="V334" s="19" t="s">
        <v>238</v>
      </c>
      <c r="W334" s="19" t="s">
        <v>238</v>
      </c>
      <c r="X334" s="19" t="s">
        <v>238</v>
      </c>
      <c r="Y334" s="19" t="s">
        <v>238</v>
      </c>
      <c r="Z334" s="19" t="s">
        <v>238</v>
      </c>
      <c r="AA334" s="19" t="s">
        <v>238</v>
      </c>
      <c r="AB334" s="19" t="s">
        <v>238</v>
      </c>
      <c r="AC334" s="19" t="s">
        <v>238</v>
      </c>
      <c r="AD334" s="19" t="s">
        <v>238</v>
      </c>
      <c r="AE334" s="19" t="str">
        <f t="shared" si="15"/>
        <v/>
      </c>
      <c r="AF334" s="19" t="str">
        <f t="shared" si="16"/>
        <v/>
      </c>
      <c r="AG334" s="19" t="str">
        <f t="shared" si="17"/>
        <v/>
      </c>
    </row>
    <row r="335" spans="1:33" ht="15.95" customHeight="1" x14ac:dyDescent="0.25">
      <c r="A335" s="19">
        <v>331</v>
      </c>
      <c r="B335" s="8" t="s">
        <v>382</v>
      </c>
      <c r="C335" s="8" t="s">
        <v>204</v>
      </c>
      <c r="D335" s="22">
        <v>1</v>
      </c>
      <c r="E335" s="8" t="s">
        <v>377</v>
      </c>
      <c r="F335" s="22">
        <v>4</v>
      </c>
      <c r="G335" s="22">
        <v>0</v>
      </c>
      <c r="H335" s="22">
        <v>0</v>
      </c>
      <c r="I335" s="22">
        <v>0.60499999999999998</v>
      </c>
      <c r="J335" s="22" t="s">
        <v>238</v>
      </c>
      <c r="K335" s="22" t="s">
        <v>238</v>
      </c>
      <c r="L335" s="22" t="s">
        <v>238</v>
      </c>
      <c r="M335" s="22" t="s">
        <v>238</v>
      </c>
      <c r="N335" s="22" t="s">
        <v>238</v>
      </c>
      <c r="O335" s="22" t="s">
        <v>238</v>
      </c>
      <c r="P335" s="22" t="s">
        <v>238</v>
      </c>
      <c r="Q335" s="22" t="s">
        <v>238</v>
      </c>
      <c r="R335" s="22" t="s">
        <v>238</v>
      </c>
      <c r="S335" s="22" t="s">
        <v>238</v>
      </c>
      <c r="T335" s="22" t="s">
        <v>238</v>
      </c>
      <c r="U335" s="22" t="s">
        <v>238</v>
      </c>
      <c r="V335" s="19" t="s">
        <v>238</v>
      </c>
      <c r="W335" s="19" t="s">
        <v>238</v>
      </c>
      <c r="X335" s="19" t="s">
        <v>238</v>
      </c>
      <c r="Y335" s="19" t="s">
        <v>238</v>
      </c>
      <c r="Z335" s="19" t="s">
        <v>238</v>
      </c>
      <c r="AA335" s="19" t="s">
        <v>238</v>
      </c>
      <c r="AB335" s="19" t="s">
        <v>238</v>
      </c>
      <c r="AC335" s="19" t="s">
        <v>238</v>
      </c>
      <c r="AD335" s="19" t="s">
        <v>238</v>
      </c>
      <c r="AE335" s="19" t="str">
        <f t="shared" si="15"/>
        <v/>
      </c>
      <c r="AF335" s="19" t="str">
        <f t="shared" si="16"/>
        <v/>
      </c>
      <c r="AG335" s="19" t="str">
        <f t="shared" si="17"/>
        <v/>
      </c>
    </row>
    <row r="336" spans="1:33" ht="15.95" customHeight="1" x14ac:dyDescent="0.25">
      <c r="A336" s="19">
        <v>332</v>
      </c>
      <c r="B336" s="8" t="s">
        <v>383</v>
      </c>
      <c r="C336" s="8" t="s">
        <v>205</v>
      </c>
      <c r="D336" s="22" t="s">
        <v>238</v>
      </c>
      <c r="E336" s="8" t="s">
        <v>239</v>
      </c>
      <c r="F336" s="22" t="s">
        <v>238</v>
      </c>
      <c r="G336" s="22" t="s">
        <v>238</v>
      </c>
      <c r="H336" s="22" t="s">
        <v>238</v>
      </c>
      <c r="I336" s="22" t="s">
        <v>238</v>
      </c>
      <c r="J336" s="22" t="s">
        <v>238</v>
      </c>
      <c r="K336" s="22" t="s">
        <v>238</v>
      </c>
      <c r="L336" s="22" t="s">
        <v>238</v>
      </c>
      <c r="M336" s="22" t="s">
        <v>238</v>
      </c>
      <c r="N336" s="22" t="s">
        <v>238</v>
      </c>
      <c r="O336" s="22" t="s">
        <v>238</v>
      </c>
      <c r="P336" s="22" t="s">
        <v>238</v>
      </c>
      <c r="Q336" s="22" t="s">
        <v>238</v>
      </c>
      <c r="R336" s="22">
        <v>0.30315999999999999</v>
      </c>
      <c r="S336" s="22">
        <v>0.18446000000000001</v>
      </c>
      <c r="T336" s="22">
        <v>0.42187000000000002</v>
      </c>
      <c r="U336" s="22">
        <v>0.35</v>
      </c>
      <c r="V336" s="19" t="s">
        <v>238</v>
      </c>
      <c r="W336" s="19" t="s">
        <v>238</v>
      </c>
      <c r="X336" s="19" t="s">
        <v>238</v>
      </c>
      <c r="Y336" s="19" t="s">
        <v>238</v>
      </c>
      <c r="Z336" s="19" t="s">
        <v>238</v>
      </c>
      <c r="AA336" s="19" t="s">
        <v>238</v>
      </c>
      <c r="AB336" s="19">
        <v>0.36248000000000002</v>
      </c>
      <c r="AC336" s="19">
        <v>0.18672</v>
      </c>
      <c r="AD336" s="19">
        <v>0.53452999999999995</v>
      </c>
      <c r="AE336" s="19" t="str">
        <f t="shared" si="15"/>
        <v/>
      </c>
      <c r="AF336" s="19" t="str">
        <f t="shared" si="16"/>
        <v/>
      </c>
      <c r="AG336" s="19" t="str">
        <f t="shared" si="17"/>
        <v>0.36 (0.19, 0.53)</v>
      </c>
    </row>
    <row r="337" spans="1:33" ht="15.95" customHeight="1" x14ac:dyDescent="0.25">
      <c r="A337" s="19">
        <v>333</v>
      </c>
      <c r="B337" s="8" t="s">
        <v>383</v>
      </c>
      <c r="C337" s="8" t="s">
        <v>205</v>
      </c>
      <c r="D337" s="22">
        <v>0</v>
      </c>
      <c r="E337" s="8" t="s">
        <v>376</v>
      </c>
      <c r="F337" s="22">
        <v>128</v>
      </c>
      <c r="G337" s="22">
        <v>0</v>
      </c>
      <c r="H337" s="22">
        <v>0</v>
      </c>
      <c r="I337" s="22">
        <v>19.364999999999998</v>
      </c>
      <c r="J337" s="22" t="s">
        <v>238</v>
      </c>
      <c r="K337" s="22" t="s">
        <v>238</v>
      </c>
      <c r="L337" s="22" t="s">
        <v>238</v>
      </c>
      <c r="M337" s="22" t="s">
        <v>238</v>
      </c>
      <c r="N337" s="22" t="s">
        <v>238</v>
      </c>
      <c r="O337" s="22" t="s">
        <v>238</v>
      </c>
      <c r="P337" s="22" t="s">
        <v>238</v>
      </c>
      <c r="Q337" s="22" t="s">
        <v>238</v>
      </c>
      <c r="R337" s="22" t="s">
        <v>238</v>
      </c>
      <c r="S337" s="22" t="s">
        <v>238</v>
      </c>
      <c r="T337" s="22" t="s">
        <v>238</v>
      </c>
      <c r="U337" s="22" t="s">
        <v>238</v>
      </c>
      <c r="V337" s="19" t="s">
        <v>238</v>
      </c>
      <c r="W337" s="19" t="s">
        <v>238</v>
      </c>
      <c r="X337" s="19" t="s">
        <v>238</v>
      </c>
      <c r="Y337" s="19" t="s">
        <v>238</v>
      </c>
      <c r="Z337" s="19" t="s">
        <v>238</v>
      </c>
      <c r="AA337" s="19" t="s">
        <v>238</v>
      </c>
      <c r="AB337" s="19" t="s">
        <v>238</v>
      </c>
      <c r="AC337" s="19" t="s">
        <v>238</v>
      </c>
      <c r="AD337" s="19" t="s">
        <v>238</v>
      </c>
      <c r="AE337" s="19" t="str">
        <f t="shared" si="15"/>
        <v/>
      </c>
      <c r="AF337" s="19" t="str">
        <f t="shared" si="16"/>
        <v/>
      </c>
      <c r="AG337" s="19" t="str">
        <f t="shared" si="17"/>
        <v/>
      </c>
    </row>
    <row r="338" spans="1:33" ht="15.95" customHeight="1" x14ac:dyDescent="0.25">
      <c r="A338" s="19">
        <v>334</v>
      </c>
      <c r="B338" s="8" t="s">
        <v>383</v>
      </c>
      <c r="C338" s="8" t="s">
        <v>205</v>
      </c>
      <c r="D338" s="22">
        <v>1</v>
      </c>
      <c r="E338" s="8" t="s">
        <v>377</v>
      </c>
      <c r="F338" s="22">
        <v>173</v>
      </c>
      <c r="G338" s="22">
        <v>0</v>
      </c>
      <c r="H338" s="22">
        <v>0</v>
      </c>
      <c r="I338" s="22">
        <v>26.172000000000001</v>
      </c>
      <c r="J338" s="22" t="s">
        <v>238</v>
      </c>
      <c r="K338" s="22" t="s">
        <v>238</v>
      </c>
      <c r="L338" s="22" t="s">
        <v>238</v>
      </c>
      <c r="M338" s="22" t="s">
        <v>238</v>
      </c>
      <c r="N338" s="22" t="s">
        <v>238</v>
      </c>
      <c r="O338" s="22" t="s">
        <v>238</v>
      </c>
      <c r="P338" s="22" t="s">
        <v>238</v>
      </c>
      <c r="Q338" s="22" t="s">
        <v>238</v>
      </c>
      <c r="R338" s="22" t="s">
        <v>238</v>
      </c>
      <c r="S338" s="22" t="s">
        <v>238</v>
      </c>
      <c r="T338" s="22" t="s">
        <v>238</v>
      </c>
      <c r="U338" s="22" t="s">
        <v>238</v>
      </c>
      <c r="V338" s="19" t="s">
        <v>238</v>
      </c>
      <c r="W338" s="19" t="s">
        <v>238</v>
      </c>
      <c r="X338" s="19" t="s">
        <v>238</v>
      </c>
      <c r="Y338" s="19" t="s">
        <v>238</v>
      </c>
      <c r="Z338" s="19" t="s">
        <v>238</v>
      </c>
      <c r="AA338" s="19" t="s">
        <v>238</v>
      </c>
      <c r="AB338" s="19" t="s">
        <v>238</v>
      </c>
      <c r="AC338" s="19" t="s">
        <v>238</v>
      </c>
      <c r="AD338" s="19" t="s">
        <v>238</v>
      </c>
      <c r="AE338" s="19" t="str">
        <f t="shared" si="15"/>
        <v/>
      </c>
      <c r="AF338" s="19" t="str">
        <f t="shared" si="16"/>
        <v/>
      </c>
      <c r="AG338" s="19" t="str">
        <f t="shared" si="17"/>
        <v/>
      </c>
    </row>
    <row r="339" spans="1:33" ht="15.95" customHeight="1" x14ac:dyDescent="0.25">
      <c r="A339" s="19">
        <v>335</v>
      </c>
      <c r="B339" s="8" t="s">
        <v>383</v>
      </c>
      <c r="C339" s="8" t="s">
        <v>205</v>
      </c>
      <c r="D339" s="22">
        <v>2</v>
      </c>
      <c r="E339" s="8" t="s">
        <v>378</v>
      </c>
      <c r="F339" s="22">
        <v>188</v>
      </c>
      <c r="G339" s="22">
        <v>0</v>
      </c>
      <c r="H339" s="22">
        <v>0</v>
      </c>
      <c r="I339" s="22">
        <v>28.442</v>
      </c>
      <c r="J339" s="22" t="s">
        <v>238</v>
      </c>
      <c r="K339" s="22" t="s">
        <v>238</v>
      </c>
      <c r="L339" s="22" t="s">
        <v>238</v>
      </c>
      <c r="M339" s="22" t="s">
        <v>238</v>
      </c>
      <c r="N339" s="22" t="s">
        <v>238</v>
      </c>
      <c r="O339" s="22" t="s">
        <v>238</v>
      </c>
      <c r="P339" s="22" t="s">
        <v>238</v>
      </c>
      <c r="Q339" s="22" t="s">
        <v>238</v>
      </c>
      <c r="R339" s="22" t="s">
        <v>238</v>
      </c>
      <c r="S339" s="22" t="s">
        <v>238</v>
      </c>
      <c r="T339" s="22" t="s">
        <v>238</v>
      </c>
      <c r="U339" s="22" t="s">
        <v>238</v>
      </c>
      <c r="V339" s="19" t="s">
        <v>238</v>
      </c>
      <c r="W339" s="19" t="s">
        <v>238</v>
      </c>
      <c r="X339" s="19" t="s">
        <v>238</v>
      </c>
      <c r="Y339" s="19" t="s">
        <v>238</v>
      </c>
      <c r="Z339" s="19" t="s">
        <v>238</v>
      </c>
      <c r="AA339" s="19" t="s">
        <v>238</v>
      </c>
      <c r="AB339" s="19" t="s">
        <v>238</v>
      </c>
      <c r="AC339" s="19" t="s">
        <v>238</v>
      </c>
      <c r="AD339" s="19" t="s">
        <v>238</v>
      </c>
      <c r="AE339" s="19" t="str">
        <f t="shared" si="15"/>
        <v/>
      </c>
      <c r="AF339" s="19" t="str">
        <f t="shared" si="16"/>
        <v/>
      </c>
      <c r="AG339" s="19" t="str">
        <f t="shared" si="17"/>
        <v/>
      </c>
    </row>
    <row r="340" spans="1:33" ht="15.95" customHeight="1" x14ac:dyDescent="0.25">
      <c r="A340" s="19">
        <v>336</v>
      </c>
      <c r="B340" s="8" t="s">
        <v>383</v>
      </c>
      <c r="C340" s="8" t="s">
        <v>205</v>
      </c>
      <c r="D340" s="22">
        <v>3</v>
      </c>
      <c r="E340" s="8" t="s">
        <v>379</v>
      </c>
      <c r="F340" s="22">
        <v>172</v>
      </c>
      <c r="G340" s="22">
        <v>0</v>
      </c>
      <c r="H340" s="22">
        <v>0</v>
      </c>
      <c r="I340" s="22">
        <v>26.021000000000001</v>
      </c>
      <c r="J340" s="22" t="s">
        <v>238</v>
      </c>
      <c r="K340" s="22" t="s">
        <v>238</v>
      </c>
      <c r="L340" s="22" t="s">
        <v>238</v>
      </c>
      <c r="M340" s="22" t="s">
        <v>238</v>
      </c>
      <c r="N340" s="22" t="s">
        <v>238</v>
      </c>
      <c r="O340" s="22" t="s">
        <v>238</v>
      </c>
      <c r="P340" s="22" t="s">
        <v>238</v>
      </c>
      <c r="Q340" s="22" t="s">
        <v>238</v>
      </c>
      <c r="R340" s="22" t="s">
        <v>238</v>
      </c>
      <c r="S340" s="22" t="s">
        <v>238</v>
      </c>
      <c r="T340" s="22" t="s">
        <v>238</v>
      </c>
      <c r="U340" s="22" t="s">
        <v>238</v>
      </c>
      <c r="V340" s="19" t="s">
        <v>238</v>
      </c>
      <c r="W340" s="19" t="s">
        <v>238</v>
      </c>
      <c r="X340" s="19" t="s">
        <v>238</v>
      </c>
      <c r="Y340" s="19" t="s">
        <v>238</v>
      </c>
      <c r="Z340" s="19" t="s">
        <v>238</v>
      </c>
      <c r="AA340" s="19" t="s">
        <v>238</v>
      </c>
      <c r="AB340" s="19" t="s">
        <v>238</v>
      </c>
      <c r="AC340" s="19" t="s">
        <v>238</v>
      </c>
      <c r="AD340" s="19" t="s">
        <v>238</v>
      </c>
      <c r="AE340" s="19" t="str">
        <f t="shared" si="15"/>
        <v/>
      </c>
      <c r="AF340" s="19" t="str">
        <f t="shared" si="16"/>
        <v/>
      </c>
      <c r="AG340" s="19" t="str">
        <f t="shared" si="17"/>
        <v/>
      </c>
    </row>
    <row r="341" spans="1:33" ht="15.95" customHeight="1" x14ac:dyDescent="0.25">
      <c r="A341" s="19">
        <v>337</v>
      </c>
      <c r="B341" s="8" t="s">
        <v>384</v>
      </c>
      <c r="C341" s="8" t="s">
        <v>206</v>
      </c>
      <c r="D341" s="22" t="s">
        <v>238</v>
      </c>
      <c r="E341" s="8" t="s">
        <v>239</v>
      </c>
      <c r="F341" s="22" t="s">
        <v>238</v>
      </c>
      <c r="G341" s="22" t="s">
        <v>238</v>
      </c>
      <c r="H341" s="22" t="s">
        <v>238</v>
      </c>
      <c r="I341" s="22" t="s">
        <v>238</v>
      </c>
      <c r="J341" s="22" t="s">
        <v>238</v>
      </c>
      <c r="K341" s="22" t="s">
        <v>238</v>
      </c>
      <c r="L341" s="22" t="s">
        <v>238</v>
      </c>
      <c r="M341" s="22" t="s">
        <v>238</v>
      </c>
      <c r="N341" s="22" t="s">
        <v>238</v>
      </c>
      <c r="O341" s="22" t="s">
        <v>238</v>
      </c>
      <c r="P341" s="22" t="s">
        <v>238</v>
      </c>
      <c r="Q341" s="22" t="s">
        <v>238</v>
      </c>
      <c r="R341" s="22" t="s">
        <v>238</v>
      </c>
      <c r="S341" s="22" t="s">
        <v>238</v>
      </c>
      <c r="T341" s="22" t="s">
        <v>238</v>
      </c>
      <c r="U341" s="22">
        <v>0.85</v>
      </c>
      <c r="V341" s="19" t="s">
        <v>238</v>
      </c>
      <c r="W341" s="19" t="s">
        <v>238</v>
      </c>
      <c r="X341" s="19" t="s">
        <v>238</v>
      </c>
      <c r="Y341" s="19" t="s">
        <v>238</v>
      </c>
      <c r="Z341" s="19" t="s">
        <v>238</v>
      </c>
      <c r="AA341" s="19" t="s">
        <v>238</v>
      </c>
      <c r="AB341" s="19">
        <v>0.60955000000000004</v>
      </c>
      <c r="AC341" s="19">
        <v>0.38366</v>
      </c>
      <c r="AD341" s="19">
        <v>0.81157999999999997</v>
      </c>
      <c r="AE341" s="19" t="str">
        <f t="shared" si="15"/>
        <v/>
      </c>
      <c r="AF341" s="19" t="str">
        <f t="shared" si="16"/>
        <v/>
      </c>
      <c r="AG341" s="19" t="str">
        <f t="shared" si="17"/>
        <v>0.61 (0.38, 0.81)</v>
      </c>
    </row>
    <row r="342" spans="1:33" ht="15.95" customHeight="1" x14ac:dyDescent="0.25">
      <c r="A342" s="19">
        <v>338</v>
      </c>
      <c r="B342" s="8" t="s">
        <v>384</v>
      </c>
      <c r="C342" s="8" t="s">
        <v>206</v>
      </c>
      <c r="D342" s="22">
        <v>0</v>
      </c>
      <c r="E342" s="8" t="s">
        <v>376</v>
      </c>
      <c r="F342" s="22">
        <v>539</v>
      </c>
      <c r="G342" s="22">
        <v>0</v>
      </c>
      <c r="H342" s="22">
        <v>0</v>
      </c>
      <c r="I342" s="22">
        <v>81.543000000000006</v>
      </c>
      <c r="J342" s="22" t="s">
        <v>238</v>
      </c>
      <c r="K342" s="22" t="s">
        <v>238</v>
      </c>
      <c r="L342" s="22" t="s">
        <v>238</v>
      </c>
      <c r="M342" s="22" t="s">
        <v>238</v>
      </c>
      <c r="N342" s="22" t="s">
        <v>238</v>
      </c>
      <c r="O342" s="22" t="s">
        <v>238</v>
      </c>
      <c r="P342" s="22" t="s">
        <v>238</v>
      </c>
      <c r="Q342" s="22" t="s">
        <v>238</v>
      </c>
      <c r="R342" s="22" t="s">
        <v>238</v>
      </c>
      <c r="S342" s="22" t="s">
        <v>238</v>
      </c>
      <c r="T342" s="22" t="s">
        <v>238</v>
      </c>
      <c r="U342" s="22" t="s">
        <v>238</v>
      </c>
      <c r="V342" s="19" t="s">
        <v>238</v>
      </c>
      <c r="W342" s="19" t="s">
        <v>238</v>
      </c>
      <c r="X342" s="19" t="s">
        <v>238</v>
      </c>
      <c r="Y342" s="19" t="s">
        <v>238</v>
      </c>
      <c r="Z342" s="19" t="s">
        <v>238</v>
      </c>
      <c r="AA342" s="19" t="s">
        <v>238</v>
      </c>
      <c r="AB342" s="19" t="s">
        <v>238</v>
      </c>
      <c r="AC342" s="19" t="s">
        <v>238</v>
      </c>
      <c r="AD342" s="19" t="s">
        <v>238</v>
      </c>
      <c r="AE342" s="19" t="str">
        <f t="shared" si="15"/>
        <v/>
      </c>
      <c r="AF342" s="19" t="str">
        <f t="shared" si="16"/>
        <v/>
      </c>
      <c r="AG342" s="19" t="str">
        <f t="shared" si="17"/>
        <v/>
      </c>
    </row>
    <row r="343" spans="1:33" ht="15.95" customHeight="1" x14ac:dyDescent="0.25">
      <c r="A343" s="19">
        <v>339</v>
      </c>
      <c r="B343" s="8" t="s">
        <v>384</v>
      </c>
      <c r="C343" s="8" t="s">
        <v>206</v>
      </c>
      <c r="D343" s="22">
        <v>1</v>
      </c>
      <c r="E343" s="8" t="s">
        <v>377</v>
      </c>
      <c r="F343" s="22">
        <v>101</v>
      </c>
      <c r="G343" s="22">
        <v>0</v>
      </c>
      <c r="H343" s="22">
        <v>0</v>
      </c>
      <c r="I343" s="22">
        <v>15.28</v>
      </c>
      <c r="J343" s="22" t="s">
        <v>238</v>
      </c>
      <c r="K343" s="22" t="s">
        <v>238</v>
      </c>
      <c r="L343" s="22" t="s">
        <v>238</v>
      </c>
      <c r="M343" s="22" t="s">
        <v>238</v>
      </c>
      <c r="N343" s="22" t="s">
        <v>238</v>
      </c>
      <c r="O343" s="22" t="s">
        <v>238</v>
      </c>
      <c r="P343" s="22" t="s">
        <v>238</v>
      </c>
      <c r="Q343" s="22" t="s">
        <v>238</v>
      </c>
      <c r="R343" s="22" t="s">
        <v>238</v>
      </c>
      <c r="S343" s="22" t="s">
        <v>238</v>
      </c>
      <c r="T343" s="22" t="s">
        <v>238</v>
      </c>
      <c r="U343" s="22" t="s">
        <v>238</v>
      </c>
      <c r="V343" s="19" t="s">
        <v>238</v>
      </c>
      <c r="W343" s="19" t="s">
        <v>238</v>
      </c>
      <c r="X343" s="19" t="s">
        <v>238</v>
      </c>
      <c r="Y343" s="19" t="s">
        <v>238</v>
      </c>
      <c r="Z343" s="19" t="s">
        <v>238</v>
      </c>
      <c r="AA343" s="19" t="s">
        <v>238</v>
      </c>
      <c r="AB343" s="19" t="s">
        <v>238</v>
      </c>
      <c r="AC343" s="19" t="s">
        <v>238</v>
      </c>
      <c r="AD343" s="19" t="s">
        <v>238</v>
      </c>
      <c r="AE343" s="19" t="str">
        <f t="shared" si="15"/>
        <v/>
      </c>
      <c r="AF343" s="19" t="str">
        <f t="shared" si="16"/>
        <v/>
      </c>
      <c r="AG343" s="19" t="str">
        <f t="shared" si="17"/>
        <v/>
      </c>
    </row>
    <row r="344" spans="1:33" ht="15.95" customHeight="1" x14ac:dyDescent="0.25">
      <c r="A344" s="19">
        <v>340</v>
      </c>
      <c r="B344" s="8" t="s">
        <v>384</v>
      </c>
      <c r="C344" s="8" t="s">
        <v>206</v>
      </c>
      <c r="D344" s="22">
        <v>2</v>
      </c>
      <c r="E344" s="8" t="s">
        <v>378</v>
      </c>
      <c r="F344" s="22">
        <v>18</v>
      </c>
      <c r="G344" s="22">
        <v>0</v>
      </c>
      <c r="H344" s="22">
        <v>0</v>
      </c>
      <c r="I344" s="22">
        <v>2.7229999999999999</v>
      </c>
      <c r="J344" s="22" t="s">
        <v>238</v>
      </c>
      <c r="K344" s="22" t="s">
        <v>238</v>
      </c>
      <c r="L344" s="22" t="s">
        <v>238</v>
      </c>
      <c r="M344" s="22" t="s">
        <v>238</v>
      </c>
      <c r="N344" s="22" t="s">
        <v>238</v>
      </c>
      <c r="O344" s="22" t="s">
        <v>238</v>
      </c>
      <c r="P344" s="22" t="s">
        <v>238</v>
      </c>
      <c r="Q344" s="22" t="s">
        <v>238</v>
      </c>
      <c r="R344" s="22" t="s">
        <v>238</v>
      </c>
      <c r="S344" s="22" t="s">
        <v>238</v>
      </c>
      <c r="T344" s="22" t="s">
        <v>238</v>
      </c>
      <c r="U344" s="22" t="s">
        <v>238</v>
      </c>
      <c r="V344" s="19" t="s">
        <v>238</v>
      </c>
      <c r="W344" s="19" t="s">
        <v>238</v>
      </c>
      <c r="X344" s="19" t="s">
        <v>238</v>
      </c>
      <c r="Y344" s="19" t="s">
        <v>238</v>
      </c>
      <c r="Z344" s="19" t="s">
        <v>238</v>
      </c>
      <c r="AA344" s="19" t="s">
        <v>238</v>
      </c>
      <c r="AB344" s="19" t="s">
        <v>238</v>
      </c>
      <c r="AC344" s="19" t="s">
        <v>238</v>
      </c>
      <c r="AD344" s="19" t="s">
        <v>238</v>
      </c>
      <c r="AE344" s="19" t="str">
        <f t="shared" si="15"/>
        <v/>
      </c>
      <c r="AF344" s="19" t="str">
        <f t="shared" si="16"/>
        <v/>
      </c>
      <c r="AG344" s="19" t="str">
        <f t="shared" si="17"/>
        <v/>
      </c>
    </row>
    <row r="345" spans="1:33" ht="15.95" customHeight="1" x14ac:dyDescent="0.25">
      <c r="A345" s="19">
        <v>341</v>
      </c>
      <c r="B345" s="8" t="s">
        <v>384</v>
      </c>
      <c r="C345" s="8" t="s">
        <v>206</v>
      </c>
      <c r="D345" s="22">
        <v>3</v>
      </c>
      <c r="E345" s="8" t="s">
        <v>379</v>
      </c>
      <c r="F345" s="22">
        <v>3</v>
      </c>
      <c r="G345" s="22">
        <v>0</v>
      </c>
      <c r="H345" s="22">
        <v>0</v>
      </c>
      <c r="I345" s="22">
        <v>0.45400000000000001</v>
      </c>
      <c r="J345" s="22" t="s">
        <v>238</v>
      </c>
      <c r="K345" s="22" t="s">
        <v>238</v>
      </c>
      <c r="L345" s="22" t="s">
        <v>238</v>
      </c>
      <c r="M345" s="22" t="s">
        <v>238</v>
      </c>
      <c r="N345" s="22" t="s">
        <v>238</v>
      </c>
      <c r="O345" s="22" t="s">
        <v>238</v>
      </c>
      <c r="P345" s="22" t="s">
        <v>238</v>
      </c>
      <c r="Q345" s="22" t="s">
        <v>238</v>
      </c>
      <c r="R345" s="22" t="s">
        <v>238</v>
      </c>
      <c r="S345" s="22" t="s">
        <v>238</v>
      </c>
      <c r="T345" s="22" t="s">
        <v>238</v>
      </c>
      <c r="U345" s="22" t="s">
        <v>238</v>
      </c>
      <c r="V345" s="19" t="s">
        <v>238</v>
      </c>
      <c r="W345" s="19" t="s">
        <v>238</v>
      </c>
      <c r="X345" s="19" t="s">
        <v>238</v>
      </c>
      <c r="Y345" s="19" t="s">
        <v>238</v>
      </c>
      <c r="Z345" s="19" t="s">
        <v>238</v>
      </c>
      <c r="AA345" s="19" t="s">
        <v>238</v>
      </c>
      <c r="AB345" s="19" t="s">
        <v>238</v>
      </c>
      <c r="AC345" s="19" t="s">
        <v>238</v>
      </c>
      <c r="AD345" s="19" t="s">
        <v>238</v>
      </c>
      <c r="AE345" s="19" t="str">
        <f t="shared" si="15"/>
        <v/>
      </c>
      <c r="AF345" s="19" t="str">
        <f t="shared" si="16"/>
        <v/>
      </c>
      <c r="AG345" s="19" t="str">
        <f t="shared" si="17"/>
        <v/>
      </c>
    </row>
    <row r="346" spans="1:33" ht="15.95" customHeight="1" x14ac:dyDescent="0.25">
      <c r="A346" s="19">
        <v>342</v>
      </c>
      <c r="B346" s="8" t="s">
        <v>385</v>
      </c>
      <c r="C346" s="8" t="s">
        <v>207</v>
      </c>
      <c r="D346" s="22" t="s">
        <v>238</v>
      </c>
      <c r="E346" s="8" t="s">
        <v>239</v>
      </c>
      <c r="F346" s="22" t="s">
        <v>238</v>
      </c>
      <c r="G346" s="22" t="s">
        <v>238</v>
      </c>
      <c r="H346" s="22" t="s">
        <v>238</v>
      </c>
      <c r="I346" s="22" t="s">
        <v>238</v>
      </c>
      <c r="J346" s="22" t="s">
        <v>238</v>
      </c>
      <c r="K346" s="22" t="s">
        <v>238</v>
      </c>
      <c r="L346" s="22" t="s">
        <v>238</v>
      </c>
      <c r="M346" s="22" t="s">
        <v>238</v>
      </c>
      <c r="N346" s="22" t="s">
        <v>238</v>
      </c>
      <c r="O346" s="22" t="s">
        <v>238</v>
      </c>
      <c r="P346" s="22" t="s">
        <v>238</v>
      </c>
      <c r="Q346" s="22" t="s">
        <v>238</v>
      </c>
      <c r="R346" s="22">
        <v>0.48726000000000003</v>
      </c>
      <c r="S346" s="22">
        <v>0.33262999999999998</v>
      </c>
      <c r="T346" s="22">
        <v>0.64188999999999996</v>
      </c>
      <c r="U346" s="22">
        <v>0.71</v>
      </c>
      <c r="V346" s="19" t="s">
        <v>238</v>
      </c>
      <c r="W346" s="19" t="s">
        <v>238</v>
      </c>
      <c r="X346" s="19" t="s">
        <v>238</v>
      </c>
      <c r="Y346" s="19" t="s">
        <v>238</v>
      </c>
      <c r="Z346" s="19" t="s">
        <v>238</v>
      </c>
      <c r="AA346" s="19" t="s">
        <v>238</v>
      </c>
      <c r="AB346" s="19">
        <v>0.58704999999999996</v>
      </c>
      <c r="AC346" s="19">
        <v>0.41415000000000002</v>
      </c>
      <c r="AD346" s="19">
        <v>0.75195999999999996</v>
      </c>
      <c r="AE346" s="19" t="str">
        <f t="shared" si="15"/>
        <v/>
      </c>
      <c r="AF346" s="19" t="str">
        <f t="shared" si="16"/>
        <v/>
      </c>
      <c r="AG346" s="19" t="str">
        <f t="shared" si="17"/>
        <v>0.59 (0.41, 0.75)</v>
      </c>
    </row>
    <row r="347" spans="1:33" ht="15.95" customHeight="1" x14ac:dyDescent="0.25">
      <c r="A347" s="19">
        <v>343</v>
      </c>
      <c r="B347" s="8" t="s">
        <v>385</v>
      </c>
      <c r="C347" s="8" t="s">
        <v>207</v>
      </c>
      <c r="D347" s="22">
        <v>0</v>
      </c>
      <c r="E347" s="8" t="s">
        <v>376</v>
      </c>
      <c r="F347" s="22">
        <v>489</v>
      </c>
      <c r="G347" s="22">
        <v>0</v>
      </c>
      <c r="H347" s="22">
        <v>0</v>
      </c>
      <c r="I347" s="22">
        <v>73.978999999999999</v>
      </c>
      <c r="J347" s="22" t="s">
        <v>238</v>
      </c>
      <c r="K347" s="22" t="s">
        <v>238</v>
      </c>
      <c r="L347" s="22" t="s">
        <v>238</v>
      </c>
      <c r="M347" s="22" t="s">
        <v>238</v>
      </c>
      <c r="N347" s="22" t="s">
        <v>238</v>
      </c>
      <c r="O347" s="22" t="s">
        <v>238</v>
      </c>
      <c r="P347" s="22" t="s">
        <v>238</v>
      </c>
      <c r="Q347" s="22" t="s">
        <v>238</v>
      </c>
      <c r="R347" s="22" t="s">
        <v>238</v>
      </c>
      <c r="S347" s="22" t="s">
        <v>238</v>
      </c>
      <c r="T347" s="22" t="s">
        <v>238</v>
      </c>
      <c r="U347" s="22" t="s">
        <v>238</v>
      </c>
      <c r="V347" s="19" t="s">
        <v>238</v>
      </c>
      <c r="W347" s="19" t="s">
        <v>238</v>
      </c>
      <c r="X347" s="19" t="s">
        <v>238</v>
      </c>
      <c r="Y347" s="19" t="s">
        <v>238</v>
      </c>
      <c r="Z347" s="19" t="s">
        <v>238</v>
      </c>
      <c r="AA347" s="19" t="s">
        <v>238</v>
      </c>
      <c r="AB347" s="19" t="s">
        <v>238</v>
      </c>
      <c r="AC347" s="19" t="s">
        <v>238</v>
      </c>
      <c r="AD347" s="19" t="s">
        <v>238</v>
      </c>
      <c r="AE347" s="19" t="str">
        <f t="shared" si="15"/>
        <v/>
      </c>
      <c r="AF347" s="19" t="str">
        <f t="shared" si="16"/>
        <v/>
      </c>
      <c r="AG347" s="19" t="str">
        <f t="shared" si="17"/>
        <v/>
      </c>
    </row>
    <row r="348" spans="1:33" ht="15.95" customHeight="1" x14ac:dyDescent="0.25">
      <c r="A348" s="19">
        <v>344</v>
      </c>
      <c r="B348" s="8" t="s">
        <v>385</v>
      </c>
      <c r="C348" s="8" t="s">
        <v>207</v>
      </c>
      <c r="D348" s="22">
        <v>1</v>
      </c>
      <c r="E348" s="8" t="s">
        <v>377</v>
      </c>
      <c r="F348" s="22">
        <v>109</v>
      </c>
      <c r="G348" s="22">
        <v>0</v>
      </c>
      <c r="H348" s="22">
        <v>0</v>
      </c>
      <c r="I348" s="22">
        <v>16.489999999999998</v>
      </c>
      <c r="J348" s="22" t="s">
        <v>238</v>
      </c>
      <c r="K348" s="22" t="s">
        <v>238</v>
      </c>
      <c r="L348" s="22" t="s">
        <v>238</v>
      </c>
      <c r="M348" s="22" t="s">
        <v>238</v>
      </c>
      <c r="N348" s="22" t="s">
        <v>238</v>
      </c>
      <c r="O348" s="22" t="s">
        <v>238</v>
      </c>
      <c r="P348" s="22" t="s">
        <v>238</v>
      </c>
      <c r="Q348" s="22" t="s">
        <v>238</v>
      </c>
      <c r="R348" s="22" t="s">
        <v>238</v>
      </c>
      <c r="S348" s="22" t="s">
        <v>238</v>
      </c>
      <c r="T348" s="22" t="s">
        <v>238</v>
      </c>
      <c r="U348" s="22" t="s">
        <v>238</v>
      </c>
      <c r="V348" s="19" t="s">
        <v>238</v>
      </c>
      <c r="W348" s="19" t="s">
        <v>238</v>
      </c>
      <c r="X348" s="19" t="s">
        <v>238</v>
      </c>
      <c r="Y348" s="19" t="s">
        <v>238</v>
      </c>
      <c r="Z348" s="19" t="s">
        <v>238</v>
      </c>
      <c r="AA348" s="19" t="s">
        <v>238</v>
      </c>
      <c r="AB348" s="19" t="s">
        <v>238</v>
      </c>
      <c r="AC348" s="19" t="s">
        <v>238</v>
      </c>
      <c r="AD348" s="19" t="s">
        <v>238</v>
      </c>
      <c r="AE348" s="19" t="str">
        <f t="shared" si="15"/>
        <v/>
      </c>
      <c r="AF348" s="19" t="str">
        <f t="shared" si="16"/>
        <v/>
      </c>
      <c r="AG348" s="19" t="str">
        <f t="shared" si="17"/>
        <v/>
      </c>
    </row>
    <row r="349" spans="1:33" ht="15.95" customHeight="1" x14ac:dyDescent="0.25">
      <c r="A349" s="19">
        <v>345</v>
      </c>
      <c r="B349" s="8" t="s">
        <v>385</v>
      </c>
      <c r="C349" s="8" t="s">
        <v>207</v>
      </c>
      <c r="D349" s="22">
        <v>2</v>
      </c>
      <c r="E349" s="8" t="s">
        <v>378</v>
      </c>
      <c r="F349" s="22">
        <v>40</v>
      </c>
      <c r="G349" s="22">
        <v>0</v>
      </c>
      <c r="H349" s="22">
        <v>0</v>
      </c>
      <c r="I349" s="22">
        <v>6.0510000000000002</v>
      </c>
      <c r="J349" s="22" t="s">
        <v>238</v>
      </c>
      <c r="K349" s="22" t="s">
        <v>238</v>
      </c>
      <c r="L349" s="22" t="s">
        <v>238</v>
      </c>
      <c r="M349" s="22" t="s">
        <v>238</v>
      </c>
      <c r="N349" s="22" t="s">
        <v>238</v>
      </c>
      <c r="O349" s="22" t="s">
        <v>238</v>
      </c>
      <c r="P349" s="22" t="s">
        <v>238</v>
      </c>
      <c r="Q349" s="22" t="s">
        <v>238</v>
      </c>
      <c r="R349" s="22" t="s">
        <v>238</v>
      </c>
      <c r="S349" s="22" t="s">
        <v>238</v>
      </c>
      <c r="T349" s="22" t="s">
        <v>238</v>
      </c>
      <c r="U349" s="22" t="s">
        <v>238</v>
      </c>
      <c r="V349" s="19" t="s">
        <v>238</v>
      </c>
      <c r="W349" s="19" t="s">
        <v>238</v>
      </c>
      <c r="X349" s="19" t="s">
        <v>238</v>
      </c>
      <c r="Y349" s="19" t="s">
        <v>238</v>
      </c>
      <c r="Z349" s="19" t="s">
        <v>238</v>
      </c>
      <c r="AA349" s="19" t="s">
        <v>238</v>
      </c>
      <c r="AB349" s="19" t="s">
        <v>238</v>
      </c>
      <c r="AC349" s="19" t="s">
        <v>238</v>
      </c>
      <c r="AD349" s="19" t="s">
        <v>238</v>
      </c>
      <c r="AE349" s="19" t="str">
        <f t="shared" si="15"/>
        <v/>
      </c>
      <c r="AF349" s="19" t="str">
        <f t="shared" si="16"/>
        <v/>
      </c>
      <c r="AG349" s="19" t="str">
        <f t="shared" si="17"/>
        <v/>
      </c>
    </row>
    <row r="350" spans="1:33" ht="15.95" customHeight="1" x14ac:dyDescent="0.25">
      <c r="A350" s="19">
        <v>346</v>
      </c>
      <c r="B350" s="8" t="s">
        <v>385</v>
      </c>
      <c r="C350" s="8" t="s">
        <v>207</v>
      </c>
      <c r="D350" s="22">
        <v>3</v>
      </c>
      <c r="E350" s="8" t="s">
        <v>379</v>
      </c>
      <c r="F350" s="22">
        <v>23</v>
      </c>
      <c r="G350" s="22">
        <v>0</v>
      </c>
      <c r="H350" s="22">
        <v>0</v>
      </c>
      <c r="I350" s="22">
        <v>3.48</v>
      </c>
      <c r="J350" s="22" t="s">
        <v>238</v>
      </c>
      <c r="K350" s="22" t="s">
        <v>238</v>
      </c>
      <c r="L350" s="22" t="s">
        <v>238</v>
      </c>
      <c r="M350" s="22" t="s">
        <v>238</v>
      </c>
      <c r="N350" s="22" t="s">
        <v>238</v>
      </c>
      <c r="O350" s="22" t="s">
        <v>238</v>
      </c>
      <c r="P350" s="22" t="s">
        <v>238</v>
      </c>
      <c r="Q350" s="22" t="s">
        <v>238</v>
      </c>
      <c r="R350" s="22" t="s">
        <v>238</v>
      </c>
      <c r="S350" s="22" t="s">
        <v>238</v>
      </c>
      <c r="T350" s="22" t="s">
        <v>238</v>
      </c>
      <c r="U350" s="22" t="s">
        <v>238</v>
      </c>
      <c r="V350" s="19" t="s">
        <v>238</v>
      </c>
      <c r="W350" s="19" t="s">
        <v>238</v>
      </c>
      <c r="X350" s="19" t="s">
        <v>238</v>
      </c>
      <c r="Y350" s="19" t="s">
        <v>238</v>
      </c>
      <c r="Z350" s="19" t="s">
        <v>238</v>
      </c>
      <c r="AA350" s="19" t="s">
        <v>238</v>
      </c>
      <c r="AB350" s="19" t="s">
        <v>238</v>
      </c>
      <c r="AC350" s="19" t="s">
        <v>238</v>
      </c>
      <c r="AD350" s="19" t="s">
        <v>238</v>
      </c>
      <c r="AE350" s="19" t="str">
        <f t="shared" si="15"/>
        <v/>
      </c>
      <c r="AF350" s="19" t="str">
        <f t="shared" si="16"/>
        <v/>
      </c>
      <c r="AG350" s="19" t="str">
        <f t="shared" si="17"/>
        <v/>
      </c>
    </row>
    <row r="351" spans="1:33" ht="15.95" customHeight="1" x14ac:dyDescent="0.25">
      <c r="A351" s="19">
        <v>347</v>
      </c>
      <c r="B351" s="8" t="s">
        <v>386</v>
      </c>
      <c r="C351" s="8" t="s">
        <v>208</v>
      </c>
      <c r="D351" s="22" t="s">
        <v>238</v>
      </c>
      <c r="E351" s="8" t="s">
        <v>239</v>
      </c>
      <c r="F351" s="22" t="s">
        <v>238</v>
      </c>
      <c r="G351" s="22" t="s">
        <v>238</v>
      </c>
      <c r="H351" s="22" t="s">
        <v>238</v>
      </c>
      <c r="I351" s="22" t="s">
        <v>238</v>
      </c>
      <c r="J351" s="22" t="s">
        <v>238</v>
      </c>
      <c r="K351" s="22" t="s">
        <v>238</v>
      </c>
      <c r="L351" s="22" t="s">
        <v>238</v>
      </c>
      <c r="M351" s="22" t="s">
        <v>238</v>
      </c>
      <c r="N351" s="22" t="s">
        <v>238</v>
      </c>
      <c r="O351" s="22" t="s">
        <v>238</v>
      </c>
      <c r="P351" s="22" t="s">
        <v>238</v>
      </c>
      <c r="Q351" s="22" t="s">
        <v>238</v>
      </c>
      <c r="R351" s="22">
        <v>0.34279999999999999</v>
      </c>
      <c r="S351" s="22">
        <v>0.14815999999999999</v>
      </c>
      <c r="T351" s="22">
        <v>0.53742999999999996</v>
      </c>
      <c r="U351" s="22">
        <v>0.79</v>
      </c>
      <c r="V351" s="19" t="s">
        <v>238</v>
      </c>
      <c r="W351" s="19" t="s">
        <v>238</v>
      </c>
      <c r="X351" s="19" t="s">
        <v>238</v>
      </c>
      <c r="Y351" s="19" t="s">
        <v>238</v>
      </c>
      <c r="Z351" s="19" t="s">
        <v>238</v>
      </c>
      <c r="AA351" s="19" t="s">
        <v>238</v>
      </c>
      <c r="AB351" s="19">
        <v>0.3725</v>
      </c>
      <c r="AC351" s="19">
        <v>8.5040000000000004E-2</v>
      </c>
      <c r="AD351" s="19">
        <v>0.64763999999999999</v>
      </c>
      <c r="AE351" s="19" t="str">
        <f t="shared" si="15"/>
        <v/>
      </c>
      <c r="AF351" s="19" t="str">
        <f t="shared" si="16"/>
        <v/>
      </c>
      <c r="AG351" s="19" t="str">
        <f t="shared" si="17"/>
        <v>0.37 (0.09, 0.65)</v>
      </c>
    </row>
    <row r="352" spans="1:33" ht="15.95" customHeight="1" x14ac:dyDescent="0.25">
      <c r="A352" s="19">
        <v>348</v>
      </c>
      <c r="B352" s="8" t="s">
        <v>386</v>
      </c>
      <c r="C352" s="8" t="s">
        <v>208</v>
      </c>
      <c r="D352" s="22">
        <v>0</v>
      </c>
      <c r="E352" s="8" t="s">
        <v>376</v>
      </c>
      <c r="F352" s="22">
        <v>541</v>
      </c>
      <c r="G352" s="22">
        <v>0</v>
      </c>
      <c r="H352" s="22">
        <v>0</v>
      </c>
      <c r="I352" s="22">
        <v>81.846000000000004</v>
      </c>
      <c r="J352" s="22" t="s">
        <v>238</v>
      </c>
      <c r="K352" s="22" t="s">
        <v>238</v>
      </c>
      <c r="L352" s="22" t="s">
        <v>238</v>
      </c>
      <c r="M352" s="22" t="s">
        <v>238</v>
      </c>
      <c r="N352" s="22" t="s">
        <v>238</v>
      </c>
      <c r="O352" s="22" t="s">
        <v>238</v>
      </c>
      <c r="P352" s="22" t="s">
        <v>238</v>
      </c>
      <c r="Q352" s="22" t="s">
        <v>238</v>
      </c>
      <c r="R352" s="22" t="s">
        <v>238</v>
      </c>
      <c r="S352" s="22" t="s">
        <v>238</v>
      </c>
      <c r="T352" s="22" t="s">
        <v>238</v>
      </c>
      <c r="U352" s="22" t="s">
        <v>238</v>
      </c>
      <c r="V352" s="19" t="s">
        <v>238</v>
      </c>
      <c r="W352" s="19" t="s">
        <v>238</v>
      </c>
      <c r="X352" s="19" t="s">
        <v>238</v>
      </c>
      <c r="Y352" s="19" t="s">
        <v>238</v>
      </c>
      <c r="Z352" s="19" t="s">
        <v>238</v>
      </c>
      <c r="AA352" s="19" t="s">
        <v>238</v>
      </c>
      <c r="AB352" s="19" t="s">
        <v>238</v>
      </c>
      <c r="AC352" s="19" t="s">
        <v>238</v>
      </c>
      <c r="AD352" s="19" t="s">
        <v>238</v>
      </c>
      <c r="AE352" s="19" t="str">
        <f t="shared" si="15"/>
        <v/>
      </c>
      <c r="AF352" s="19" t="str">
        <f t="shared" si="16"/>
        <v/>
      </c>
      <c r="AG352" s="19" t="str">
        <f t="shared" si="17"/>
        <v/>
      </c>
    </row>
    <row r="353" spans="1:33" ht="15.95" customHeight="1" x14ac:dyDescent="0.25">
      <c r="A353" s="19">
        <v>349</v>
      </c>
      <c r="B353" s="8" t="s">
        <v>386</v>
      </c>
      <c r="C353" s="8" t="s">
        <v>208</v>
      </c>
      <c r="D353" s="22">
        <v>1</v>
      </c>
      <c r="E353" s="8" t="s">
        <v>377</v>
      </c>
      <c r="F353" s="22">
        <v>101</v>
      </c>
      <c r="G353" s="22">
        <v>0</v>
      </c>
      <c r="H353" s="22">
        <v>0</v>
      </c>
      <c r="I353" s="22">
        <v>15.28</v>
      </c>
      <c r="J353" s="22" t="s">
        <v>238</v>
      </c>
      <c r="K353" s="22" t="s">
        <v>238</v>
      </c>
      <c r="L353" s="22" t="s">
        <v>238</v>
      </c>
      <c r="M353" s="22" t="s">
        <v>238</v>
      </c>
      <c r="N353" s="22" t="s">
        <v>238</v>
      </c>
      <c r="O353" s="22" t="s">
        <v>238</v>
      </c>
      <c r="P353" s="22" t="s">
        <v>238</v>
      </c>
      <c r="Q353" s="22" t="s">
        <v>238</v>
      </c>
      <c r="R353" s="22" t="s">
        <v>238</v>
      </c>
      <c r="S353" s="22" t="s">
        <v>238</v>
      </c>
      <c r="T353" s="22" t="s">
        <v>238</v>
      </c>
      <c r="U353" s="22" t="s">
        <v>238</v>
      </c>
      <c r="V353" s="19" t="s">
        <v>238</v>
      </c>
      <c r="W353" s="19" t="s">
        <v>238</v>
      </c>
      <c r="X353" s="19" t="s">
        <v>238</v>
      </c>
      <c r="Y353" s="19" t="s">
        <v>238</v>
      </c>
      <c r="Z353" s="19" t="s">
        <v>238</v>
      </c>
      <c r="AA353" s="19" t="s">
        <v>238</v>
      </c>
      <c r="AB353" s="19" t="s">
        <v>238</v>
      </c>
      <c r="AC353" s="19" t="s">
        <v>238</v>
      </c>
      <c r="AD353" s="19" t="s">
        <v>238</v>
      </c>
      <c r="AE353" s="19" t="str">
        <f t="shared" si="15"/>
        <v/>
      </c>
      <c r="AF353" s="19" t="str">
        <f t="shared" si="16"/>
        <v/>
      </c>
      <c r="AG353" s="19" t="str">
        <f t="shared" si="17"/>
        <v/>
      </c>
    </row>
    <row r="354" spans="1:33" ht="15.95" customHeight="1" x14ac:dyDescent="0.25">
      <c r="A354" s="19">
        <v>350</v>
      </c>
      <c r="B354" s="8" t="s">
        <v>386</v>
      </c>
      <c r="C354" s="8" t="s">
        <v>208</v>
      </c>
      <c r="D354" s="22">
        <v>2</v>
      </c>
      <c r="E354" s="8" t="s">
        <v>378</v>
      </c>
      <c r="F354" s="22">
        <v>16</v>
      </c>
      <c r="G354" s="22">
        <v>0</v>
      </c>
      <c r="H354" s="22">
        <v>0</v>
      </c>
      <c r="I354" s="22">
        <v>2.4209999999999998</v>
      </c>
      <c r="J354" s="22" t="s">
        <v>238</v>
      </c>
      <c r="K354" s="22" t="s">
        <v>238</v>
      </c>
      <c r="L354" s="22" t="s">
        <v>238</v>
      </c>
      <c r="M354" s="22" t="s">
        <v>238</v>
      </c>
      <c r="N354" s="22" t="s">
        <v>238</v>
      </c>
      <c r="O354" s="22" t="s">
        <v>238</v>
      </c>
      <c r="P354" s="22" t="s">
        <v>238</v>
      </c>
      <c r="Q354" s="22" t="s">
        <v>238</v>
      </c>
      <c r="R354" s="22" t="s">
        <v>238</v>
      </c>
      <c r="S354" s="22" t="s">
        <v>238</v>
      </c>
      <c r="T354" s="22" t="s">
        <v>238</v>
      </c>
      <c r="U354" s="22" t="s">
        <v>238</v>
      </c>
      <c r="V354" s="19" t="s">
        <v>238</v>
      </c>
      <c r="W354" s="19" t="s">
        <v>238</v>
      </c>
      <c r="X354" s="19" t="s">
        <v>238</v>
      </c>
      <c r="Y354" s="19" t="s">
        <v>238</v>
      </c>
      <c r="Z354" s="19" t="s">
        <v>238</v>
      </c>
      <c r="AA354" s="19" t="s">
        <v>238</v>
      </c>
      <c r="AB354" s="19" t="s">
        <v>238</v>
      </c>
      <c r="AC354" s="19" t="s">
        <v>238</v>
      </c>
      <c r="AD354" s="19" t="s">
        <v>238</v>
      </c>
      <c r="AE354" s="19" t="str">
        <f t="shared" si="15"/>
        <v/>
      </c>
      <c r="AF354" s="19" t="str">
        <f t="shared" si="16"/>
        <v/>
      </c>
      <c r="AG354" s="19" t="str">
        <f t="shared" si="17"/>
        <v/>
      </c>
    </row>
    <row r="355" spans="1:33" ht="15.95" customHeight="1" x14ac:dyDescent="0.25">
      <c r="A355" s="19">
        <v>351</v>
      </c>
      <c r="B355" s="8" t="s">
        <v>386</v>
      </c>
      <c r="C355" s="8" t="s">
        <v>208</v>
      </c>
      <c r="D355" s="22">
        <v>3</v>
      </c>
      <c r="E355" s="8" t="s">
        <v>379</v>
      </c>
      <c r="F355" s="22">
        <v>3</v>
      </c>
      <c r="G355" s="22">
        <v>0</v>
      </c>
      <c r="H355" s="22">
        <v>0</v>
      </c>
      <c r="I355" s="22">
        <v>0.45400000000000001</v>
      </c>
      <c r="J355" s="22" t="s">
        <v>238</v>
      </c>
      <c r="K355" s="22" t="s">
        <v>238</v>
      </c>
      <c r="L355" s="22" t="s">
        <v>238</v>
      </c>
      <c r="M355" s="22" t="s">
        <v>238</v>
      </c>
      <c r="N355" s="22" t="s">
        <v>238</v>
      </c>
      <c r="O355" s="22" t="s">
        <v>238</v>
      </c>
      <c r="P355" s="22" t="s">
        <v>238</v>
      </c>
      <c r="Q355" s="22" t="s">
        <v>238</v>
      </c>
      <c r="R355" s="22" t="s">
        <v>238</v>
      </c>
      <c r="S355" s="22" t="s">
        <v>238</v>
      </c>
      <c r="T355" s="22" t="s">
        <v>238</v>
      </c>
      <c r="U355" s="22" t="s">
        <v>238</v>
      </c>
      <c r="V355" s="19" t="s">
        <v>238</v>
      </c>
      <c r="W355" s="19" t="s">
        <v>238</v>
      </c>
      <c r="X355" s="19" t="s">
        <v>238</v>
      </c>
      <c r="Y355" s="19" t="s">
        <v>238</v>
      </c>
      <c r="Z355" s="19" t="s">
        <v>238</v>
      </c>
      <c r="AA355" s="19" t="s">
        <v>238</v>
      </c>
      <c r="AB355" s="19" t="s">
        <v>238</v>
      </c>
      <c r="AC355" s="19" t="s">
        <v>238</v>
      </c>
      <c r="AD355" s="19" t="s">
        <v>238</v>
      </c>
      <c r="AE355" s="19" t="str">
        <f t="shared" si="15"/>
        <v/>
      </c>
      <c r="AF355" s="19" t="str">
        <f t="shared" si="16"/>
        <v/>
      </c>
      <c r="AG355" s="19" t="str">
        <f t="shared" si="17"/>
        <v/>
      </c>
    </row>
    <row r="356" spans="1:33" ht="15.95" customHeight="1" x14ac:dyDescent="0.25">
      <c r="A356" s="19">
        <v>352</v>
      </c>
      <c r="B356" s="8" t="s">
        <v>387</v>
      </c>
      <c r="C356" s="8" t="s">
        <v>199</v>
      </c>
      <c r="D356" s="22" t="s">
        <v>238</v>
      </c>
      <c r="E356" s="8" t="s">
        <v>239</v>
      </c>
      <c r="F356" s="22" t="s">
        <v>238</v>
      </c>
      <c r="G356" s="22" t="s">
        <v>238</v>
      </c>
      <c r="H356" s="22" t="s">
        <v>238</v>
      </c>
      <c r="I356" s="22" t="s">
        <v>238</v>
      </c>
      <c r="J356" s="22" t="s">
        <v>238</v>
      </c>
      <c r="K356" s="22" t="s">
        <v>238</v>
      </c>
      <c r="L356" s="22" t="s">
        <v>238</v>
      </c>
      <c r="M356" s="22" t="s">
        <v>238</v>
      </c>
      <c r="N356" s="22" t="s">
        <v>238</v>
      </c>
      <c r="O356" s="22" t="s">
        <v>238</v>
      </c>
      <c r="P356" s="22" t="s">
        <v>238</v>
      </c>
      <c r="Q356" s="22" t="s">
        <v>238</v>
      </c>
      <c r="R356" s="22">
        <v>-3.5499999999999997E-2</v>
      </c>
      <c r="S356" s="22">
        <v>-6.2920000000000004E-2</v>
      </c>
      <c r="T356" s="22">
        <v>-8.09E-3</v>
      </c>
      <c r="U356" s="22">
        <v>0.93</v>
      </c>
      <c r="V356" s="19" t="s">
        <v>238</v>
      </c>
      <c r="W356" s="19" t="s">
        <v>238</v>
      </c>
      <c r="X356" s="19" t="s">
        <v>238</v>
      </c>
      <c r="Y356" s="19" t="s">
        <v>238</v>
      </c>
      <c r="Z356" s="19" t="s">
        <v>238</v>
      </c>
      <c r="AA356" s="19" t="s">
        <v>238</v>
      </c>
      <c r="AB356" s="19">
        <v>-3.109E-2</v>
      </c>
      <c r="AC356" s="19">
        <v>-0.76758000000000004</v>
      </c>
      <c r="AD356" s="19">
        <v>0.70540000000000003</v>
      </c>
      <c r="AE356" s="19" t="str">
        <f t="shared" si="15"/>
        <v/>
      </c>
      <c r="AF356" s="19" t="str">
        <f t="shared" si="16"/>
        <v/>
      </c>
      <c r="AG356" s="19" t="str">
        <f t="shared" si="17"/>
        <v>-0.03 (-0.77, 0.71)</v>
      </c>
    </row>
    <row r="357" spans="1:33" ht="15.95" customHeight="1" x14ac:dyDescent="0.25">
      <c r="A357" s="19">
        <v>353</v>
      </c>
      <c r="B357" s="8" t="s">
        <v>387</v>
      </c>
      <c r="C357" s="8" t="s">
        <v>199</v>
      </c>
      <c r="D357" s="22">
        <v>0</v>
      </c>
      <c r="E357" s="8" t="s">
        <v>244</v>
      </c>
      <c r="F357" s="22">
        <v>643</v>
      </c>
      <c r="G357" s="22">
        <v>0</v>
      </c>
      <c r="H357" s="22">
        <v>0</v>
      </c>
      <c r="I357" s="22">
        <v>97.277000000000001</v>
      </c>
      <c r="J357" s="22" t="s">
        <v>238</v>
      </c>
      <c r="K357" s="22" t="s">
        <v>238</v>
      </c>
      <c r="L357" s="22" t="s">
        <v>238</v>
      </c>
      <c r="M357" s="22" t="s">
        <v>238</v>
      </c>
      <c r="N357" s="22" t="s">
        <v>238</v>
      </c>
      <c r="O357" s="22" t="s">
        <v>238</v>
      </c>
      <c r="P357" s="22" t="s">
        <v>238</v>
      </c>
      <c r="Q357" s="22" t="s">
        <v>238</v>
      </c>
      <c r="R357" s="22" t="s">
        <v>238</v>
      </c>
      <c r="S357" s="22" t="s">
        <v>238</v>
      </c>
      <c r="T357" s="22" t="s">
        <v>238</v>
      </c>
      <c r="U357" s="22" t="s">
        <v>238</v>
      </c>
      <c r="V357" s="19" t="s">
        <v>238</v>
      </c>
      <c r="W357" s="19" t="s">
        <v>238</v>
      </c>
      <c r="X357" s="19" t="s">
        <v>238</v>
      </c>
      <c r="Y357" s="19" t="s">
        <v>238</v>
      </c>
      <c r="Z357" s="19" t="s">
        <v>238</v>
      </c>
      <c r="AA357" s="19" t="s">
        <v>238</v>
      </c>
      <c r="AB357" s="19" t="s">
        <v>238</v>
      </c>
      <c r="AC357" s="19" t="s">
        <v>238</v>
      </c>
      <c r="AD357" s="19" t="s">
        <v>238</v>
      </c>
      <c r="AE357" s="19" t="str">
        <f t="shared" si="15"/>
        <v/>
      </c>
      <c r="AF357" s="19" t="str">
        <f t="shared" si="16"/>
        <v/>
      </c>
      <c r="AG357" s="19" t="str">
        <f t="shared" si="17"/>
        <v/>
      </c>
    </row>
    <row r="358" spans="1:33" ht="15.95" customHeight="1" x14ac:dyDescent="0.25">
      <c r="A358" s="19">
        <v>354</v>
      </c>
      <c r="B358" s="8" t="s">
        <v>387</v>
      </c>
      <c r="C358" s="8" t="s">
        <v>199</v>
      </c>
      <c r="D358" s="22">
        <v>1</v>
      </c>
      <c r="E358" s="8" t="s">
        <v>245</v>
      </c>
      <c r="F358" s="22">
        <v>18</v>
      </c>
      <c r="G358" s="22">
        <v>0</v>
      </c>
      <c r="H358" s="22">
        <v>0</v>
      </c>
      <c r="I358" s="22">
        <v>2.7229999999999999</v>
      </c>
      <c r="J358" s="22" t="s">
        <v>238</v>
      </c>
      <c r="K358" s="22" t="s">
        <v>238</v>
      </c>
      <c r="L358" s="22" t="s">
        <v>238</v>
      </c>
      <c r="M358" s="22" t="s">
        <v>238</v>
      </c>
      <c r="N358" s="22" t="s">
        <v>238</v>
      </c>
      <c r="O358" s="22" t="s">
        <v>238</v>
      </c>
      <c r="P358" s="22" t="s">
        <v>238</v>
      </c>
      <c r="Q358" s="22" t="s">
        <v>238</v>
      </c>
      <c r="R358" s="22" t="s">
        <v>238</v>
      </c>
      <c r="S358" s="22" t="s">
        <v>238</v>
      </c>
      <c r="T358" s="22" t="s">
        <v>238</v>
      </c>
      <c r="U358" s="22" t="s">
        <v>238</v>
      </c>
      <c r="V358" s="19" t="s">
        <v>238</v>
      </c>
      <c r="W358" s="19" t="s">
        <v>238</v>
      </c>
      <c r="X358" s="19" t="s">
        <v>238</v>
      </c>
      <c r="Y358" s="19" t="s">
        <v>238</v>
      </c>
      <c r="Z358" s="19" t="s">
        <v>238</v>
      </c>
      <c r="AA358" s="19" t="s">
        <v>238</v>
      </c>
      <c r="AB358" s="19" t="s">
        <v>238</v>
      </c>
      <c r="AC358" s="19" t="s">
        <v>238</v>
      </c>
      <c r="AD358" s="19" t="s">
        <v>238</v>
      </c>
      <c r="AE358" s="19" t="str">
        <f t="shared" si="15"/>
        <v/>
      </c>
      <c r="AF358" s="19" t="str">
        <f t="shared" si="16"/>
        <v/>
      </c>
      <c r="AG358" s="19" t="str">
        <f t="shared" si="17"/>
        <v/>
      </c>
    </row>
    <row r="359" spans="1:33" ht="15.95" customHeight="1" x14ac:dyDescent="0.25">
      <c r="A359" s="19">
        <v>355</v>
      </c>
      <c r="B359" s="8" t="s">
        <v>388</v>
      </c>
      <c r="C359" s="8" t="s">
        <v>200</v>
      </c>
      <c r="D359" s="22" t="s">
        <v>238</v>
      </c>
      <c r="E359" s="8" t="s">
        <v>239</v>
      </c>
      <c r="F359" s="22" t="s">
        <v>238</v>
      </c>
      <c r="G359" s="22" t="s">
        <v>238</v>
      </c>
      <c r="H359" s="22" t="s">
        <v>238</v>
      </c>
      <c r="I359" s="22" t="s">
        <v>238</v>
      </c>
      <c r="J359" s="22" t="s">
        <v>238</v>
      </c>
      <c r="K359" s="22" t="s">
        <v>238</v>
      </c>
      <c r="L359" s="22" t="s">
        <v>238</v>
      </c>
      <c r="M359" s="22" t="s">
        <v>238</v>
      </c>
      <c r="N359" s="22" t="s">
        <v>238</v>
      </c>
      <c r="O359" s="22" t="s">
        <v>238</v>
      </c>
      <c r="P359" s="22" t="s">
        <v>238</v>
      </c>
      <c r="Q359" s="22" t="s">
        <v>238</v>
      </c>
      <c r="R359" s="22">
        <v>-1.3509999999999999E-2</v>
      </c>
      <c r="S359" s="22">
        <v>-3.2300000000000002E-2</v>
      </c>
      <c r="T359" s="22">
        <v>5.28E-3</v>
      </c>
      <c r="U359" s="22">
        <v>0.97</v>
      </c>
      <c r="V359" s="19" t="s">
        <v>238</v>
      </c>
      <c r="W359" s="19" t="s">
        <v>238</v>
      </c>
      <c r="X359" s="19" t="s">
        <v>238</v>
      </c>
      <c r="Y359" s="19" t="s">
        <v>238</v>
      </c>
      <c r="Z359" s="19" t="s">
        <v>238</v>
      </c>
      <c r="AA359" s="19" t="s">
        <v>238</v>
      </c>
      <c r="AB359" s="19">
        <v>-1.0149999999999999E-2</v>
      </c>
      <c r="AC359" s="19">
        <v>-1</v>
      </c>
      <c r="AD359" s="19">
        <v>1</v>
      </c>
      <c r="AE359" s="19" t="str">
        <f t="shared" si="15"/>
        <v/>
      </c>
      <c r="AF359" s="19" t="str">
        <f t="shared" si="16"/>
        <v/>
      </c>
      <c r="AG359" s="19" t="str">
        <f t="shared" si="17"/>
        <v>-0.01 (-1.00, 1.00)</v>
      </c>
    </row>
    <row r="360" spans="1:33" ht="15.95" customHeight="1" x14ac:dyDescent="0.25">
      <c r="A360" s="19">
        <v>356</v>
      </c>
      <c r="B360" s="8" t="s">
        <v>388</v>
      </c>
      <c r="C360" s="8" t="s">
        <v>200</v>
      </c>
      <c r="D360" s="22">
        <v>0</v>
      </c>
      <c r="E360" s="8" t="s">
        <v>244</v>
      </c>
      <c r="F360" s="22">
        <v>656</v>
      </c>
      <c r="G360" s="22">
        <v>0</v>
      </c>
      <c r="H360" s="22">
        <v>0</v>
      </c>
      <c r="I360" s="22">
        <v>99.244</v>
      </c>
      <c r="J360" s="22" t="s">
        <v>238</v>
      </c>
      <c r="K360" s="22" t="s">
        <v>238</v>
      </c>
      <c r="L360" s="22" t="s">
        <v>238</v>
      </c>
      <c r="M360" s="22" t="s">
        <v>238</v>
      </c>
      <c r="N360" s="22" t="s">
        <v>238</v>
      </c>
      <c r="O360" s="22" t="s">
        <v>238</v>
      </c>
      <c r="P360" s="22" t="s">
        <v>238</v>
      </c>
      <c r="Q360" s="22" t="s">
        <v>238</v>
      </c>
      <c r="R360" s="22" t="s">
        <v>238</v>
      </c>
      <c r="S360" s="22" t="s">
        <v>238</v>
      </c>
      <c r="T360" s="22" t="s">
        <v>238</v>
      </c>
      <c r="U360" s="22" t="s">
        <v>238</v>
      </c>
      <c r="V360" s="19" t="s">
        <v>238</v>
      </c>
      <c r="W360" s="19" t="s">
        <v>238</v>
      </c>
      <c r="X360" s="19" t="s">
        <v>238</v>
      </c>
      <c r="Y360" s="19" t="s">
        <v>238</v>
      </c>
      <c r="Z360" s="19" t="s">
        <v>238</v>
      </c>
      <c r="AA360" s="19" t="s">
        <v>238</v>
      </c>
      <c r="AB360" s="19" t="s">
        <v>238</v>
      </c>
      <c r="AC360" s="19" t="s">
        <v>238</v>
      </c>
      <c r="AD360" s="19" t="s">
        <v>238</v>
      </c>
      <c r="AE360" s="19" t="str">
        <f t="shared" si="15"/>
        <v/>
      </c>
      <c r="AF360" s="19" t="str">
        <f t="shared" si="16"/>
        <v/>
      </c>
      <c r="AG360" s="19" t="str">
        <f t="shared" si="17"/>
        <v/>
      </c>
    </row>
    <row r="361" spans="1:33" ht="15.95" customHeight="1" x14ac:dyDescent="0.25">
      <c r="A361" s="19">
        <v>357</v>
      </c>
      <c r="B361" s="8" t="s">
        <v>388</v>
      </c>
      <c r="C361" s="8" t="s">
        <v>200</v>
      </c>
      <c r="D361" s="22">
        <v>1</v>
      </c>
      <c r="E361" s="8" t="s">
        <v>245</v>
      </c>
      <c r="F361" s="22">
        <v>5</v>
      </c>
      <c r="G361" s="22">
        <v>0</v>
      </c>
      <c r="H361" s="22">
        <v>0</v>
      </c>
      <c r="I361" s="22">
        <v>0.75600000000000001</v>
      </c>
      <c r="J361" s="22" t="s">
        <v>238</v>
      </c>
      <c r="K361" s="22" t="s">
        <v>238</v>
      </c>
      <c r="L361" s="22" t="s">
        <v>238</v>
      </c>
      <c r="M361" s="22" t="s">
        <v>238</v>
      </c>
      <c r="N361" s="22" t="s">
        <v>238</v>
      </c>
      <c r="O361" s="22" t="s">
        <v>238</v>
      </c>
      <c r="P361" s="22" t="s">
        <v>238</v>
      </c>
      <c r="Q361" s="22" t="s">
        <v>238</v>
      </c>
      <c r="R361" s="22" t="s">
        <v>238</v>
      </c>
      <c r="S361" s="22" t="s">
        <v>238</v>
      </c>
      <c r="T361" s="22" t="s">
        <v>238</v>
      </c>
      <c r="U361" s="22" t="s">
        <v>238</v>
      </c>
      <c r="V361" s="19" t="s">
        <v>238</v>
      </c>
      <c r="W361" s="19" t="s">
        <v>238</v>
      </c>
      <c r="X361" s="19" t="s">
        <v>238</v>
      </c>
      <c r="Y361" s="19" t="s">
        <v>238</v>
      </c>
      <c r="Z361" s="19" t="s">
        <v>238</v>
      </c>
      <c r="AA361" s="19" t="s">
        <v>238</v>
      </c>
      <c r="AB361" s="19" t="s">
        <v>238</v>
      </c>
      <c r="AC361" s="19" t="s">
        <v>238</v>
      </c>
      <c r="AD361" s="19" t="s">
        <v>238</v>
      </c>
      <c r="AE361" s="19" t="str">
        <f t="shared" si="15"/>
        <v/>
      </c>
      <c r="AF361" s="19" t="str">
        <f t="shared" si="16"/>
        <v/>
      </c>
      <c r="AG361" s="19" t="str">
        <f t="shared" si="17"/>
        <v/>
      </c>
    </row>
    <row r="362" spans="1:33" ht="15.95" customHeight="1" x14ac:dyDescent="0.25">
      <c r="A362" s="19">
        <v>358</v>
      </c>
      <c r="B362" s="8" t="s">
        <v>389</v>
      </c>
      <c r="C362" s="8" t="s">
        <v>194</v>
      </c>
      <c r="D362" s="22" t="s">
        <v>238</v>
      </c>
      <c r="E362" s="8" t="s">
        <v>239</v>
      </c>
      <c r="F362" s="22" t="s">
        <v>238</v>
      </c>
      <c r="G362" s="22" t="s">
        <v>238</v>
      </c>
      <c r="H362" s="22" t="s">
        <v>238</v>
      </c>
      <c r="I362" s="22" t="s">
        <v>238</v>
      </c>
      <c r="J362" s="22" t="s">
        <v>238</v>
      </c>
      <c r="K362" s="22" t="s">
        <v>238</v>
      </c>
      <c r="L362" s="22" t="s">
        <v>238</v>
      </c>
      <c r="M362" s="22" t="s">
        <v>238</v>
      </c>
      <c r="N362" s="22" t="s">
        <v>238</v>
      </c>
      <c r="O362" s="22" t="s">
        <v>238</v>
      </c>
      <c r="P362" s="22" t="s">
        <v>238</v>
      </c>
      <c r="Q362" s="22" t="s">
        <v>238</v>
      </c>
      <c r="R362" s="22">
        <v>0.35344999999999999</v>
      </c>
      <c r="S362" s="22">
        <v>2.6360000000000001E-2</v>
      </c>
      <c r="T362" s="22">
        <v>0.68052999999999997</v>
      </c>
      <c r="U362" s="22">
        <v>0.91</v>
      </c>
      <c r="V362" s="19" t="s">
        <v>238</v>
      </c>
      <c r="W362" s="19" t="s">
        <v>238</v>
      </c>
      <c r="X362" s="19" t="s">
        <v>238</v>
      </c>
      <c r="Y362" s="19" t="s">
        <v>238</v>
      </c>
      <c r="Z362" s="19" t="s">
        <v>238</v>
      </c>
      <c r="AA362" s="19" t="s">
        <v>238</v>
      </c>
      <c r="AB362" s="19">
        <v>0.35459000000000002</v>
      </c>
      <c r="AC362" s="19">
        <v>-7.5679999999999997E-2</v>
      </c>
      <c r="AD362" s="19">
        <v>0.71314999999999995</v>
      </c>
      <c r="AE362" s="19" t="str">
        <f t="shared" si="15"/>
        <v/>
      </c>
      <c r="AF362" s="19" t="str">
        <f t="shared" si="16"/>
        <v/>
      </c>
      <c r="AG362" s="19" t="str">
        <f t="shared" si="17"/>
        <v>0.35 (-0.08, 0.71)</v>
      </c>
    </row>
    <row r="363" spans="1:33" ht="15.95" customHeight="1" x14ac:dyDescent="0.25">
      <c r="A363" s="19">
        <v>359</v>
      </c>
      <c r="B363" s="8" t="s">
        <v>389</v>
      </c>
      <c r="C363" s="8" t="s">
        <v>194</v>
      </c>
      <c r="D363" s="22">
        <v>0</v>
      </c>
      <c r="E363" s="8" t="s">
        <v>244</v>
      </c>
      <c r="F363" s="22">
        <v>623</v>
      </c>
      <c r="G363" s="22">
        <v>0</v>
      </c>
      <c r="H363" s="22">
        <v>0</v>
      </c>
      <c r="I363" s="22">
        <v>94.251000000000005</v>
      </c>
      <c r="J363" s="22" t="s">
        <v>238</v>
      </c>
      <c r="K363" s="22" t="s">
        <v>238</v>
      </c>
      <c r="L363" s="22" t="s">
        <v>238</v>
      </c>
      <c r="M363" s="22" t="s">
        <v>238</v>
      </c>
      <c r="N363" s="22" t="s">
        <v>238</v>
      </c>
      <c r="O363" s="22" t="s">
        <v>238</v>
      </c>
      <c r="P363" s="22" t="s">
        <v>238</v>
      </c>
      <c r="Q363" s="22" t="s">
        <v>238</v>
      </c>
      <c r="R363" s="22" t="s">
        <v>238</v>
      </c>
      <c r="S363" s="22" t="s">
        <v>238</v>
      </c>
      <c r="T363" s="22" t="s">
        <v>238</v>
      </c>
      <c r="U363" s="22" t="s">
        <v>238</v>
      </c>
      <c r="V363" s="19" t="s">
        <v>238</v>
      </c>
      <c r="W363" s="19" t="s">
        <v>238</v>
      </c>
      <c r="X363" s="19" t="s">
        <v>238</v>
      </c>
      <c r="Y363" s="19" t="s">
        <v>238</v>
      </c>
      <c r="Z363" s="19" t="s">
        <v>238</v>
      </c>
      <c r="AA363" s="19" t="s">
        <v>238</v>
      </c>
      <c r="AB363" s="19" t="s">
        <v>238</v>
      </c>
      <c r="AC363" s="19" t="s">
        <v>238</v>
      </c>
      <c r="AD363" s="19" t="s">
        <v>238</v>
      </c>
      <c r="AE363" s="19" t="str">
        <f t="shared" si="15"/>
        <v/>
      </c>
      <c r="AF363" s="19" t="str">
        <f t="shared" si="16"/>
        <v/>
      </c>
      <c r="AG363" s="19" t="str">
        <f t="shared" si="17"/>
        <v/>
      </c>
    </row>
    <row r="364" spans="1:33" ht="15.95" customHeight="1" x14ac:dyDescent="0.25">
      <c r="A364" s="19">
        <v>360</v>
      </c>
      <c r="B364" s="8" t="s">
        <v>389</v>
      </c>
      <c r="C364" s="8" t="s">
        <v>194</v>
      </c>
      <c r="D364" s="22">
        <v>1</v>
      </c>
      <c r="E364" s="8" t="s">
        <v>245</v>
      </c>
      <c r="F364" s="22">
        <v>38</v>
      </c>
      <c r="G364" s="22">
        <v>0</v>
      </c>
      <c r="H364" s="22">
        <v>0</v>
      </c>
      <c r="I364" s="22">
        <v>5.7489999999999997</v>
      </c>
      <c r="J364" s="22" t="s">
        <v>238</v>
      </c>
      <c r="K364" s="22" t="s">
        <v>238</v>
      </c>
      <c r="L364" s="22" t="s">
        <v>238</v>
      </c>
      <c r="M364" s="22" t="s">
        <v>238</v>
      </c>
      <c r="N364" s="22" t="s">
        <v>238</v>
      </c>
      <c r="O364" s="22" t="s">
        <v>238</v>
      </c>
      <c r="P364" s="22" t="s">
        <v>238</v>
      </c>
      <c r="Q364" s="22" t="s">
        <v>238</v>
      </c>
      <c r="R364" s="22" t="s">
        <v>238</v>
      </c>
      <c r="S364" s="22" t="s">
        <v>238</v>
      </c>
      <c r="T364" s="22" t="s">
        <v>238</v>
      </c>
      <c r="U364" s="22" t="s">
        <v>238</v>
      </c>
      <c r="V364" s="19" t="s">
        <v>238</v>
      </c>
      <c r="W364" s="19" t="s">
        <v>238</v>
      </c>
      <c r="X364" s="19" t="s">
        <v>238</v>
      </c>
      <c r="Y364" s="19" t="s">
        <v>238</v>
      </c>
      <c r="Z364" s="19" t="s">
        <v>238</v>
      </c>
      <c r="AA364" s="19" t="s">
        <v>238</v>
      </c>
      <c r="AB364" s="19" t="s">
        <v>238</v>
      </c>
      <c r="AC364" s="19" t="s">
        <v>238</v>
      </c>
      <c r="AD364" s="19" t="s">
        <v>238</v>
      </c>
      <c r="AE364" s="19" t="str">
        <f t="shared" si="15"/>
        <v/>
      </c>
      <c r="AF364" s="19" t="str">
        <f t="shared" si="16"/>
        <v/>
      </c>
      <c r="AG364" s="19" t="str">
        <f t="shared" si="17"/>
        <v/>
      </c>
    </row>
    <row r="365" spans="1:33" ht="15.95" customHeight="1" x14ac:dyDescent="0.25">
      <c r="A365" s="19">
        <v>361</v>
      </c>
      <c r="B365" s="8" t="s">
        <v>390</v>
      </c>
      <c r="C365" s="8" t="s">
        <v>195</v>
      </c>
      <c r="D365" s="22" t="s">
        <v>238</v>
      </c>
      <c r="E365" s="8" t="s">
        <v>239</v>
      </c>
      <c r="F365" s="22" t="s">
        <v>238</v>
      </c>
      <c r="G365" s="22" t="s">
        <v>238</v>
      </c>
      <c r="H365" s="22" t="s">
        <v>238</v>
      </c>
      <c r="I365" s="22" t="s">
        <v>238</v>
      </c>
      <c r="J365" s="22" t="s">
        <v>238</v>
      </c>
      <c r="K365" s="22" t="s">
        <v>238</v>
      </c>
      <c r="L365" s="22" t="s">
        <v>238</v>
      </c>
      <c r="M365" s="22" t="s">
        <v>238</v>
      </c>
      <c r="N365" s="22" t="s">
        <v>238</v>
      </c>
      <c r="O365" s="22" t="s">
        <v>238</v>
      </c>
      <c r="P365" s="22" t="s">
        <v>238</v>
      </c>
      <c r="Q365" s="22" t="s">
        <v>238</v>
      </c>
      <c r="R365" s="22" t="s">
        <v>238</v>
      </c>
      <c r="S365" s="22" t="s">
        <v>238</v>
      </c>
      <c r="T365" s="22" t="s">
        <v>238</v>
      </c>
      <c r="U365" s="22">
        <v>0.99</v>
      </c>
      <c r="V365" s="19" t="s">
        <v>238</v>
      </c>
      <c r="W365" s="19" t="s">
        <v>238</v>
      </c>
      <c r="X365" s="19" t="s">
        <v>238</v>
      </c>
      <c r="Y365" s="19" t="s">
        <v>238</v>
      </c>
      <c r="Z365" s="19" t="s">
        <v>238</v>
      </c>
      <c r="AA365" s="19" t="s">
        <v>238</v>
      </c>
      <c r="AB365" s="19">
        <v>0</v>
      </c>
      <c r="AC365" s="19">
        <v>-1</v>
      </c>
      <c r="AD365" s="19">
        <v>1</v>
      </c>
      <c r="AE365" s="19" t="str">
        <f t="shared" si="15"/>
        <v/>
      </c>
      <c r="AF365" s="19" t="str">
        <f t="shared" si="16"/>
        <v/>
      </c>
      <c r="AG365" s="19" t="str">
        <f t="shared" si="17"/>
        <v>0.00 (-1.00, 1.00)</v>
      </c>
    </row>
    <row r="366" spans="1:33" ht="15.95" customHeight="1" x14ac:dyDescent="0.25">
      <c r="A366" s="19">
        <v>362</v>
      </c>
      <c r="B366" s="8" t="s">
        <v>390</v>
      </c>
      <c r="C366" s="8" t="s">
        <v>195</v>
      </c>
      <c r="D366" s="22">
        <v>0</v>
      </c>
      <c r="E366" s="8" t="s">
        <v>244</v>
      </c>
      <c r="F366" s="22">
        <v>659</v>
      </c>
      <c r="G366" s="22">
        <v>0</v>
      </c>
      <c r="H366" s="22">
        <v>0</v>
      </c>
      <c r="I366" s="22">
        <v>99.697000000000003</v>
      </c>
      <c r="J366" s="22" t="s">
        <v>238</v>
      </c>
      <c r="K366" s="22" t="s">
        <v>238</v>
      </c>
      <c r="L366" s="22" t="s">
        <v>238</v>
      </c>
      <c r="M366" s="22" t="s">
        <v>238</v>
      </c>
      <c r="N366" s="22" t="s">
        <v>238</v>
      </c>
      <c r="O366" s="22" t="s">
        <v>238</v>
      </c>
      <c r="P366" s="22" t="s">
        <v>238</v>
      </c>
      <c r="Q366" s="22" t="s">
        <v>238</v>
      </c>
      <c r="R366" s="22" t="s">
        <v>238</v>
      </c>
      <c r="S366" s="22" t="s">
        <v>238</v>
      </c>
      <c r="T366" s="22" t="s">
        <v>238</v>
      </c>
      <c r="U366" s="22" t="s">
        <v>238</v>
      </c>
      <c r="V366" s="19" t="s">
        <v>238</v>
      </c>
      <c r="W366" s="19" t="s">
        <v>238</v>
      </c>
      <c r="X366" s="19" t="s">
        <v>238</v>
      </c>
      <c r="Y366" s="19" t="s">
        <v>238</v>
      </c>
      <c r="Z366" s="19" t="s">
        <v>238</v>
      </c>
      <c r="AA366" s="19" t="s">
        <v>238</v>
      </c>
      <c r="AB366" s="19" t="s">
        <v>238</v>
      </c>
      <c r="AC366" s="19" t="s">
        <v>238</v>
      </c>
      <c r="AD366" s="19" t="s">
        <v>238</v>
      </c>
      <c r="AE366" s="19" t="str">
        <f t="shared" si="15"/>
        <v/>
      </c>
      <c r="AF366" s="19" t="str">
        <f t="shared" si="16"/>
        <v/>
      </c>
      <c r="AG366" s="19" t="str">
        <f t="shared" si="17"/>
        <v/>
      </c>
    </row>
    <row r="367" spans="1:33" ht="15.95" customHeight="1" x14ac:dyDescent="0.25">
      <c r="A367" s="19">
        <v>363</v>
      </c>
      <c r="B367" s="8" t="s">
        <v>390</v>
      </c>
      <c r="C367" s="8" t="s">
        <v>195</v>
      </c>
      <c r="D367" s="22">
        <v>1</v>
      </c>
      <c r="E367" s="8" t="s">
        <v>245</v>
      </c>
      <c r="F367" s="22">
        <v>2</v>
      </c>
      <c r="G367" s="22">
        <v>0</v>
      </c>
      <c r="H367" s="22">
        <v>0</v>
      </c>
      <c r="I367" s="22">
        <v>0.30299999999999999</v>
      </c>
      <c r="J367" s="22" t="s">
        <v>238</v>
      </c>
      <c r="K367" s="22" t="s">
        <v>238</v>
      </c>
      <c r="L367" s="22" t="s">
        <v>238</v>
      </c>
      <c r="M367" s="22" t="s">
        <v>238</v>
      </c>
      <c r="N367" s="22" t="s">
        <v>238</v>
      </c>
      <c r="O367" s="22" t="s">
        <v>238</v>
      </c>
      <c r="P367" s="22" t="s">
        <v>238</v>
      </c>
      <c r="Q367" s="22" t="s">
        <v>238</v>
      </c>
      <c r="R367" s="22" t="s">
        <v>238</v>
      </c>
      <c r="S367" s="22" t="s">
        <v>238</v>
      </c>
      <c r="T367" s="22" t="s">
        <v>238</v>
      </c>
      <c r="U367" s="22" t="s">
        <v>238</v>
      </c>
      <c r="V367" s="19" t="s">
        <v>238</v>
      </c>
      <c r="W367" s="19" t="s">
        <v>238</v>
      </c>
      <c r="X367" s="19" t="s">
        <v>238</v>
      </c>
      <c r="Y367" s="19" t="s">
        <v>238</v>
      </c>
      <c r="Z367" s="19" t="s">
        <v>238</v>
      </c>
      <c r="AA367" s="19" t="s">
        <v>238</v>
      </c>
      <c r="AB367" s="19" t="s">
        <v>238</v>
      </c>
      <c r="AC367" s="19" t="s">
        <v>238</v>
      </c>
      <c r="AD367" s="19" t="s">
        <v>238</v>
      </c>
      <c r="AE367" s="19" t="str">
        <f t="shared" si="15"/>
        <v/>
      </c>
      <c r="AF367" s="19" t="str">
        <f t="shared" si="16"/>
        <v/>
      </c>
      <c r="AG367" s="19" t="str">
        <f t="shared" si="17"/>
        <v/>
      </c>
    </row>
    <row r="368" spans="1:33" ht="15.95" customHeight="1" x14ac:dyDescent="0.25">
      <c r="A368" s="19">
        <v>364</v>
      </c>
      <c r="B368" s="8" t="s">
        <v>391</v>
      </c>
      <c r="C368" s="8" t="s">
        <v>196</v>
      </c>
      <c r="D368" s="22" t="s">
        <v>238</v>
      </c>
      <c r="E368" s="8" t="s">
        <v>239</v>
      </c>
      <c r="F368" s="22" t="s">
        <v>238</v>
      </c>
      <c r="G368" s="22" t="s">
        <v>238</v>
      </c>
      <c r="H368" s="22" t="s">
        <v>238</v>
      </c>
      <c r="I368" s="22" t="s">
        <v>238</v>
      </c>
      <c r="J368" s="22" t="s">
        <v>238</v>
      </c>
      <c r="K368" s="22" t="s">
        <v>238</v>
      </c>
      <c r="L368" s="22" t="s">
        <v>238</v>
      </c>
      <c r="M368" s="22" t="s">
        <v>238</v>
      </c>
      <c r="N368" s="22" t="s">
        <v>238</v>
      </c>
      <c r="O368" s="22" t="s">
        <v>238</v>
      </c>
      <c r="P368" s="22" t="s">
        <v>238</v>
      </c>
      <c r="Q368" s="22" t="s">
        <v>238</v>
      </c>
      <c r="R368" s="22">
        <v>-1.01E-2</v>
      </c>
      <c r="S368" s="22">
        <v>-2.41E-2</v>
      </c>
      <c r="T368" s="22">
        <v>3.8999999999999998E-3</v>
      </c>
      <c r="U368" s="22">
        <v>0.98</v>
      </c>
      <c r="V368" s="19" t="s">
        <v>238</v>
      </c>
      <c r="W368" s="19" t="s">
        <v>238</v>
      </c>
      <c r="X368" s="19" t="s">
        <v>238</v>
      </c>
      <c r="Y368" s="19" t="s">
        <v>238</v>
      </c>
      <c r="Z368" s="19" t="s">
        <v>238</v>
      </c>
      <c r="AA368" s="19" t="s">
        <v>238</v>
      </c>
      <c r="AB368" s="19">
        <v>-5.0499999999999998E-3</v>
      </c>
      <c r="AC368" s="19">
        <v>-1</v>
      </c>
      <c r="AD368" s="19">
        <v>1</v>
      </c>
      <c r="AE368" s="19" t="str">
        <f t="shared" si="15"/>
        <v/>
      </c>
      <c r="AF368" s="19" t="str">
        <f t="shared" si="16"/>
        <v/>
      </c>
      <c r="AG368" s="19" t="str">
        <f t="shared" si="17"/>
        <v>-0.01 (-1.00, 1.00)</v>
      </c>
    </row>
    <row r="369" spans="1:33" ht="15.95" customHeight="1" x14ac:dyDescent="0.25">
      <c r="A369" s="19">
        <v>365</v>
      </c>
      <c r="B369" s="8" t="s">
        <v>391</v>
      </c>
      <c r="C369" s="8" t="s">
        <v>196</v>
      </c>
      <c r="D369" s="22">
        <v>0</v>
      </c>
      <c r="E369" s="8" t="s">
        <v>244</v>
      </c>
      <c r="F369" s="22">
        <v>659</v>
      </c>
      <c r="G369" s="22">
        <v>0</v>
      </c>
      <c r="H369" s="22">
        <v>0</v>
      </c>
      <c r="I369" s="22">
        <v>99.697000000000003</v>
      </c>
      <c r="J369" s="22" t="s">
        <v>238</v>
      </c>
      <c r="K369" s="22" t="s">
        <v>238</v>
      </c>
      <c r="L369" s="22" t="s">
        <v>238</v>
      </c>
      <c r="M369" s="22" t="s">
        <v>238</v>
      </c>
      <c r="N369" s="22" t="s">
        <v>238</v>
      </c>
      <c r="O369" s="22" t="s">
        <v>238</v>
      </c>
      <c r="P369" s="22" t="s">
        <v>238</v>
      </c>
      <c r="Q369" s="22" t="s">
        <v>238</v>
      </c>
      <c r="R369" s="22" t="s">
        <v>238</v>
      </c>
      <c r="S369" s="22" t="s">
        <v>238</v>
      </c>
      <c r="T369" s="22" t="s">
        <v>238</v>
      </c>
      <c r="U369" s="22" t="s">
        <v>238</v>
      </c>
      <c r="V369" s="19" t="s">
        <v>238</v>
      </c>
      <c r="W369" s="19" t="s">
        <v>238</v>
      </c>
      <c r="X369" s="19" t="s">
        <v>238</v>
      </c>
      <c r="Y369" s="19" t="s">
        <v>238</v>
      </c>
      <c r="Z369" s="19" t="s">
        <v>238</v>
      </c>
      <c r="AA369" s="19" t="s">
        <v>238</v>
      </c>
      <c r="AB369" s="19" t="s">
        <v>238</v>
      </c>
      <c r="AC369" s="19" t="s">
        <v>238</v>
      </c>
      <c r="AD369" s="19" t="s">
        <v>238</v>
      </c>
      <c r="AE369" s="19" t="str">
        <f t="shared" si="15"/>
        <v/>
      </c>
      <c r="AF369" s="19" t="str">
        <f t="shared" si="16"/>
        <v/>
      </c>
      <c r="AG369" s="19" t="str">
        <f t="shared" si="17"/>
        <v/>
      </c>
    </row>
    <row r="370" spans="1:33" ht="15.95" customHeight="1" x14ac:dyDescent="0.25">
      <c r="A370" s="19">
        <v>366</v>
      </c>
      <c r="B370" s="8" t="s">
        <v>391</v>
      </c>
      <c r="C370" s="8" t="s">
        <v>196</v>
      </c>
      <c r="D370" s="22">
        <v>1</v>
      </c>
      <c r="E370" s="8" t="s">
        <v>245</v>
      </c>
      <c r="F370" s="22">
        <v>2</v>
      </c>
      <c r="G370" s="22">
        <v>0</v>
      </c>
      <c r="H370" s="22">
        <v>0</v>
      </c>
      <c r="I370" s="22">
        <v>0.30299999999999999</v>
      </c>
      <c r="J370" s="22" t="s">
        <v>238</v>
      </c>
      <c r="K370" s="22" t="s">
        <v>238</v>
      </c>
      <c r="L370" s="22" t="s">
        <v>238</v>
      </c>
      <c r="M370" s="22" t="s">
        <v>238</v>
      </c>
      <c r="N370" s="22" t="s">
        <v>238</v>
      </c>
      <c r="O370" s="22" t="s">
        <v>238</v>
      </c>
      <c r="P370" s="22" t="s">
        <v>238</v>
      </c>
      <c r="Q370" s="22" t="s">
        <v>238</v>
      </c>
      <c r="R370" s="22" t="s">
        <v>238</v>
      </c>
      <c r="S370" s="22" t="s">
        <v>238</v>
      </c>
      <c r="T370" s="22" t="s">
        <v>238</v>
      </c>
      <c r="U370" s="22" t="s">
        <v>238</v>
      </c>
      <c r="V370" s="19" t="s">
        <v>238</v>
      </c>
      <c r="W370" s="19" t="s">
        <v>238</v>
      </c>
      <c r="X370" s="19" t="s">
        <v>238</v>
      </c>
      <c r="Y370" s="19" t="s">
        <v>238</v>
      </c>
      <c r="Z370" s="19" t="s">
        <v>238</v>
      </c>
      <c r="AA370" s="19" t="s">
        <v>238</v>
      </c>
      <c r="AB370" s="19" t="s">
        <v>238</v>
      </c>
      <c r="AC370" s="19" t="s">
        <v>238</v>
      </c>
      <c r="AD370" s="19" t="s">
        <v>238</v>
      </c>
      <c r="AE370" s="19" t="str">
        <f t="shared" si="15"/>
        <v/>
      </c>
      <c r="AF370" s="19" t="str">
        <f t="shared" si="16"/>
        <v/>
      </c>
      <c r="AG370" s="19" t="str">
        <f t="shared" si="17"/>
        <v/>
      </c>
    </row>
    <row r="371" spans="1:33" ht="15.95" customHeight="1" x14ac:dyDescent="0.25">
      <c r="A371" s="19">
        <v>367</v>
      </c>
      <c r="B371" s="8" t="s">
        <v>392</v>
      </c>
      <c r="C371" s="8" t="s">
        <v>197</v>
      </c>
      <c r="D371" s="22" t="s">
        <v>238</v>
      </c>
      <c r="E371" s="8" t="s">
        <v>239</v>
      </c>
      <c r="F371" s="22" t="s">
        <v>238</v>
      </c>
      <c r="G371" s="22" t="s">
        <v>238</v>
      </c>
      <c r="H371" s="22" t="s">
        <v>238</v>
      </c>
      <c r="I371" s="22" t="s">
        <v>238</v>
      </c>
      <c r="J371" s="22" t="s">
        <v>238</v>
      </c>
      <c r="K371" s="22" t="s">
        <v>238</v>
      </c>
      <c r="L371" s="22" t="s">
        <v>238</v>
      </c>
      <c r="M371" s="22" t="s">
        <v>238</v>
      </c>
      <c r="N371" s="22" t="s">
        <v>238</v>
      </c>
      <c r="O371" s="22" t="s">
        <v>238</v>
      </c>
      <c r="P371" s="22" t="s">
        <v>238</v>
      </c>
      <c r="Q371" s="22" t="s">
        <v>238</v>
      </c>
      <c r="R371" s="22" t="s">
        <v>238</v>
      </c>
      <c r="S371" s="22" t="s">
        <v>238</v>
      </c>
      <c r="T371" s="22" t="s">
        <v>238</v>
      </c>
      <c r="U371" s="22">
        <v>0.98</v>
      </c>
      <c r="V371" s="19" t="s">
        <v>238</v>
      </c>
      <c r="W371" s="19" t="s">
        <v>238</v>
      </c>
      <c r="X371" s="19" t="s">
        <v>238</v>
      </c>
      <c r="Y371" s="19" t="s">
        <v>238</v>
      </c>
      <c r="Z371" s="19" t="s">
        <v>238</v>
      </c>
      <c r="AA371" s="19" t="s">
        <v>238</v>
      </c>
      <c r="AB371" s="19">
        <v>-5.0499999999999998E-3</v>
      </c>
      <c r="AC371" s="19">
        <v>-1</v>
      </c>
      <c r="AD371" s="19">
        <v>1</v>
      </c>
      <c r="AE371" s="19" t="str">
        <f t="shared" si="15"/>
        <v/>
      </c>
      <c r="AF371" s="19" t="str">
        <f t="shared" si="16"/>
        <v/>
      </c>
      <c r="AG371" s="19" t="str">
        <f t="shared" si="17"/>
        <v>-0.01 (-1.00, 1.00)</v>
      </c>
    </row>
    <row r="372" spans="1:33" ht="15.95" customHeight="1" x14ac:dyDescent="0.25">
      <c r="A372" s="19">
        <v>368</v>
      </c>
      <c r="B372" s="8" t="s">
        <v>392</v>
      </c>
      <c r="C372" s="8" t="s">
        <v>197</v>
      </c>
      <c r="D372" s="22">
        <v>0</v>
      </c>
      <c r="E372" s="8" t="s">
        <v>244</v>
      </c>
      <c r="F372" s="22">
        <v>661</v>
      </c>
      <c r="G372" s="22">
        <v>0</v>
      </c>
      <c r="H372" s="22">
        <v>0</v>
      </c>
      <c r="I372" s="22">
        <v>100</v>
      </c>
      <c r="J372" s="22" t="s">
        <v>238</v>
      </c>
      <c r="K372" s="22" t="s">
        <v>238</v>
      </c>
      <c r="L372" s="22" t="s">
        <v>238</v>
      </c>
      <c r="M372" s="22" t="s">
        <v>238</v>
      </c>
      <c r="N372" s="22" t="s">
        <v>238</v>
      </c>
      <c r="O372" s="22" t="s">
        <v>238</v>
      </c>
      <c r="P372" s="22" t="s">
        <v>238</v>
      </c>
      <c r="Q372" s="22" t="s">
        <v>238</v>
      </c>
      <c r="R372" s="22" t="s">
        <v>238</v>
      </c>
      <c r="S372" s="22" t="s">
        <v>238</v>
      </c>
      <c r="T372" s="22" t="s">
        <v>238</v>
      </c>
      <c r="U372" s="22" t="s">
        <v>238</v>
      </c>
      <c r="V372" s="19" t="s">
        <v>238</v>
      </c>
      <c r="W372" s="19" t="s">
        <v>238</v>
      </c>
      <c r="X372" s="19" t="s">
        <v>238</v>
      </c>
      <c r="Y372" s="19" t="s">
        <v>238</v>
      </c>
      <c r="Z372" s="19" t="s">
        <v>238</v>
      </c>
      <c r="AA372" s="19" t="s">
        <v>238</v>
      </c>
      <c r="AB372" s="19" t="s">
        <v>238</v>
      </c>
      <c r="AC372" s="19" t="s">
        <v>238</v>
      </c>
      <c r="AD372" s="19" t="s">
        <v>238</v>
      </c>
      <c r="AE372" s="19" t="str">
        <f t="shared" si="15"/>
        <v/>
      </c>
      <c r="AF372" s="19" t="str">
        <f t="shared" si="16"/>
        <v/>
      </c>
      <c r="AG372" s="19" t="str">
        <f t="shared" si="17"/>
        <v/>
      </c>
    </row>
    <row r="373" spans="1:33" ht="15.95" customHeight="1" x14ac:dyDescent="0.25">
      <c r="A373" s="19">
        <v>369</v>
      </c>
      <c r="B373" s="8" t="s">
        <v>393</v>
      </c>
      <c r="C373" s="8" t="s">
        <v>209</v>
      </c>
      <c r="D373" s="22" t="s">
        <v>238</v>
      </c>
      <c r="E373" s="8" t="s">
        <v>239</v>
      </c>
      <c r="F373" s="22" t="s">
        <v>238</v>
      </c>
      <c r="G373" s="22" t="s">
        <v>238</v>
      </c>
      <c r="H373" s="22" t="s">
        <v>238</v>
      </c>
      <c r="I373" s="22" t="s">
        <v>238</v>
      </c>
      <c r="J373" s="22" t="s">
        <v>238</v>
      </c>
      <c r="K373" s="22" t="s">
        <v>238</v>
      </c>
      <c r="L373" s="22" t="s">
        <v>238</v>
      </c>
      <c r="M373" s="22" t="s">
        <v>238</v>
      </c>
      <c r="N373" s="22" t="s">
        <v>238</v>
      </c>
      <c r="O373" s="22" t="s">
        <v>238</v>
      </c>
      <c r="P373" s="22" t="s">
        <v>238</v>
      </c>
      <c r="Q373" s="22" t="s">
        <v>238</v>
      </c>
      <c r="R373" s="22">
        <v>0.16492999999999999</v>
      </c>
      <c r="S373" s="22">
        <v>-0.1709</v>
      </c>
      <c r="T373" s="22">
        <v>0.50075999999999998</v>
      </c>
      <c r="U373" s="22">
        <v>0.92</v>
      </c>
      <c r="V373" s="19" t="s">
        <v>238</v>
      </c>
      <c r="W373" s="19" t="s">
        <v>238</v>
      </c>
      <c r="X373" s="19" t="s">
        <v>238</v>
      </c>
      <c r="Y373" s="19" t="s">
        <v>238</v>
      </c>
      <c r="Z373" s="19" t="s">
        <v>238</v>
      </c>
      <c r="AA373" s="19" t="s">
        <v>238</v>
      </c>
      <c r="AB373" s="19">
        <v>0.16211</v>
      </c>
      <c r="AC373" s="19">
        <v>-0.46632000000000001</v>
      </c>
      <c r="AD373" s="19">
        <v>0.68579000000000001</v>
      </c>
      <c r="AE373" s="19" t="str">
        <f t="shared" si="15"/>
        <v/>
      </c>
      <c r="AF373" s="19" t="str">
        <f t="shared" si="16"/>
        <v/>
      </c>
      <c r="AG373" s="19" t="str">
        <f t="shared" si="17"/>
        <v>0.16 (-0.47, 0.69)</v>
      </c>
    </row>
    <row r="374" spans="1:33" ht="15.95" customHeight="1" x14ac:dyDescent="0.25">
      <c r="A374" s="19">
        <v>370</v>
      </c>
      <c r="B374" s="8" t="s">
        <v>393</v>
      </c>
      <c r="C374" s="8" t="s">
        <v>209</v>
      </c>
      <c r="D374" s="22">
        <v>0</v>
      </c>
      <c r="E374" s="8" t="s">
        <v>244</v>
      </c>
      <c r="F374" s="22">
        <v>636</v>
      </c>
      <c r="G374" s="22">
        <v>0</v>
      </c>
      <c r="H374" s="22">
        <v>0</v>
      </c>
      <c r="I374" s="22">
        <v>96.218000000000004</v>
      </c>
      <c r="J374" s="22" t="s">
        <v>238</v>
      </c>
      <c r="K374" s="22" t="s">
        <v>238</v>
      </c>
      <c r="L374" s="22" t="s">
        <v>238</v>
      </c>
      <c r="M374" s="22" t="s">
        <v>238</v>
      </c>
      <c r="N374" s="22" t="s">
        <v>238</v>
      </c>
      <c r="O374" s="22" t="s">
        <v>238</v>
      </c>
      <c r="P374" s="22" t="s">
        <v>238</v>
      </c>
      <c r="Q374" s="22" t="s">
        <v>238</v>
      </c>
      <c r="R374" s="22" t="s">
        <v>238</v>
      </c>
      <c r="S374" s="22" t="s">
        <v>238</v>
      </c>
      <c r="T374" s="22" t="s">
        <v>238</v>
      </c>
      <c r="U374" s="22" t="s">
        <v>238</v>
      </c>
      <c r="V374" s="19" t="s">
        <v>238</v>
      </c>
      <c r="W374" s="19" t="s">
        <v>238</v>
      </c>
      <c r="X374" s="19" t="s">
        <v>238</v>
      </c>
      <c r="Y374" s="19" t="s">
        <v>238</v>
      </c>
      <c r="Z374" s="19" t="s">
        <v>238</v>
      </c>
      <c r="AA374" s="19" t="s">
        <v>238</v>
      </c>
      <c r="AB374" s="19" t="s">
        <v>238</v>
      </c>
      <c r="AC374" s="19" t="s">
        <v>238</v>
      </c>
      <c r="AD374" s="19" t="s">
        <v>238</v>
      </c>
      <c r="AE374" s="19" t="str">
        <f t="shared" si="15"/>
        <v/>
      </c>
      <c r="AF374" s="19" t="str">
        <f t="shared" si="16"/>
        <v/>
      </c>
      <c r="AG374" s="19" t="str">
        <f t="shared" si="17"/>
        <v/>
      </c>
    </row>
    <row r="375" spans="1:33" ht="15.95" customHeight="1" x14ac:dyDescent="0.25">
      <c r="A375" s="19">
        <v>371</v>
      </c>
      <c r="B375" s="8" t="s">
        <v>393</v>
      </c>
      <c r="C375" s="8" t="s">
        <v>209</v>
      </c>
      <c r="D375" s="22">
        <v>1</v>
      </c>
      <c r="E375" s="8" t="s">
        <v>245</v>
      </c>
      <c r="F375" s="22">
        <v>25</v>
      </c>
      <c r="G375" s="22">
        <v>0</v>
      </c>
      <c r="H375" s="22">
        <v>0</v>
      </c>
      <c r="I375" s="22">
        <v>3.782</v>
      </c>
      <c r="J375" s="22" t="s">
        <v>238</v>
      </c>
      <c r="K375" s="22" t="s">
        <v>238</v>
      </c>
      <c r="L375" s="22" t="s">
        <v>238</v>
      </c>
      <c r="M375" s="22" t="s">
        <v>238</v>
      </c>
      <c r="N375" s="22" t="s">
        <v>238</v>
      </c>
      <c r="O375" s="22" t="s">
        <v>238</v>
      </c>
      <c r="P375" s="22" t="s">
        <v>238</v>
      </c>
      <c r="Q375" s="22" t="s">
        <v>238</v>
      </c>
      <c r="R375" s="22" t="s">
        <v>238</v>
      </c>
      <c r="S375" s="22" t="s">
        <v>238</v>
      </c>
      <c r="T375" s="22" t="s">
        <v>238</v>
      </c>
      <c r="U375" s="22" t="s">
        <v>238</v>
      </c>
      <c r="V375" s="19" t="s">
        <v>238</v>
      </c>
      <c r="W375" s="19" t="s">
        <v>238</v>
      </c>
      <c r="X375" s="19" t="s">
        <v>238</v>
      </c>
      <c r="Y375" s="19" t="s">
        <v>238</v>
      </c>
      <c r="Z375" s="19" t="s">
        <v>238</v>
      </c>
      <c r="AA375" s="19" t="s">
        <v>238</v>
      </c>
      <c r="AB375" s="19" t="s">
        <v>238</v>
      </c>
      <c r="AC375" s="19" t="s">
        <v>238</v>
      </c>
      <c r="AD375" s="19" t="s">
        <v>238</v>
      </c>
      <c r="AE375" s="19" t="str">
        <f t="shared" si="15"/>
        <v/>
      </c>
      <c r="AF375" s="19" t="str">
        <f t="shared" si="16"/>
        <v/>
      </c>
      <c r="AG375" s="19" t="str">
        <f t="shared" si="17"/>
        <v/>
      </c>
    </row>
    <row r="376" spans="1:33" ht="15.95" customHeight="1" x14ac:dyDescent="0.25">
      <c r="A376" s="19">
        <v>372</v>
      </c>
      <c r="B376" s="8" t="s">
        <v>394</v>
      </c>
      <c r="C376" s="8" t="s">
        <v>210</v>
      </c>
      <c r="D376" s="22" t="s">
        <v>238</v>
      </c>
      <c r="E376" s="8" t="s">
        <v>239</v>
      </c>
      <c r="F376" s="22" t="s">
        <v>238</v>
      </c>
      <c r="G376" s="22" t="s">
        <v>238</v>
      </c>
      <c r="H376" s="22" t="s">
        <v>238</v>
      </c>
      <c r="I376" s="22" t="s">
        <v>238</v>
      </c>
      <c r="J376" s="22" t="s">
        <v>238</v>
      </c>
      <c r="K376" s="22" t="s">
        <v>238</v>
      </c>
      <c r="L376" s="22" t="s">
        <v>238</v>
      </c>
      <c r="M376" s="22" t="s">
        <v>238</v>
      </c>
      <c r="N376" s="22" t="s">
        <v>238</v>
      </c>
      <c r="O376" s="22" t="s">
        <v>238</v>
      </c>
      <c r="P376" s="22" t="s">
        <v>238</v>
      </c>
      <c r="Q376" s="22" t="s">
        <v>238</v>
      </c>
      <c r="R376" s="22">
        <v>0.38524999999999998</v>
      </c>
      <c r="S376" s="22">
        <v>-0.16521</v>
      </c>
      <c r="T376" s="22">
        <v>0.93569999999999998</v>
      </c>
      <c r="U376" s="22">
        <v>0.97</v>
      </c>
      <c r="V376" s="19" t="s">
        <v>238</v>
      </c>
      <c r="W376" s="19" t="s">
        <v>238</v>
      </c>
      <c r="X376" s="19" t="s">
        <v>238</v>
      </c>
      <c r="Y376" s="19" t="s">
        <v>238</v>
      </c>
      <c r="Z376" s="19" t="s">
        <v>238</v>
      </c>
      <c r="AA376" s="19" t="s">
        <v>238</v>
      </c>
      <c r="AB376" s="19">
        <v>0.38768999999999998</v>
      </c>
      <c r="AC376" s="19">
        <v>-0.42871999999999999</v>
      </c>
      <c r="AD376" s="19">
        <v>1</v>
      </c>
      <c r="AE376" s="19" t="str">
        <f t="shared" si="15"/>
        <v/>
      </c>
      <c r="AF376" s="19" t="str">
        <f t="shared" si="16"/>
        <v/>
      </c>
      <c r="AG376" s="19" t="str">
        <f t="shared" si="17"/>
        <v>0.39 (-0.43, 1.00)</v>
      </c>
    </row>
    <row r="377" spans="1:33" ht="15.95" customHeight="1" x14ac:dyDescent="0.25">
      <c r="A377" s="19">
        <v>373</v>
      </c>
      <c r="B377" s="8" t="s">
        <v>394</v>
      </c>
      <c r="C377" s="8" t="s">
        <v>210</v>
      </c>
      <c r="D377" s="22">
        <v>0</v>
      </c>
      <c r="E377" s="8" t="s">
        <v>244</v>
      </c>
      <c r="F377" s="22">
        <v>649</v>
      </c>
      <c r="G377" s="22">
        <v>0</v>
      </c>
      <c r="H377" s="22">
        <v>0</v>
      </c>
      <c r="I377" s="22">
        <v>98.185000000000002</v>
      </c>
      <c r="J377" s="22" t="s">
        <v>238</v>
      </c>
      <c r="K377" s="22" t="s">
        <v>238</v>
      </c>
      <c r="L377" s="22" t="s">
        <v>238</v>
      </c>
      <c r="M377" s="22" t="s">
        <v>238</v>
      </c>
      <c r="N377" s="22" t="s">
        <v>238</v>
      </c>
      <c r="O377" s="22" t="s">
        <v>238</v>
      </c>
      <c r="P377" s="22" t="s">
        <v>238</v>
      </c>
      <c r="Q377" s="22" t="s">
        <v>238</v>
      </c>
      <c r="R377" s="22" t="s">
        <v>238</v>
      </c>
      <c r="S377" s="22" t="s">
        <v>238</v>
      </c>
      <c r="T377" s="22" t="s">
        <v>238</v>
      </c>
      <c r="U377" s="22" t="s">
        <v>238</v>
      </c>
      <c r="V377" s="19" t="s">
        <v>238</v>
      </c>
      <c r="W377" s="19" t="s">
        <v>238</v>
      </c>
      <c r="X377" s="19" t="s">
        <v>238</v>
      </c>
      <c r="Y377" s="19" t="s">
        <v>238</v>
      </c>
      <c r="Z377" s="19" t="s">
        <v>238</v>
      </c>
      <c r="AA377" s="19" t="s">
        <v>238</v>
      </c>
      <c r="AB377" s="19" t="s">
        <v>238</v>
      </c>
      <c r="AC377" s="19" t="s">
        <v>238</v>
      </c>
      <c r="AD377" s="19" t="s">
        <v>238</v>
      </c>
      <c r="AE377" s="19" t="str">
        <f t="shared" si="15"/>
        <v/>
      </c>
      <c r="AF377" s="19" t="str">
        <f t="shared" si="16"/>
        <v/>
      </c>
      <c r="AG377" s="19" t="str">
        <f t="shared" si="17"/>
        <v/>
      </c>
    </row>
    <row r="378" spans="1:33" ht="15.95" customHeight="1" x14ac:dyDescent="0.25">
      <c r="A378" s="19">
        <v>374</v>
      </c>
      <c r="B378" s="8" t="s">
        <v>394</v>
      </c>
      <c r="C378" s="8" t="s">
        <v>210</v>
      </c>
      <c r="D378" s="22">
        <v>1</v>
      </c>
      <c r="E378" s="8" t="s">
        <v>245</v>
      </c>
      <c r="F378" s="22">
        <v>12</v>
      </c>
      <c r="G378" s="22">
        <v>0</v>
      </c>
      <c r="H378" s="22">
        <v>0</v>
      </c>
      <c r="I378" s="22">
        <v>1.8149999999999999</v>
      </c>
      <c r="J378" s="22" t="s">
        <v>238</v>
      </c>
      <c r="K378" s="22" t="s">
        <v>238</v>
      </c>
      <c r="L378" s="22" t="s">
        <v>238</v>
      </c>
      <c r="M378" s="22" t="s">
        <v>238</v>
      </c>
      <c r="N378" s="22" t="s">
        <v>238</v>
      </c>
      <c r="O378" s="22" t="s">
        <v>238</v>
      </c>
      <c r="P378" s="22" t="s">
        <v>238</v>
      </c>
      <c r="Q378" s="22" t="s">
        <v>238</v>
      </c>
      <c r="R378" s="22" t="s">
        <v>238</v>
      </c>
      <c r="S378" s="22" t="s">
        <v>238</v>
      </c>
      <c r="T378" s="22" t="s">
        <v>238</v>
      </c>
      <c r="U378" s="22" t="s">
        <v>238</v>
      </c>
      <c r="V378" s="19" t="s">
        <v>238</v>
      </c>
      <c r="W378" s="19" t="s">
        <v>238</v>
      </c>
      <c r="X378" s="19" t="s">
        <v>238</v>
      </c>
      <c r="Y378" s="19" t="s">
        <v>238</v>
      </c>
      <c r="Z378" s="19" t="s">
        <v>238</v>
      </c>
      <c r="AA378" s="19" t="s">
        <v>238</v>
      </c>
      <c r="AB378" s="19" t="s">
        <v>238</v>
      </c>
      <c r="AC378" s="19" t="s">
        <v>238</v>
      </c>
      <c r="AD378" s="19" t="s">
        <v>238</v>
      </c>
      <c r="AE378" s="19" t="str">
        <f t="shared" si="15"/>
        <v/>
      </c>
      <c r="AF378" s="19" t="str">
        <f t="shared" si="16"/>
        <v/>
      </c>
      <c r="AG378" s="19" t="str">
        <f t="shared" si="17"/>
        <v/>
      </c>
    </row>
    <row r="379" spans="1:33" ht="15.95" customHeight="1" x14ac:dyDescent="0.25">
      <c r="A379" s="19">
        <v>375</v>
      </c>
      <c r="B379" s="8" t="s">
        <v>395</v>
      </c>
      <c r="C379" s="8" t="s">
        <v>198</v>
      </c>
      <c r="D379" s="22" t="s">
        <v>238</v>
      </c>
      <c r="E379" s="8" t="s">
        <v>239</v>
      </c>
      <c r="F379" s="22" t="s">
        <v>238</v>
      </c>
      <c r="G379" s="22" t="s">
        <v>238</v>
      </c>
      <c r="H379" s="22" t="s">
        <v>238</v>
      </c>
      <c r="I379" s="22" t="s">
        <v>238</v>
      </c>
      <c r="J379" s="22" t="s">
        <v>238</v>
      </c>
      <c r="K379" s="22" t="s">
        <v>238</v>
      </c>
      <c r="L379" s="22" t="s">
        <v>238</v>
      </c>
      <c r="M379" s="22" t="s">
        <v>238</v>
      </c>
      <c r="N379" s="22" t="s">
        <v>238</v>
      </c>
      <c r="O379" s="22" t="s">
        <v>238</v>
      </c>
      <c r="P379" s="22" t="s">
        <v>238</v>
      </c>
      <c r="Q379" s="22" t="s">
        <v>238</v>
      </c>
      <c r="R379" s="22">
        <v>0.33817999999999998</v>
      </c>
      <c r="S379" s="22">
        <v>0.20859</v>
      </c>
      <c r="T379" s="22">
        <v>0.46777999999999997</v>
      </c>
      <c r="U379" s="22">
        <v>0.41</v>
      </c>
      <c r="V379" s="19" t="s">
        <v>238</v>
      </c>
      <c r="W379" s="19" t="s">
        <v>238</v>
      </c>
      <c r="X379" s="19" t="s">
        <v>238</v>
      </c>
      <c r="Y379" s="19" t="s">
        <v>238</v>
      </c>
      <c r="Z379" s="19" t="s">
        <v>238</v>
      </c>
      <c r="AA379" s="19" t="s">
        <v>238</v>
      </c>
      <c r="AB379" s="19">
        <v>0.46677999999999997</v>
      </c>
      <c r="AC379" s="19">
        <v>0.30745</v>
      </c>
      <c r="AD379" s="19">
        <v>0.61175999999999997</v>
      </c>
      <c r="AE379" s="19" t="str">
        <f t="shared" si="15"/>
        <v/>
      </c>
      <c r="AF379" s="19" t="str">
        <f t="shared" si="16"/>
        <v/>
      </c>
      <c r="AG379" s="19" t="str">
        <f t="shared" si="17"/>
        <v>0.47 (0.31, 0.61)</v>
      </c>
    </row>
    <row r="380" spans="1:33" ht="15.95" customHeight="1" x14ac:dyDescent="0.25">
      <c r="A380" s="19">
        <v>376</v>
      </c>
      <c r="B380" s="8" t="s">
        <v>395</v>
      </c>
      <c r="C380" s="8" t="s">
        <v>198</v>
      </c>
      <c r="D380" s="22">
        <v>0</v>
      </c>
      <c r="E380" s="8" t="s">
        <v>396</v>
      </c>
      <c r="F380" s="22">
        <v>248</v>
      </c>
      <c r="G380" s="22">
        <v>0</v>
      </c>
      <c r="H380" s="22">
        <v>0</v>
      </c>
      <c r="I380" s="22">
        <v>37.518999999999998</v>
      </c>
      <c r="J380" s="22" t="s">
        <v>238</v>
      </c>
      <c r="K380" s="22" t="s">
        <v>238</v>
      </c>
      <c r="L380" s="22" t="s">
        <v>238</v>
      </c>
      <c r="M380" s="22" t="s">
        <v>238</v>
      </c>
      <c r="N380" s="22" t="s">
        <v>238</v>
      </c>
      <c r="O380" s="22" t="s">
        <v>238</v>
      </c>
      <c r="P380" s="22" t="s">
        <v>238</v>
      </c>
      <c r="Q380" s="22" t="s">
        <v>238</v>
      </c>
      <c r="R380" s="22" t="s">
        <v>238</v>
      </c>
      <c r="S380" s="22" t="s">
        <v>238</v>
      </c>
      <c r="T380" s="22" t="s">
        <v>238</v>
      </c>
      <c r="U380" s="22" t="s">
        <v>238</v>
      </c>
      <c r="V380" s="19" t="s">
        <v>238</v>
      </c>
      <c r="W380" s="19" t="s">
        <v>238</v>
      </c>
      <c r="X380" s="19" t="s">
        <v>238</v>
      </c>
      <c r="Y380" s="19" t="s">
        <v>238</v>
      </c>
      <c r="Z380" s="19" t="s">
        <v>238</v>
      </c>
      <c r="AA380" s="19" t="s">
        <v>238</v>
      </c>
      <c r="AB380" s="19" t="s">
        <v>238</v>
      </c>
      <c r="AC380" s="19" t="s">
        <v>238</v>
      </c>
      <c r="AD380" s="19" t="s">
        <v>238</v>
      </c>
      <c r="AE380" s="19" t="str">
        <f t="shared" si="15"/>
        <v/>
      </c>
      <c r="AF380" s="19" t="str">
        <f t="shared" si="16"/>
        <v/>
      </c>
      <c r="AG380" s="19" t="str">
        <f t="shared" si="17"/>
        <v/>
      </c>
    </row>
    <row r="381" spans="1:33" ht="15.95" customHeight="1" x14ac:dyDescent="0.25">
      <c r="A381" s="19">
        <v>377</v>
      </c>
      <c r="B381" s="8" t="s">
        <v>395</v>
      </c>
      <c r="C381" s="8" t="s">
        <v>198</v>
      </c>
      <c r="D381" s="22">
        <v>1</v>
      </c>
      <c r="E381" s="8" t="s">
        <v>397</v>
      </c>
      <c r="F381" s="22">
        <v>197</v>
      </c>
      <c r="G381" s="22">
        <v>0</v>
      </c>
      <c r="H381" s="22">
        <v>0</v>
      </c>
      <c r="I381" s="22">
        <v>29.803000000000001</v>
      </c>
      <c r="J381" s="22" t="s">
        <v>238</v>
      </c>
      <c r="K381" s="22" t="s">
        <v>238</v>
      </c>
      <c r="L381" s="22" t="s">
        <v>238</v>
      </c>
      <c r="M381" s="22" t="s">
        <v>238</v>
      </c>
      <c r="N381" s="22" t="s">
        <v>238</v>
      </c>
      <c r="O381" s="22" t="s">
        <v>238</v>
      </c>
      <c r="P381" s="22" t="s">
        <v>238</v>
      </c>
      <c r="Q381" s="22" t="s">
        <v>238</v>
      </c>
      <c r="R381" s="22" t="s">
        <v>238</v>
      </c>
      <c r="S381" s="22" t="s">
        <v>238</v>
      </c>
      <c r="T381" s="22" t="s">
        <v>238</v>
      </c>
      <c r="U381" s="22" t="s">
        <v>238</v>
      </c>
      <c r="V381" s="19" t="s">
        <v>238</v>
      </c>
      <c r="W381" s="19" t="s">
        <v>238</v>
      </c>
      <c r="X381" s="19" t="s">
        <v>238</v>
      </c>
      <c r="Y381" s="19" t="s">
        <v>238</v>
      </c>
      <c r="Z381" s="19" t="s">
        <v>238</v>
      </c>
      <c r="AA381" s="19" t="s">
        <v>238</v>
      </c>
      <c r="AB381" s="19" t="s">
        <v>238</v>
      </c>
      <c r="AC381" s="19" t="s">
        <v>238</v>
      </c>
      <c r="AD381" s="19" t="s">
        <v>238</v>
      </c>
      <c r="AE381" s="19" t="str">
        <f t="shared" si="15"/>
        <v/>
      </c>
      <c r="AF381" s="19" t="str">
        <f t="shared" si="16"/>
        <v/>
      </c>
      <c r="AG381" s="19" t="str">
        <f t="shared" si="17"/>
        <v/>
      </c>
    </row>
    <row r="382" spans="1:33" ht="15.95" customHeight="1" x14ac:dyDescent="0.25">
      <c r="A382" s="19">
        <v>378</v>
      </c>
      <c r="B382" s="8" t="s">
        <v>395</v>
      </c>
      <c r="C382" s="8" t="s">
        <v>198</v>
      </c>
      <c r="D382" s="22">
        <v>2</v>
      </c>
      <c r="E382" s="8" t="s">
        <v>398</v>
      </c>
      <c r="F382" s="22">
        <v>147</v>
      </c>
      <c r="G382" s="22">
        <v>0</v>
      </c>
      <c r="H382" s="22">
        <v>0</v>
      </c>
      <c r="I382" s="22">
        <v>22.239000000000001</v>
      </c>
      <c r="J382" s="22" t="s">
        <v>238</v>
      </c>
      <c r="K382" s="22" t="s">
        <v>238</v>
      </c>
      <c r="L382" s="22" t="s">
        <v>238</v>
      </c>
      <c r="M382" s="22" t="s">
        <v>238</v>
      </c>
      <c r="N382" s="22" t="s">
        <v>238</v>
      </c>
      <c r="O382" s="22" t="s">
        <v>238</v>
      </c>
      <c r="P382" s="22" t="s">
        <v>238</v>
      </c>
      <c r="Q382" s="22" t="s">
        <v>238</v>
      </c>
      <c r="R382" s="22" t="s">
        <v>238</v>
      </c>
      <c r="S382" s="22" t="s">
        <v>238</v>
      </c>
      <c r="T382" s="22" t="s">
        <v>238</v>
      </c>
      <c r="U382" s="22" t="s">
        <v>238</v>
      </c>
      <c r="V382" s="19" t="s">
        <v>238</v>
      </c>
      <c r="W382" s="19" t="s">
        <v>238</v>
      </c>
      <c r="X382" s="19" t="s">
        <v>238</v>
      </c>
      <c r="Y382" s="19" t="s">
        <v>238</v>
      </c>
      <c r="Z382" s="19" t="s">
        <v>238</v>
      </c>
      <c r="AA382" s="19" t="s">
        <v>238</v>
      </c>
      <c r="AB382" s="19" t="s">
        <v>238</v>
      </c>
      <c r="AC382" s="19" t="s">
        <v>238</v>
      </c>
      <c r="AD382" s="19" t="s">
        <v>238</v>
      </c>
      <c r="AE382" s="19" t="str">
        <f t="shared" si="15"/>
        <v/>
      </c>
      <c r="AF382" s="19" t="str">
        <f t="shared" si="16"/>
        <v/>
      </c>
      <c r="AG382" s="19" t="str">
        <f t="shared" si="17"/>
        <v/>
      </c>
    </row>
    <row r="383" spans="1:33" ht="15.95" customHeight="1" x14ac:dyDescent="0.25">
      <c r="A383" s="19">
        <v>379</v>
      </c>
      <c r="B383" s="8" t="s">
        <v>395</v>
      </c>
      <c r="C383" s="8" t="s">
        <v>198</v>
      </c>
      <c r="D383" s="22">
        <v>3</v>
      </c>
      <c r="E383" s="8" t="s">
        <v>399</v>
      </c>
      <c r="F383" s="22">
        <v>69</v>
      </c>
      <c r="G383" s="22">
        <v>0</v>
      </c>
      <c r="H383" s="22">
        <v>0</v>
      </c>
      <c r="I383" s="22">
        <v>10.439</v>
      </c>
      <c r="J383" s="22" t="s">
        <v>238</v>
      </c>
      <c r="K383" s="22" t="s">
        <v>238</v>
      </c>
      <c r="L383" s="22" t="s">
        <v>238</v>
      </c>
      <c r="M383" s="22" t="s">
        <v>238</v>
      </c>
      <c r="N383" s="22" t="s">
        <v>238</v>
      </c>
      <c r="O383" s="22" t="s">
        <v>238</v>
      </c>
      <c r="P383" s="22" t="s">
        <v>238</v>
      </c>
      <c r="Q383" s="22" t="s">
        <v>238</v>
      </c>
      <c r="R383" s="22" t="s">
        <v>238</v>
      </c>
      <c r="S383" s="22" t="s">
        <v>238</v>
      </c>
      <c r="T383" s="22" t="s">
        <v>238</v>
      </c>
      <c r="U383" s="22" t="s">
        <v>238</v>
      </c>
      <c r="V383" s="19" t="s">
        <v>238</v>
      </c>
      <c r="W383" s="19" t="s">
        <v>238</v>
      </c>
      <c r="X383" s="19" t="s">
        <v>238</v>
      </c>
      <c r="Y383" s="19" t="s">
        <v>238</v>
      </c>
      <c r="Z383" s="19" t="s">
        <v>238</v>
      </c>
      <c r="AA383" s="19" t="s">
        <v>238</v>
      </c>
      <c r="AB383" s="19" t="s">
        <v>238</v>
      </c>
      <c r="AC383" s="19" t="s">
        <v>238</v>
      </c>
      <c r="AD383" s="19" t="s">
        <v>238</v>
      </c>
      <c r="AE383" s="19" t="str">
        <f t="shared" si="15"/>
        <v/>
      </c>
      <c r="AF383" s="19" t="str">
        <f t="shared" si="16"/>
        <v/>
      </c>
      <c r="AG383" s="19" t="str">
        <f t="shared" si="17"/>
        <v/>
      </c>
    </row>
    <row r="384" spans="1:33" ht="15.95" customHeight="1" x14ac:dyDescent="0.25">
      <c r="B384" s="8"/>
      <c r="C384" s="8"/>
      <c r="D384" s="22"/>
      <c r="E384" s="8"/>
      <c r="F384" s="22"/>
      <c r="G384" s="22"/>
      <c r="H384" s="22"/>
      <c r="I384" s="22"/>
      <c r="J384" s="22"/>
      <c r="K384" s="22"/>
      <c r="L384" s="22"/>
      <c r="M384" s="22"/>
      <c r="N384" s="22"/>
      <c r="O384" s="22"/>
      <c r="P384" s="22"/>
      <c r="Q384" s="22"/>
      <c r="R384" s="22"/>
      <c r="S384" s="22"/>
      <c r="T384" s="22"/>
      <c r="U384" s="22"/>
    </row>
    <row r="385" spans="2:21" ht="15.95" customHeight="1" x14ac:dyDescent="0.25">
      <c r="B385" s="8"/>
      <c r="C385" s="8"/>
      <c r="D385" s="22"/>
      <c r="E385" s="8"/>
      <c r="F385" s="22"/>
      <c r="G385" s="22"/>
      <c r="H385" s="22"/>
      <c r="I385" s="22"/>
      <c r="J385" s="22"/>
      <c r="K385" s="22"/>
      <c r="L385" s="22"/>
      <c r="M385" s="22"/>
      <c r="N385" s="22"/>
      <c r="O385" s="22"/>
      <c r="P385" s="22"/>
      <c r="Q385" s="22"/>
      <c r="R385" s="22"/>
      <c r="S385" s="22"/>
      <c r="T385" s="22"/>
      <c r="U385" s="22"/>
    </row>
    <row r="386" spans="2:21" ht="15.95" customHeight="1" x14ac:dyDescent="0.25">
      <c r="B386" s="8"/>
      <c r="C386" s="8"/>
      <c r="D386" s="22"/>
      <c r="E386" s="8"/>
      <c r="F386" s="22"/>
      <c r="G386" s="22"/>
      <c r="H386" s="22"/>
      <c r="I386" s="22"/>
      <c r="J386" s="22"/>
      <c r="K386" s="22"/>
      <c r="L386" s="22"/>
      <c r="M386" s="22"/>
      <c r="N386" s="22"/>
      <c r="O386" s="22"/>
      <c r="P386" s="22"/>
      <c r="Q386" s="22"/>
      <c r="R386" s="22"/>
      <c r="S386" s="22"/>
      <c r="T386" s="22"/>
      <c r="U386" s="22"/>
    </row>
    <row r="387" spans="2:21" ht="15.95" customHeight="1" x14ac:dyDescent="0.25">
      <c r="B387" s="8"/>
      <c r="C387" s="8"/>
      <c r="D387" s="22"/>
      <c r="E387" s="8"/>
      <c r="F387" s="22"/>
      <c r="G387" s="22"/>
      <c r="H387" s="22"/>
      <c r="I387" s="22"/>
      <c r="J387" s="22"/>
      <c r="K387" s="22"/>
      <c r="L387" s="22"/>
      <c r="M387" s="22"/>
      <c r="N387" s="22"/>
      <c r="O387" s="22"/>
      <c r="P387" s="22"/>
      <c r="Q387" s="22"/>
      <c r="R387" s="22"/>
      <c r="S387" s="22"/>
      <c r="T387" s="22"/>
      <c r="U387" s="22"/>
    </row>
    <row r="388" spans="2:21" ht="15.95" customHeight="1" x14ac:dyDescent="0.25">
      <c r="B388" s="8"/>
      <c r="C388" s="8"/>
      <c r="D388" s="22"/>
      <c r="E388" s="8"/>
      <c r="F388" s="22"/>
      <c r="G388" s="22"/>
      <c r="H388" s="22"/>
      <c r="I388" s="22"/>
      <c r="J388" s="22"/>
      <c r="K388" s="22"/>
      <c r="L388" s="22"/>
      <c r="M388" s="22"/>
      <c r="N388" s="22"/>
      <c r="O388" s="22"/>
      <c r="P388" s="22"/>
      <c r="Q388" s="22"/>
      <c r="R388" s="22"/>
      <c r="S388" s="22"/>
      <c r="T388" s="22"/>
      <c r="U388" s="22"/>
    </row>
    <row r="389" spans="2:21" ht="15.95" customHeight="1" x14ac:dyDescent="0.25">
      <c r="B389" s="8"/>
      <c r="C389" s="8"/>
      <c r="D389" s="22"/>
      <c r="E389" s="8"/>
      <c r="F389" s="22"/>
      <c r="G389" s="22"/>
      <c r="H389" s="22"/>
      <c r="I389" s="22"/>
      <c r="J389" s="22"/>
      <c r="K389" s="22"/>
      <c r="L389" s="22"/>
      <c r="M389" s="22"/>
      <c r="N389" s="22"/>
      <c r="O389" s="22"/>
      <c r="P389" s="22"/>
      <c r="Q389" s="22"/>
      <c r="R389" s="22"/>
      <c r="S389" s="22"/>
      <c r="T389" s="22"/>
      <c r="U389" s="22"/>
    </row>
    <row r="390" spans="2:21" ht="15.95" customHeight="1" x14ac:dyDescent="0.25">
      <c r="B390" s="8"/>
      <c r="C390" s="8"/>
      <c r="D390" s="22"/>
      <c r="E390" s="8"/>
      <c r="F390" s="22"/>
      <c r="G390" s="22"/>
      <c r="H390" s="22"/>
      <c r="I390" s="22"/>
      <c r="J390" s="22"/>
      <c r="K390" s="22"/>
      <c r="L390" s="22"/>
      <c r="M390" s="22"/>
      <c r="N390" s="22"/>
      <c r="O390" s="22"/>
      <c r="P390" s="22"/>
      <c r="Q390" s="22"/>
      <c r="R390" s="22"/>
      <c r="S390" s="22"/>
      <c r="T390" s="22"/>
      <c r="U390" s="22"/>
    </row>
    <row r="391" spans="2:21" ht="15.95" customHeight="1" x14ac:dyDescent="0.25">
      <c r="B391" s="8"/>
      <c r="C391" s="8"/>
      <c r="D391" s="22"/>
      <c r="E391" s="8"/>
      <c r="F391" s="22"/>
      <c r="G391" s="22"/>
      <c r="H391" s="22"/>
      <c r="I391" s="22"/>
      <c r="J391" s="22"/>
      <c r="K391" s="22"/>
      <c r="L391" s="22"/>
      <c r="M391" s="22"/>
      <c r="N391" s="22"/>
      <c r="O391" s="22"/>
      <c r="P391" s="22"/>
      <c r="Q391" s="22"/>
      <c r="R391" s="22"/>
      <c r="S391" s="22"/>
      <c r="T391" s="22"/>
      <c r="U391" s="22"/>
    </row>
    <row r="392" spans="2:21" ht="15.95" customHeight="1" x14ac:dyDescent="0.25">
      <c r="B392" s="8"/>
      <c r="C392" s="8"/>
      <c r="D392" s="22"/>
      <c r="E392" s="8"/>
      <c r="F392" s="22"/>
      <c r="G392" s="22"/>
      <c r="H392" s="22"/>
      <c r="I392" s="22"/>
      <c r="J392" s="22"/>
      <c r="K392" s="22"/>
      <c r="L392" s="22"/>
      <c r="M392" s="22"/>
      <c r="N392" s="22"/>
      <c r="O392" s="22"/>
      <c r="P392" s="22"/>
      <c r="Q392" s="22"/>
      <c r="R392" s="22"/>
      <c r="S392" s="22"/>
      <c r="T392" s="22"/>
      <c r="U392" s="22"/>
    </row>
    <row r="393" spans="2:21" ht="15.95" customHeight="1" x14ac:dyDescent="0.25">
      <c r="B393" s="8"/>
      <c r="C393" s="8"/>
      <c r="D393" s="22"/>
      <c r="E393" s="8"/>
      <c r="F393" s="22"/>
      <c r="G393" s="22"/>
      <c r="H393" s="22"/>
      <c r="I393" s="22"/>
      <c r="J393" s="22"/>
      <c r="K393" s="22"/>
      <c r="L393" s="22"/>
      <c r="M393" s="22"/>
      <c r="N393" s="22"/>
      <c r="O393" s="22"/>
      <c r="P393" s="22"/>
      <c r="Q393" s="22"/>
      <c r="R393" s="22"/>
      <c r="S393" s="22"/>
      <c r="T393" s="22"/>
      <c r="U393" s="22"/>
    </row>
    <row r="394" spans="2:21" ht="14.1" customHeight="1" x14ac:dyDescent="0.25"/>
  </sheetData>
  <mergeCells count="2">
    <mergeCell ref="B1:K1"/>
    <mergeCell ref="B2:K2"/>
  </mergeCells>
  <pageMargins left="0.08" right="0.08" top="1" bottom="1" header="0.5" footer="0.5"/>
  <pageSetup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114AF2-56AB-4291-A0C1-DB75DFEA398B}">
  <sheetPr codeName="Sheet5"/>
  <dimension ref="A1:Y112"/>
  <sheetViews>
    <sheetView topLeftCell="A71" zoomScale="80" workbookViewId="0">
      <selection sqref="A1:Y1"/>
    </sheetView>
  </sheetViews>
  <sheetFormatPr defaultColWidth="9.140625" defaultRowHeight="15" x14ac:dyDescent="0.25"/>
  <cols>
    <col min="1" max="1" width="11.42578125" style="19" bestFit="1" customWidth="1"/>
    <col min="2" max="2" width="45.7109375" style="19" bestFit="1" customWidth="1"/>
    <col min="3" max="5" width="17.140625" style="19" bestFit="1" customWidth="1"/>
    <col min="6" max="8" width="20" style="19" bestFit="1" customWidth="1"/>
    <col min="9" max="11" width="15.7109375" style="19" bestFit="1" customWidth="1"/>
    <col min="12" max="14" width="21.42578125" style="19" bestFit="1" customWidth="1"/>
    <col min="15" max="16384" width="9.140625" style="19"/>
  </cols>
  <sheetData>
    <row r="1" spans="1:25" ht="15.95" customHeight="1" x14ac:dyDescent="0.25">
      <c r="A1" s="46" t="s">
        <v>215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</row>
    <row r="2" spans="1:25" ht="15.95" customHeight="1" x14ac:dyDescent="0.25">
      <c r="A2" s="46" t="s">
        <v>432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  <c r="X2" s="46"/>
      <c r="Y2" s="46"/>
    </row>
    <row r="3" spans="1:25" ht="14.1" customHeight="1" x14ac:dyDescent="0.25"/>
    <row r="4" spans="1:25" ht="14.1" customHeight="1" x14ac:dyDescent="0.25">
      <c r="A4" s="32" t="s">
        <v>415</v>
      </c>
      <c r="B4" s="33" t="s">
        <v>218</v>
      </c>
      <c r="C4" s="32" t="s">
        <v>416</v>
      </c>
      <c r="D4" s="32" t="s">
        <v>419</v>
      </c>
      <c r="E4" s="32" t="s">
        <v>422</v>
      </c>
      <c r="F4" s="32" t="s">
        <v>401</v>
      </c>
      <c r="G4" s="32" t="s">
        <v>403</v>
      </c>
      <c r="H4" s="32" t="s">
        <v>405</v>
      </c>
      <c r="I4" s="32" t="s">
        <v>400</v>
      </c>
      <c r="J4" s="32" t="s">
        <v>402</v>
      </c>
      <c r="K4" s="32" t="s">
        <v>404</v>
      </c>
      <c r="L4" s="32" t="s">
        <v>429</v>
      </c>
      <c r="M4" s="32" t="s">
        <v>430</v>
      </c>
      <c r="N4" s="32" t="s">
        <v>431</v>
      </c>
    </row>
    <row r="5" spans="1:25" ht="15.95" customHeight="1" x14ac:dyDescent="0.25">
      <c r="A5" s="32">
        <v>1</v>
      </c>
      <c r="B5" s="34" t="s">
        <v>114</v>
      </c>
      <c r="C5" s="35">
        <v>0.87253000000000003</v>
      </c>
      <c r="D5" s="35">
        <v>0.95086000000000004</v>
      </c>
      <c r="E5" s="35">
        <v>0.74021000000000003</v>
      </c>
      <c r="F5" s="35">
        <v>0.86441000000000001</v>
      </c>
      <c r="G5" s="35">
        <v>0.94</v>
      </c>
      <c r="H5" s="35">
        <v>0.81</v>
      </c>
      <c r="I5" s="35">
        <v>0.84421999999999997</v>
      </c>
      <c r="J5" s="35">
        <v>0.93093999999999999</v>
      </c>
      <c r="K5" s="35">
        <v>0.72409000000000001</v>
      </c>
      <c r="L5" s="35">
        <v>49.466000000000001</v>
      </c>
      <c r="M5" s="35">
        <v>47.619</v>
      </c>
      <c r="N5" s="35">
        <v>57.790999999999997</v>
      </c>
    </row>
    <row r="6" spans="1:25" ht="15.95" customHeight="1" x14ac:dyDescent="0.25">
      <c r="A6" s="32">
        <v>2</v>
      </c>
      <c r="B6" s="34" t="s">
        <v>127</v>
      </c>
      <c r="C6" s="35">
        <v>0.80479999999999996</v>
      </c>
      <c r="D6" s="35">
        <v>0.79030999999999996</v>
      </c>
      <c r="E6" s="35">
        <v>0.74389000000000005</v>
      </c>
      <c r="F6" s="35">
        <v>0.91525000000000001</v>
      </c>
      <c r="G6" s="35">
        <v>0.94118000000000002</v>
      </c>
      <c r="H6" s="35">
        <v>0.88</v>
      </c>
      <c r="I6" s="35">
        <v>0.80320000000000003</v>
      </c>
      <c r="J6" s="35">
        <v>0.78837999999999997</v>
      </c>
      <c r="K6" s="35">
        <v>0.74434999999999996</v>
      </c>
      <c r="L6" s="35">
        <v>74.555000000000007</v>
      </c>
      <c r="M6" s="35">
        <v>75.896000000000001</v>
      </c>
      <c r="N6" s="35">
        <v>59.758000000000003</v>
      </c>
    </row>
    <row r="7" spans="1:25" ht="15.95" customHeight="1" x14ac:dyDescent="0.25">
      <c r="A7" s="32">
        <v>3</v>
      </c>
      <c r="B7" s="34" t="s">
        <v>115</v>
      </c>
      <c r="C7" s="35">
        <v>0.57032000000000005</v>
      </c>
      <c r="D7" s="35">
        <v>0.82955999999999996</v>
      </c>
      <c r="E7" s="35">
        <v>0.68625999999999998</v>
      </c>
      <c r="F7" s="35">
        <v>0.70174999999999998</v>
      </c>
      <c r="G7" s="35">
        <v>0.92</v>
      </c>
      <c r="H7" s="35">
        <v>0.82</v>
      </c>
      <c r="I7" s="35">
        <v>0.5413</v>
      </c>
      <c r="J7" s="35">
        <v>0.84592000000000001</v>
      </c>
      <c r="K7" s="35">
        <v>0.70374999999999999</v>
      </c>
      <c r="L7" s="35">
        <v>64.057000000000002</v>
      </c>
      <c r="M7" s="35">
        <v>67.266999999999996</v>
      </c>
      <c r="N7" s="35">
        <v>69.591999999999999</v>
      </c>
    </row>
    <row r="8" spans="1:25" ht="15.95" customHeight="1" x14ac:dyDescent="0.25">
      <c r="A8" s="32">
        <v>4</v>
      </c>
      <c r="B8" s="34" t="s">
        <v>116</v>
      </c>
      <c r="C8" s="35">
        <v>0.66725999999999996</v>
      </c>
      <c r="D8" s="35">
        <v>0.78557999999999995</v>
      </c>
      <c r="E8" s="35">
        <v>0.82477</v>
      </c>
      <c r="F8" s="35">
        <v>0.80701999999999996</v>
      </c>
      <c r="G8" s="35">
        <v>0.88234999999999997</v>
      </c>
      <c r="H8" s="35">
        <v>0.92</v>
      </c>
      <c r="I8" s="35">
        <v>0.65415999999999996</v>
      </c>
      <c r="J8" s="35">
        <v>0.79681000000000002</v>
      </c>
      <c r="K8" s="35">
        <v>0.81767999999999996</v>
      </c>
      <c r="L8" s="35">
        <v>67.260000000000005</v>
      </c>
      <c r="M8" s="35">
        <v>71.451999999999998</v>
      </c>
      <c r="N8" s="35">
        <v>82.753</v>
      </c>
    </row>
    <row r="9" spans="1:25" ht="15.95" customHeight="1" x14ac:dyDescent="0.25">
      <c r="A9" s="32">
        <v>5</v>
      </c>
      <c r="B9" s="34" t="s">
        <v>117</v>
      </c>
      <c r="C9" s="35">
        <v>0.51785999999999999</v>
      </c>
      <c r="D9" s="35">
        <v>0.88387000000000004</v>
      </c>
      <c r="E9" s="35">
        <v>0.55810999999999999</v>
      </c>
      <c r="F9" s="35">
        <v>0.89831000000000005</v>
      </c>
      <c r="G9" s="35">
        <v>0.97916999999999998</v>
      </c>
      <c r="H9" s="35">
        <v>0.97</v>
      </c>
      <c r="I9" s="35">
        <v>0.51507000000000003</v>
      </c>
      <c r="J9" s="35">
        <v>0.90122999999999998</v>
      </c>
      <c r="K9" s="35">
        <v>0.55620999999999998</v>
      </c>
      <c r="L9" s="35">
        <v>92.361999999999995</v>
      </c>
      <c r="M9" s="35">
        <v>94.058999999999997</v>
      </c>
      <c r="N9" s="35">
        <v>96.066999999999993</v>
      </c>
    </row>
    <row r="10" spans="1:25" ht="15.95" customHeight="1" x14ac:dyDescent="0.25">
      <c r="A10" s="32">
        <v>6</v>
      </c>
      <c r="B10" s="34" t="s">
        <v>118</v>
      </c>
      <c r="C10" s="35">
        <v>0.37411</v>
      </c>
      <c r="D10" s="35">
        <v>-1.064E-2</v>
      </c>
      <c r="E10" s="35">
        <v>0</v>
      </c>
      <c r="F10" s="35">
        <v>0.81355999999999995</v>
      </c>
      <c r="G10" s="35">
        <v>0.95833000000000002</v>
      </c>
      <c r="H10" s="35">
        <v>0.99</v>
      </c>
      <c r="I10" s="35">
        <v>0.38328000000000001</v>
      </c>
      <c r="J10" s="35">
        <v>-2.128E-2</v>
      </c>
      <c r="K10" s="35" t="s">
        <v>238</v>
      </c>
      <c r="L10" s="35">
        <v>95.203999999999994</v>
      </c>
      <c r="M10" s="35">
        <v>96.552000000000007</v>
      </c>
      <c r="N10" s="35">
        <v>99.091999999999999</v>
      </c>
    </row>
    <row r="11" spans="1:25" ht="15.95" customHeight="1" x14ac:dyDescent="0.25">
      <c r="A11" s="32">
        <v>7</v>
      </c>
      <c r="B11" s="34" t="s">
        <v>119</v>
      </c>
      <c r="C11" s="35">
        <v>0.75360000000000005</v>
      </c>
      <c r="D11" s="35">
        <v>0.77142999999999995</v>
      </c>
      <c r="E11" s="35">
        <v>0.72687000000000002</v>
      </c>
      <c r="F11" s="35">
        <v>0.89654999999999996</v>
      </c>
      <c r="G11" s="35">
        <v>0.9</v>
      </c>
      <c r="H11" s="35">
        <v>0.96</v>
      </c>
      <c r="I11" s="35">
        <v>0.76163999999999998</v>
      </c>
      <c r="J11" s="35">
        <v>0.78849000000000002</v>
      </c>
      <c r="K11" s="35">
        <v>0.71847000000000005</v>
      </c>
      <c r="L11" s="35">
        <v>80.213999999999999</v>
      </c>
      <c r="M11" s="35">
        <v>82.68</v>
      </c>
      <c r="N11" s="35">
        <v>89.259</v>
      </c>
    </row>
    <row r="12" spans="1:25" ht="15.95" customHeight="1" x14ac:dyDescent="0.25">
      <c r="A12" s="32">
        <v>8</v>
      </c>
      <c r="B12" s="34" t="s">
        <v>120</v>
      </c>
      <c r="C12" s="35">
        <v>0.43587999999999999</v>
      </c>
      <c r="D12" s="35">
        <v>0.78166999999999998</v>
      </c>
      <c r="E12" s="35">
        <v>0.61968999999999996</v>
      </c>
      <c r="F12" s="35">
        <v>0.82759000000000005</v>
      </c>
      <c r="G12" s="35">
        <v>0.9</v>
      </c>
      <c r="H12" s="35">
        <v>0.87</v>
      </c>
      <c r="I12" s="35" t="s">
        <v>238</v>
      </c>
      <c r="J12" s="35">
        <v>0.75148999999999999</v>
      </c>
      <c r="K12" s="35">
        <v>0.54608999999999996</v>
      </c>
      <c r="L12" s="35">
        <v>85.942999999999998</v>
      </c>
      <c r="M12" s="35">
        <v>83.632999999999996</v>
      </c>
      <c r="N12" s="35">
        <v>90.317999999999998</v>
      </c>
    </row>
    <row r="13" spans="1:25" ht="15.95" customHeight="1" x14ac:dyDescent="0.25">
      <c r="A13" s="32">
        <v>9</v>
      </c>
      <c r="B13" s="34" t="s">
        <v>121</v>
      </c>
      <c r="C13" s="35">
        <v>0.70440000000000003</v>
      </c>
      <c r="D13" s="35">
        <v>0.63736000000000004</v>
      </c>
      <c r="E13" s="35">
        <v>0.62714000000000003</v>
      </c>
      <c r="F13" s="35">
        <v>0.84482999999999997</v>
      </c>
      <c r="G13" s="35">
        <v>0.94</v>
      </c>
      <c r="H13" s="35">
        <v>0.92</v>
      </c>
      <c r="I13" s="35">
        <v>0.66456000000000004</v>
      </c>
      <c r="J13" s="35">
        <v>0.63768000000000002</v>
      </c>
      <c r="K13" s="35">
        <v>0.50836000000000003</v>
      </c>
      <c r="L13" s="35">
        <v>85.765000000000001</v>
      </c>
      <c r="M13" s="35">
        <v>91.816999999999993</v>
      </c>
      <c r="N13" s="35">
        <v>93.646000000000001</v>
      </c>
    </row>
    <row r="14" spans="1:25" ht="15.95" customHeight="1" x14ac:dyDescent="0.25">
      <c r="A14" s="32">
        <v>10</v>
      </c>
      <c r="B14" s="34" t="s">
        <v>122</v>
      </c>
      <c r="C14" s="35">
        <v>0.66249000000000002</v>
      </c>
      <c r="D14" s="35">
        <v>0.65978999999999999</v>
      </c>
      <c r="E14" s="35">
        <v>0.66327999999999998</v>
      </c>
      <c r="F14" s="35">
        <v>0.91378999999999999</v>
      </c>
      <c r="G14" s="35">
        <v>0.98</v>
      </c>
      <c r="H14" s="35">
        <v>0.99</v>
      </c>
      <c r="I14" s="35">
        <v>0.67849000000000004</v>
      </c>
      <c r="J14" s="35">
        <v>0.65752999999999995</v>
      </c>
      <c r="K14" s="35">
        <v>0.66215999999999997</v>
      </c>
      <c r="L14" s="35">
        <v>96.263000000000005</v>
      </c>
      <c r="M14" s="35">
        <v>95.245999999999995</v>
      </c>
      <c r="N14" s="35">
        <v>96.671999999999997</v>
      </c>
    </row>
    <row r="15" spans="1:25" ht="15.95" customHeight="1" x14ac:dyDescent="0.25">
      <c r="A15" s="32">
        <v>11</v>
      </c>
      <c r="B15" s="34" t="s">
        <v>123</v>
      </c>
      <c r="C15" s="35">
        <v>0.48683999999999999</v>
      </c>
      <c r="D15" s="35">
        <v>1</v>
      </c>
      <c r="E15" s="35">
        <v>0.66327999999999998</v>
      </c>
      <c r="F15" s="35">
        <v>0.96609999999999996</v>
      </c>
      <c r="G15" s="35">
        <v>1</v>
      </c>
      <c r="H15" s="35">
        <v>0.99</v>
      </c>
      <c r="I15" s="35">
        <v>0.48696</v>
      </c>
      <c r="J15" s="35">
        <v>1</v>
      </c>
      <c r="K15" s="35">
        <v>0.66215999999999997</v>
      </c>
      <c r="L15" s="35">
        <v>96.447999999999993</v>
      </c>
      <c r="M15" s="35">
        <v>96.727000000000004</v>
      </c>
      <c r="N15" s="35">
        <v>98.638000000000005</v>
      </c>
    </row>
    <row r="16" spans="1:25" ht="15.95" customHeight="1" x14ac:dyDescent="0.25">
      <c r="A16" s="32">
        <v>12</v>
      </c>
      <c r="B16" s="34" t="s">
        <v>124</v>
      </c>
      <c r="C16" s="35">
        <v>0.16406999999999999</v>
      </c>
      <c r="D16" s="35">
        <v>-1.042E-2</v>
      </c>
      <c r="E16" s="35">
        <v>0.35016999999999998</v>
      </c>
      <c r="F16" s="35">
        <v>0.87931000000000004</v>
      </c>
      <c r="G16" s="35">
        <v>0.95918000000000003</v>
      </c>
      <c r="H16" s="35">
        <v>0.91</v>
      </c>
      <c r="I16" s="35">
        <v>0.16461000000000001</v>
      </c>
      <c r="J16" s="35" t="s">
        <v>238</v>
      </c>
      <c r="K16" s="35" t="s">
        <v>238</v>
      </c>
      <c r="L16" s="35">
        <v>91.459000000000003</v>
      </c>
      <c r="M16" s="35">
        <v>93.268000000000001</v>
      </c>
      <c r="N16" s="35">
        <v>93.040999999999997</v>
      </c>
    </row>
    <row r="17" spans="1:14" ht="15.95" customHeight="1" x14ac:dyDescent="0.25">
      <c r="A17" s="32">
        <v>13</v>
      </c>
      <c r="B17" s="34" t="s">
        <v>125</v>
      </c>
      <c r="C17" s="35">
        <v>0.45290999999999998</v>
      </c>
      <c r="D17" s="35">
        <v>0.77361000000000002</v>
      </c>
      <c r="E17" s="35">
        <v>0.41515999999999997</v>
      </c>
      <c r="F17" s="35">
        <v>0.58621000000000001</v>
      </c>
      <c r="G17" s="35">
        <v>0.82</v>
      </c>
      <c r="H17" s="35">
        <v>0.56000000000000005</v>
      </c>
      <c r="I17" s="35">
        <v>0.34936</v>
      </c>
      <c r="J17" s="35">
        <v>0.73785000000000001</v>
      </c>
      <c r="K17" s="35">
        <v>0.39091999999999999</v>
      </c>
      <c r="L17" s="35">
        <v>36.625</v>
      </c>
      <c r="M17" s="35">
        <v>39.542000000000002</v>
      </c>
      <c r="N17" s="35">
        <v>42.511000000000003</v>
      </c>
    </row>
    <row r="18" spans="1:14" ht="15.95" customHeight="1" x14ac:dyDescent="0.25">
      <c r="A18" s="32">
        <v>14</v>
      </c>
      <c r="B18" s="34" t="s">
        <v>126</v>
      </c>
      <c r="C18" s="35">
        <v>-4.0399999999999998E-2</v>
      </c>
      <c r="D18" s="35">
        <v>0.29794999999999999</v>
      </c>
      <c r="E18" s="35">
        <v>0.25757999999999998</v>
      </c>
      <c r="F18" s="35">
        <v>0.90385000000000004</v>
      </c>
      <c r="G18" s="35">
        <v>0.87234</v>
      </c>
      <c r="H18" s="35">
        <v>0.95</v>
      </c>
      <c r="I18" s="35">
        <v>-3.175E-2</v>
      </c>
      <c r="J18" s="35">
        <v>0.21926999999999999</v>
      </c>
      <c r="K18" s="35" t="s">
        <v>238</v>
      </c>
      <c r="L18" s="35">
        <v>95.153000000000006</v>
      </c>
      <c r="M18" s="35">
        <v>92.073999999999998</v>
      </c>
      <c r="N18" s="35">
        <v>98.033000000000001</v>
      </c>
    </row>
    <row r="19" spans="1:14" ht="15.95" customHeight="1" x14ac:dyDescent="0.25">
      <c r="A19" s="32">
        <v>15</v>
      </c>
      <c r="B19" s="34" t="s">
        <v>128</v>
      </c>
      <c r="C19" s="35">
        <v>0.79252</v>
      </c>
      <c r="D19" s="35">
        <v>0</v>
      </c>
      <c r="E19" s="35">
        <v>0.55778000000000005</v>
      </c>
      <c r="F19" s="35">
        <v>0.98214000000000001</v>
      </c>
      <c r="G19" s="35">
        <v>1</v>
      </c>
      <c r="H19" s="35">
        <v>0.92</v>
      </c>
      <c r="I19" s="35">
        <v>0.79103999999999997</v>
      </c>
      <c r="J19" s="35" t="s">
        <v>238</v>
      </c>
      <c r="K19" s="35">
        <v>0.55605000000000004</v>
      </c>
      <c r="L19" s="35">
        <v>85.305000000000007</v>
      </c>
      <c r="M19" s="35">
        <v>96.399000000000001</v>
      </c>
      <c r="N19" s="35">
        <v>90.923000000000002</v>
      </c>
    </row>
    <row r="20" spans="1:14" ht="15.95" customHeight="1" x14ac:dyDescent="0.25">
      <c r="A20" s="32">
        <v>16</v>
      </c>
      <c r="B20" s="34" t="s">
        <v>129</v>
      </c>
      <c r="C20" s="35">
        <v>0.66141000000000005</v>
      </c>
      <c r="D20" s="35">
        <v>0.94282999999999995</v>
      </c>
      <c r="E20" s="35">
        <v>0.42653999999999997</v>
      </c>
      <c r="F20" s="35">
        <v>0.86441000000000001</v>
      </c>
      <c r="G20" s="35">
        <v>0.96077999999999997</v>
      </c>
      <c r="H20" s="35">
        <v>0.76</v>
      </c>
      <c r="I20" s="35">
        <v>0.64671000000000001</v>
      </c>
      <c r="J20" s="35" t="s">
        <v>238</v>
      </c>
      <c r="K20" s="35">
        <v>0.44656000000000001</v>
      </c>
      <c r="L20" s="35">
        <v>74.066999999999993</v>
      </c>
      <c r="M20" s="35">
        <v>68.73</v>
      </c>
      <c r="N20" s="35">
        <v>77.307000000000002</v>
      </c>
    </row>
    <row r="21" spans="1:14" ht="15.95" customHeight="1" x14ac:dyDescent="0.25">
      <c r="A21" s="32">
        <v>17</v>
      </c>
      <c r="B21" s="34" t="s">
        <v>130</v>
      </c>
      <c r="C21" s="35">
        <v>0.60035000000000005</v>
      </c>
      <c r="D21" s="35">
        <v>0.89227000000000001</v>
      </c>
      <c r="E21" s="35">
        <v>0.30048999999999998</v>
      </c>
      <c r="F21" s="35">
        <v>0.89831000000000005</v>
      </c>
      <c r="G21" s="35">
        <v>0.94118000000000002</v>
      </c>
      <c r="H21" s="35">
        <v>0.79</v>
      </c>
      <c r="I21" s="35">
        <v>0.50105999999999995</v>
      </c>
      <c r="J21" s="35">
        <v>0.71977999999999998</v>
      </c>
      <c r="K21" s="35">
        <v>0.30734</v>
      </c>
      <c r="L21" s="35">
        <v>80.179000000000002</v>
      </c>
      <c r="M21" s="35">
        <v>74.715000000000003</v>
      </c>
      <c r="N21" s="35">
        <v>81.997</v>
      </c>
    </row>
    <row r="22" spans="1:14" ht="15.95" customHeight="1" x14ac:dyDescent="0.25">
      <c r="A22" s="32">
        <v>18</v>
      </c>
      <c r="B22" s="34" t="s">
        <v>131</v>
      </c>
      <c r="C22" s="35">
        <v>0.76066</v>
      </c>
      <c r="D22" s="35">
        <v>0.90547999999999995</v>
      </c>
      <c r="E22" s="35">
        <v>0.72296000000000005</v>
      </c>
      <c r="F22" s="35">
        <v>0.84745999999999999</v>
      </c>
      <c r="G22" s="35">
        <v>0.88234999999999997</v>
      </c>
      <c r="H22" s="35">
        <v>0.8</v>
      </c>
      <c r="I22" s="35">
        <v>0.72614999999999996</v>
      </c>
      <c r="J22" s="35">
        <v>0.78837999999999997</v>
      </c>
      <c r="K22" s="35">
        <v>0.69713999999999998</v>
      </c>
      <c r="L22" s="35">
        <v>62.633000000000003</v>
      </c>
      <c r="M22" s="35">
        <v>63.338999999999999</v>
      </c>
      <c r="N22" s="35">
        <v>65.507000000000005</v>
      </c>
    </row>
    <row r="23" spans="1:14" ht="15.95" customHeight="1" x14ac:dyDescent="0.25">
      <c r="A23" s="32">
        <v>19</v>
      </c>
      <c r="B23" s="34" t="s">
        <v>269</v>
      </c>
      <c r="C23" s="35">
        <v>0.73409000000000002</v>
      </c>
      <c r="D23" s="35">
        <v>0.29860999999999999</v>
      </c>
      <c r="E23" s="35">
        <v>0.79935</v>
      </c>
      <c r="F23" s="35">
        <v>0.96609999999999996</v>
      </c>
      <c r="G23" s="35">
        <v>0.92157</v>
      </c>
      <c r="H23" s="35">
        <v>0.95</v>
      </c>
      <c r="I23" s="35">
        <v>0.73182000000000003</v>
      </c>
      <c r="J23" s="35">
        <v>0.29654999999999998</v>
      </c>
      <c r="K23" s="35">
        <v>0.79839000000000004</v>
      </c>
      <c r="L23" s="35">
        <v>88.611999999999995</v>
      </c>
      <c r="M23" s="35">
        <v>90.18</v>
      </c>
      <c r="N23" s="35">
        <v>87.594999999999999</v>
      </c>
    </row>
    <row r="24" spans="1:14" ht="15.95" customHeight="1" x14ac:dyDescent="0.25">
      <c r="A24" s="32">
        <v>20</v>
      </c>
      <c r="B24" s="34" t="s">
        <v>271</v>
      </c>
      <c r="C24" s="35">
        <v>0.72672999999999999</v>
      </c>
      <c r="D24" s="35">
        <v>0.91263000000000005</v>
      </c>
      <c r="E24" s="35">
        <v>0.63997999999999999</v>
      </c>
      <c r="F24" s="35">
        <v>0.88136000000000003</v>
      </c>
      <c r="G24" s="35">
        <v>0.96077999999999997</v>
      </c>
      <c r="H24" s="35">
        <v>0.84</v>
      </c>
      <c r="I24" s="35">
        <v>0.72448000000000001</v>
      </c>
      <c r="J24" s="35">
        <v>0.91176000000000001</v>
      </c>
      <c r="K24" s="35">
        <v>0.64076999999999995</v>
      </c>
      <c r="L24" s="35">
        <v>62.633000000000003</v>
      </c>
      <c r="M24" s="35">
        <v>63.338999999999999</v>
      </c>
      <c r="N24" s="35">
        <v>65.507000000000005</v>
      </c>
    </row>
    <row r="25" spans="1:14" ht="15.95" customHeight="1" x14ac:dyDescent="0.25">
      <c r="A25" s="32">
        <v>21</v>
      </c>
      <c r="B25" s="34" t="s">
        <v>132</v>
      </c>
      <c r="C25" s="35">
        <v>0.53971000000000002</v>
      </c>
      <c r="D25" s="35">
        <v>0.67418999999999996</v>
      </c>
      <c r="E25" s="35">
        <v>0.61133000000000004</v>
      </c>
      <c r="F25" s="35">
        <v>0.76785999999999999</v>
      </c>
      <c r="G25" s="35">
        <v>0.84314</v>
      </c>
      <c r="H25" s="35">
        <v>0.82</v>
      </c>
      <c r="I25" s="35">
        <v>0.53571000000000002</v>
      </c>
      <c r="J25" s="35">
        <v>0.67308000000000001</v>
      </c>
      <c r="K25" s="35">
        <v>0.60953999999999997</v>
      </c>
      <c r="L25" s="35">
        <v>53.488</v>
      </c>
      <c r="M25" s="35">
        <v>69.900999999999996</v>
      </c>
      <c r="N25" s="35">
        <v>68.938999999999993</v>
      </c>
    </row>
    <row r="26" spans="1:14" ht="15.95" customHeight="1" x14ac:dyDescent="0.25">
      <c r="A26" s="32">
        <v>22</v>
      </c>
      <c r="B26" s="34" t="s">
        <v>133</v>
      </c>
      <c r="C26" s="35">
        <v>0.60992999999999997</v>
      </c>
      <c r="D26" s="35">
        <v>0.82525999999999999</v>
      </c>
      <c r="E26" s="35" t="s">
        <v>238</v>
      </c>
      <c r="F26" s="35">
        <v>0.81033999999999995</v>
      </c>
      <c r="G26" s="35">
        <v>0.92157</v>
      </c>
      <c r="H26" s="35" t="s">
        <v>238</v>
      </c>
      <c r="I26" s="35">
        <v>0.60665999999999998</v>
      </c>
      <c r="J26" s="35">
        <v>0.82474000000000003</v>
      </c>
      <c r="K26" s="35" t="s">
        <v>238</v>
      </c>
      <c r="L26" s="35">
        <v>61.261000000000003</v>
      </c>
      <c r="M26" s="35">
        <v>69.293999999999997</v>
      </c>
      <c r="N26" s="35" t="s">
        <v>238</v>
      </c>
    </row>
    <row r="27" spans="1:14" ht="15.95" customHeight="1" x14ac:dyDescent="0.25">
      <c r="A27" s="32">
        <v>23</v>
      </c>
      <c r="B27" s="34" t="s">
        <v>134</v>
      </c>
      <c r="C27" s="35" t="s">
        <v>238</v>
      </c>
      <c r="D27" s="35">
        <v>1</v>
      </c>
      <c r="E27" s="35" t="s">
        <v>238</v>
      </c>
      <c r="F27" s="35">
        <v>1</v>
      </c>
      <c r="G27" s="35">
        <v>1</v>
      </c>
      <c r="H27" s="35" t="s">
        <v>238</v>
      </c>
      <c r="I27" s="35">
        <v>1</v>
      </c>
      <c r="J27" s="35">
        <v>1</v>
      </c>
      <c r="K27" s="35" t="s">
        <v>238</v>
      </c>
      <c r="L27" s="35">
        <v>97.691000000000003</v>
      </c>
      <c r="M27" s="35">
        <v>98.525000000000006</v>
      </c>
      <c r="N27" s="35" t="s">
        <v>238</v>
      </c>
    </row>
    <row r="28" spans="1:14" ht="15.95" customHeight="1" x14ac:dyDescent="0.25">
      <c r="A28" s="32">
        <v>24</v>
      </c>
      <c r="B28" s="34" t="s">
        <v>135</v>
      </c>
      <c r="C28" s="35">
        <v>0</v>
      </c>
      <c r="D28" s="35">
        <v>0</v>
      </c>
      <c r="E28" s="35" t="s">
        <v>238</v>
      </c>
      <c r="F28" s="35">
        <v>1</v>
      </c>
      <c r="G28" s="35">
        <v>1</v>
      </c>
      <c r="H28" s="35" t="s">
        <v>238</v>
      </c>
      <c r="I28" s="35" t="s">
        <v>238</v>
      </c>
      <c r="J28" s="35" t="s">
        <v>238</v>
      </c>
      <c r="K28" s="35" t="s">
        <v>238</v>
      </c>
      <c r="L28" s="35">
        <v>99.111999999999995</v>
      </c>
      <c r="M28" s="35">
        <v>99.509</v>
      </c>
      <c r="N28" s="35" t="s">
        <v>238</v>
      </c>
    </row>
    <row r="29" spans="1:14" ht="15.95" customHeight="1" x14ac:dyDescent="0.25">
      <c r="A29" s="32">
        <v>25</v>
      </c>
      <c r="B29" s="34" t="s">
        <v>136</v>
      </c>
      <c r="C29" s="35">
        <v>0.66086999999999996</v>
      </c>
      <c r="D29" s="35">
        <v>1</v>
      </c>
      <c r="E29" s="35" t="s">
        <v>238</v>
      </c>
      <c r="F29" s="35">
        <v>0.98304999999999998</v>
      </c>
      <c r="G29" s="35">
        <v>1</v>
      </c>
      <c r="H29" s="35" t="s">
        <v>238</v>
      </c>
      <c r="I29" s="35">
        <v>0.65895999999999999</v>
      </c>
      <c r="J29" s="35">
        <v>1</v>
      </c>
      <c r="K29" s="35" t="s">
        <v>238</v>
      </c>
      <c r="L29" s="35">
        <v>97.691000000000003</v>
      </c>
      <c r="M29" s="35">
        <v>98.358000000000004</v>
      </c>
      <c r="N29" s="35" t="s">
        <v>238</v>
      </c>
    </row>
    <row r="30" spans="1:14" ht="15.95" customHeight="1" x14ac:dyDescent="0.25">
      <c r="A30" s="32">
        <v>26</v>
      </c>
      <c r="B30" s="34" t="s">
        <v>137</v>
      </c>
      <c r="C30" s="35">
        <v>1</v>
      </c>
      <c r="D30" s="35">
        <v>1</v>
      </c>
      <c r="E30" s="35" t="s">
        <v>238</v>
      </c>
      <c r="F30" s="35">
        <v>1</v>
      </c>
      <c r="G30" s="35">
        <v>1</v>
      </c>
      <c r="H30" s="35" t="s">
        <v>238</v>
      </c>
      <c r="I30" s="35">
        <v>1</v>
      </c>
      <c r="J30" s="35">
        <v>1</v>
      </c>
      <c r="K30" s="35" t="s">
        <v>238</v>
      </c>
      <c r="L30" s="35">
        <v>98.399000000000001</v>
      </c>
      <c r="M30" s="35">
        <v>98.2</v>
      </c>
      <c r="N30" s="35" t="s">
        <v>238</v>
      </c>
    </row>
    <row r="31" spans="1:14" ht="15.95" customHeight="1" x14ac:dyDescent="0.25">
      <c r="A31" s="32">
        <v>27</v>
      </c>
      <c r="B31" s="34" t="s">
        <v>138</v>
      </c>
      <c r="C31" s="35">
        <v>0</v>
      </c>
      <c r="D31" s="35">
        <v>0</v>
      </c>
      <c r="E31" s="35" t="s">
        <v>238</v>
      </c>
      <c r="F31" s="35">
        <v>1</v>
      </c>
      <c r="G31" s="35">
        <v>1</v>
      </c>
      <c r="H31" s="35" t="s">
        <v>238</v>
      </c>
      <c r="I31" s="35" t="s">
        <v>238</v>
      </c>
      <c r="J31" s="35" t="s">
        <v>238</v>
      </c>
      <c r="K31" s="35" t="s">
        <v>238</v>
      </c>
      <c r="L31" s="35">
        <v>98.400999999999996</v>
      </c>
      <c r="M31" s="35">
        <v>98.853999999999999</v>
      </c>
      <c r="N31" s="35" t="s">
        <v>238</v>
      </c>
    </row>
    <row r="32" spans="1:14" ht="15.95" customHeight="1" x14ac:dyDescent="0.25">
      <c r="A32" s="32">
        <v>28</v>
      </c>
      <c r="B32" s="34" t="s">
        <v>139</v>
      </c>
      <c r="C32" s="35">
        <v>0.48683999999999999</v>
      </c>
      <c r="D32" s="35">
        <v>0.65978999999999999</v>
      </c>
      <c r="E32" s="35" t="s">
        <v>238</v>
      </c>
      <c r="F32" s="35">
        <v>0.96609999999999996</v>
      </c>
      <c r="G32" s="35">
        <v>0.98</v>
      </c>
      <c r="H32" s="35" t="s">
        <v>238</v>
      </c>
      <c r="I32" s="35">
        <v>0.48246</v>
      </c>
      <c r="J32" s="35">
        <v>0.65752999999999995</v>
      </c>
      <c r="K32" s="35" t="s">
        <v>238</v>
      </c>
      <c r="L32" s="35">
        <v>96.27</v>
      </c>
      <c r="M32" s="35">
        <v>97.381</v>
      </c>
      <c r="N32" s="35" t="s">
        <v>238</v>
      </c>
    </row>
    <row r="33" spans="1:14" ht="15.95" customHeight="1" x14ac:dyDescent="0.25">
      <c r="A33" s="32">
        <v>29</v>
      </c>
      <c r="B33" s="34" t="s">
        <v>140</v>
      </c>
      <c r="C33" s="35">
        <v>0</v>
      </c>
      <c r="D33" s="35">
        <v>0</v>
      </c>
      <c r="E33" s="35" t="s">
        <v>238</v>
      </c>
      <c r="F33" s="35">
        <v>1</v>
      </c>
      <c r="G33" s="35">
        <v>1</v>
      </c>
      <c r="H33" s="35" t="s">
        <v>238</v>
      </c>
      <c r="I33" s="35" t="s">
        <v>238</v>
      </c>
      <c r="J33" s="35" t="s">
        <v>238</v>
      </c>
      <c r="K33" s="35" t="s">
        <v>238</v>
      </c>
      <c r="L33" s="35">
        <v>98.933999999999997</v>
      </c>
      <c r="M33" s="35">
        <v>99.344999999999999</v>
      </c>
      <c r="N33" s="35" t="s">
        <v>238</v>
      </c>
    </row>
    <row r="34" spans="1:14" ht="15.95" customHeight="1" x14ac:dyDescent="0.25">
      <c r="A34" s="32">
        <v>30</v>
      </c>
      <c r="B34" s="34" t="s">
        <v>141</v>
      </c>
      <c r="C34" s="35">
        <v>0</v>
      </c>
      <c r="D34" s="35">
        <v>0</v>
      </c>
      <c r="E34" s="35" t="s">
        <v>238</v>
      </c>
      <c r="F34" s="35">
        <v>1</v>
      </c>
      <c r="G34" s="35">
        <v>1</v>
      </c>
      <c r="H34" s="35" t="s">
        <v>238</v>
      </c>
      <c r="I34" s="35" t="s">
        <v>238</v>
      </c>
      <c r="J34" s="35" t="s">
        <v>238</v>
      </c>
      <c r="K34" s="35" t="s">
        <v>238</v>
      </c>
      <c r="L34" s="35">
        <v>98.578999999999994</v>
      </c>
      <c r="M34" s="35">
        <v>99.509</v>
      </c>
      <c r="N34" s="35" t="s">
        <v>238</v>
      </c>
    </row>
    <row r="35" spans="1:14" ht="15.95" customHeight="1" x14ac:dyDescent="0.25">
      <c r="A35" s="32">
        <v>31</v>
      </c>
      <c r="B35" s="34" t="s">
        <v>142</v>
      </c>
      <c r="C35" s="35">
        <v>0.58875</v>
      </c>
      <c r="D35" s="35">
        <v>-4.9800000000000001E-3</v>
      </c>
      <c r="E35" s="35">
        <v>0.59972999999999999</v>
      </c>
      <c r="F35" s="35">
        <v>0.96609999999999996</v>
      </c>
      <c r="G35" s="35">
        <v>0.96077999999999997</v>
      </c>
      <c r="H35" s="35">
        <v>0.94</v>
      </c>
      <c r="I35" s="35" t="s">
        <v>238</v>
      </c>
      <c r="J35" s="35">
        <v>-0.02</v>
      </c>
      <c r="K35" s="35">
        <v>0.59946999999999995</v>
      </c>
      <c r="L35" s="35">
        <v>90.409000000000006</v>
      </c>
      <c r="M35" s="35">
        <v>91.191000000000003</v>
      </c>
      <c r="N35" s="35">
        <v>92.436000000000007</v>
      </c>
    </row>
    <row r="36" spans="1:14" ht="15.95" customHeight="1" x14ac:dyDescent="0.25">
      <c r="A36" s="32">
        <v>32</v>
      </c>
      <c r="B36" s="34" t="s">
        <v>143</v>
      </c>
      <c r="C36" s="35">
        <v>0.69872999999999996</v>
      </c>
      <c r="D36" s="35">
        <v>7.3709999999999998E-2</v>
      </c>
      <c r="E36" s="35">
        <v>0.29626000000000002</v>
      </c>
      <c r="F36" s="35">
        <v>0.94915000000000005</v>
      </c>
      <c r="G36" s="35">
        <v>0.88234999999999997</v>
      </c>
      <c r="H36" s="35">
        <v>0.62626000000000004</v>
      </c>
      <c r="I36" s="35" t="s">
        <v>238</v>
      </c>
      <c r="J36" s="35">
        <v>0.44201000000000001</v>
      </c>
      <c r="K36" s="35" t="s">
        <v>238</v>
      </c>
      <c r="L36" s="35">
        <v>77.856999999999999</v>
      </c>
      <c r="M36" s="35">
        <v>77.049000000000007</v>
      </c>
      <c r="N36" s="35">
        <v>51.286000000000001</v>
      </c>
    </row>
    <row r="37" spans="1:14" ht="15.95" customHeight="1" x14ac:dyDescent="0.25">
      <c r="A37" s="32">
        <v>33</v>
      </c>
      <c r="B37" s="34" t="s">
        <v>144</v>
      </c>
      <c r="C37" s="35">
        <v>0</v>
      </c>
      <c r="D37" s="35">
        <v>0</v>
      </c>
      <c r="E37" s="35" t="s">
        <v>238</v>
      </c>
      <c r="F37" s="35">
        <v>0.98304999999999998</v>
      </c>
      <c r="G37" s="35">
        <v>1</v>
      </c>
      <c r="H37" s="35" t="s">
        <v>238</v>
      </c>
      <c r="I37" s="35" t="s">
        <v>238</v>
      </c>
      <c r="J37" s="35" t="s">
        <v>238</v>
      </c>
      <c r="K37" s="35" t="s">
        <v>238</v>
      </c>
      <c r="L37" s="35">
        <v>99.466999999999999</v>
      </c>
      <c r="M37" s="35">
        <v>99.018000000000001</v>
      </c>
      <c r="N37" s="35" t="s">
        <v>238</v>
      </c>
    </row>
    <row r="38" spans="1:14" ht="15.95" customHeight="1" x14ac:dyDescent="0.25">
      <c r="A38" s="32">
        <v>34</v>
      </c>
      <c r="B38" s="34" t="s">
        <v>145</v>
      </c>
      <c r="C38" s="35">
        <v>0</v>
      </c>
      <c r="D38" s="35">
        <v>0</v>
      </c>
      <c r="E38" s="35" t="s">
        <v>238</v>
      </c>
      <c r="F38" s="35">
        <v>1</v>
      </c>
      <c r="G38" s="35">
        <v>1</v>
      </c>
      <c r="H38" s="35" t="s">
        <v>238</v>
      </c>
      <c r="I38" s="35" t="s">
        <v>238</v>
      </c>
      <c r="J38" s="35" t="s">
        <v>238</v>
      </c>
      <c r="K38" s="35" t="s">
        <v>238</v>
      </c>
      <c r="L38" s="35">
        <v>99.644999999999996</v>
      </c>
      <c r="M38" s="35">
        <v>99.510999999999996</v>
      </c>
      <c r="N38" s="35" t="s">
        <v>238</v>
      </c>
    </row>
    <row r="39" spans="1:14" ht="15.95" customHeight="1" x14ac:dyDescent="0.25">
      <c r="A39" s="32">
        <v>35</v>
      </c>
      <c r="B39" s="34" t="s">
        <v>146</v>
      </c>
      <c r="C39" s="35">
        <v>0.48683999999999999</v>
      </c>
      <c r="D39" s="35">
        <v>0</v>
      </c>
      <c r="E39" s="35" t="s">
        <v>238</v>
      </c>
      <c r="F39" s="35">
        <v>0.96609999999999996</v>
      </c>
      <c r="G39" s="35">
        <v>1</v>
      </c>
      <c r="H39" s="35" t="s">
        <v>238</v>
      </c>
      <c r="I39" s="35">
        <v>0.48246</v>
      </c>
      <c r="J39" s="35" t="s">
        <v>238</v>
      </c>
      <c r="K39" s="35" t="s">
        <v>238</v>
      </c>
      <c r="L39" s="35">
        <v>97.158000000000001</v>
      </c>
      <c r="M39" s="35">
        <v>97.879000000000005</v>
      </c>
      <c r="N39" s="35" t="s">
        <v>238</v>
      </c>
    </row>
    <row r="40" spans="1:14" ht="15.95" customHeight="1" x14ac:dyDescent="0.25">
      <c r="A40" s="32">
        <v>36</v>
      </c>
      <c r="B40" s="34" t="s">
        <v>147</v>
      </c>
      <c r="C40" s="35">
        <v>0</v>
      </c>
      <c r="D40" s="35">
        <v>0</v>
      </c>
      <c r="E40" s="35" t="s">
        <v>238</v>
      </c>
      <c r="F40" s="35">
        <v>1</v>
      </c>
      <c r="G40" s="35">
        <v>1</v>
      </c>
      <c r="H40" s="35" t="s">
        <v>238</v>
      </c>
      <c r="I40" s="35" t="s">
        <v>238</v>
      </c>
      <c r="J40" s="35" t="s">
        <v>238</v>
      </c>
      <c r="K40" s="35" t="s">
        <v>238</v>
      </c>
      <c r="L40" s="35">
        <v>99.644999999999996</v>
      </c>
      <c r="M40" s="35">
        <v>99.674000000000007</v>
      </c>
      <c r="N40" s="35" t="s">
        <v>238</v>
      </c>
    </row>
    <row r="41" spans="1:14" ht="15.95" customHeight="1" x14ac:dyDescent="0.25">
      <c r="A41" s="32">
        <v>37</v>
      </c>
      <c r="B41" s="34" t="s">
        <v>148</v>
      </c>
      <c r="C41" s="35">
        <v>0.57876000000000005</v>
      </c>
      <c r="D41" s="35">
        <v>1</v>
      </c>
      <c r="E41" s="35">
        <v>0.67168000000000005</v>
      </c>
      <c r="F41" s="35">
        <v>0.94915000000000005</v>
      </c>
      <c r="G41" s="35">
        <v>1</v>
      </c>
      <c r="H41" s="35">
        <v>0.98</v>
      </c>
      <c r="I41" s="35">
        <v>0.71313000000000004</v>
      </c>
      <c r="J41" s="35">
        <v>1</v>
      </c>
      <c r="K41" s="35">
        <v>0.79466000000000003</v>
      </c>
      <c r="L41" s="35">
        <v>98.213999999999999</v>
      </c>
      <c r="M41" s="35">
        <v>96.731999999999999</v>
      </c>
      <c r="N41" s="35">
        <v>96.369</v>
      </c>
    </row>
    <row r="42" spans="1:14" ht="15.95" customHeight="1" x14ac:dyDescent="0.25">
      <c r="A42" s="32">
        <v>38</v>
      </c>
      <c r="B42" s="34" t="s">
        <v>149</v>
      </c>
      <c r="C42" s="35">
        <v>0.50424000000000002</v>
      </c>
      <c r="D42" s="35">
        <v>0</v>
      </c>
      <c r="E42" s="35">
        <v>0</v>
      </c>
      <c r="F42" s="35">
        <v>0.96609999999999996</v>
      </c>
      <c r="G42" s="35">
        <v>1</v>
      </c>
      <c r="H42" s="35">
        <v>1</v>
      </c>
      <c r="I42" s="35">
        <v>0.65698000000000001</v>
      </c>
      <c r="J42" s="35" t="s">
        <v>238</v>
      </c>
      <c r="K42" s="35" t="s">
        <v>238</v>
      </c>
      <c r="L42" s="35">
        <v>99.284000000000006</v>
      </c>
      <c r="M42" s="35">
        <v>99.673000000000002</v>
      </c>
      <c r="N42" s="35">
        <v>99.697000000000003</v>
      </c>
    </row>
    <row r="43" spans="1:14" ht="15.95" customHeight="1" x14ac:dyDescent="0.25">
      <c r="A43" s="32">
        <v>39</v>
      </c>
      <c r="B43" s="34" t="s">
        <v>150</v>
      </c>
      <c r="C43" s="35">
        <v>0.48654999999999998</v>
      </c>
      <c r="D43" s="35">
        <v>0</v>
      </c>
      <c r="E43" s="35" t="s">
        <v>238</v>
      </c>
      <c r="F43" s="35">
        <v>0.94915000000000005</v>
      </c>
      <c r="G43" s="35">
        <v>1</v>
      </c>
      <c r="H43" s="35" t="s">
        <v>238</v>
      </c>
      <c r="I43" s="35" t="s">
        <v>238</v>
      </c>
      <c r="J43" s="35" t="s">
        <v>238</v>
      </c>
      <c r="K43" s="35" t="s">
        <v>238</v>
      </c>
      <c r="L43" s="35">
        <v>97.869</v>
      </c>
      <c r="M43" s="35">
        <v>99.331000000000003</v>
      </c>
      <c r="N43" s="35" t="s">
        <v>238</v>
      </c>
    </row>
    <row r="44" spans="1:14" ht="15.95" customHeight="1" x14ac:dyDescent="0.25">
      <c r="A44" s="32">
        <v>40</v>
      </c>
      <c r="B44" s="34" t="s">
        <v>151</v>
      </c>
      <c r="C44" s="35">
        <v>0.45368999999999998</v>
      </c>
      <c r="D44" s="35">
        <v>0.72953000000000001</v>
      </c>
      <c r="E44" s="35">
        <v>0.58496000000000004</v>
      </c>
      <c r="F44" s="35">
        <v>0.82759000000000005</v>
      </c>
      <c r="G44" s="35">
        <v>0.92</v>
      </c>
      <c r="H44" s="35">
        <v>0.79</v>
      </c>
      <c r="I44" s="35">
        <v>0.44395000000000001</v>
      </c>
      <c r="J44" s="35">
        <v>0.73201000000000005</v>
      </c>
      <c r="K44" s="35">
        <v>0.59645000000000004</v>
      </c>
      <c r="L44" s="35">
        <v>69.106999999999999</v>
      </c>
      <c r="M44" s="35">
        <v>70.703999999999994</v>
      </c>
      <c r="N44" s="35">
        <v>71.623999999999995</v>
      </c>
    </row>
    <row r="45" spans="1:14" ht="15.95" customHeight="1" x14ac:dyDescent="0.25">
      <c r="A45" s="32">
        <v>41</v>
      </c>
      <c r="B45" s="34" t="s">
        <v>152</v>
      </c>
      <c r="C45" s="35">
        <v>0.47726000000000002</v>
      </c>
      <c r="D45" s="35">
        <v>0.75895000000000001</v>
      </c>
      <c r="E45" s="35">
        <v>0.62638000000000005</v>
      </c>
      <c r="F45" s="35">
        <v>0.81355999999999995</v>
      </c>
      <c r="G45" s="35">
        <v>0.89795999999999998</v>
      </c>
      <c r="H45" s="35">
        <v>0.84</v>
      </c>
      <c r="I45" s="35">
        <v>0.49501000000000001</v>
      </c>
      <c r="J45" s="35">
        <v>0.75719000000000003</v>
      </c>
      <c r="K45" s="35">
        <v>0.62222</v>
      </c>
      <c r="L45" s="35">
        <v>79.286000000000001</v>
      </c>
      <c r="M45" s="35">
        <v>79.305000000000007</v>
      </c>
      <c r="N45" s="35">
        <v>75.302999999999997</v>
      </c>
    </row>
    <row r="46" spans="1:14" ht="15.95" customHeight="1" x14ac:dyDescent="0.25">
      <c r="A46" s="32">
        <v>42</v>
      </c>
      <c r="B46" s="34" t="s">
        <v>153</v>
      </c>
      <c r="C46" s="35">
        <v>0.75695999999999997</v>
      </c>
      <c r="D46" s="35">
        <v>0.78132999999999997</v>
      </c>
      <c r="E46" s="35">
        <v>0.72040999999999999</v>
      </c>
      <c r="F46" s="35">
        <v>0.89831000000000005</v>
      </c>
      <c r="G46" s="35">
        <v>0.91666999999999998</v>
      </c>
      <c r="H46" s="35">
        <v>0.84848000000000001</v>
      </c>
      <c r="I46" s="35" t="s">
        <v>238</v>
      </c>
      <c r="J46" s="35">
        <v>0.79398999999999997</v>
      </c>
      <c r="K46" s="35">
        <v>0.71419999999999995</v>
      </c>
      <c r="L46" s="35">
        <v>67.260000000000005</v>
      </c>
      <c r="M46" s="35">
        <v>68.159000000000006</v>
      </c>
      <c r="N46" s="35">
        <v>69.545000000000002</v>
      </c>
    </row>
    <row r="47" spans="1:14" ht="15.95" customHeight="1" x14ac:dyDescent="0.25">
      <c r="A47" s="32">
        <v>43</v>
      </c>
      <c r="B47" s="34" t="s">
        <v>154</v>
      </c>
      <c r="C47" s="35">
        <v>0.32235000000000003</v>
      </c>
      <c r="D47" s="35">
        <v>0.74156</v>
      </c>
      <c r="E47" s="35">
        <v>0.60102</v>
      </c>
      <c r="F47" s="35">
        <v>0.64151000000000002</v>
      </c>
      <c r="G47" s="35">
        <v>0.85106000000000004</v>
      </c>
      <c r="H47" s="35">
        <v>0.76388999999999996</v>
      </c>
      <c r="I47" s="35">
        <v>0.32777000000000001</v>
      </c>
      <c r="J47" s="35">
        <v>0.74012999999999995</v>
      </c>
      <c r="K47" s="35">
        <v>0.59828999999999999</v>
      </c>
      <c r="L47" s="35">
        <v>68.456000000000003</v>
      </c>
      <c r="M47" s="35">
        <v>68.989999999999995</v>
      </c>
      <c r="N47" s="35">
        <v>67.283000000000001</v>
      </c>
    </row>
    <row r="48" spans="1:14" ht="15.95" customHeight="1" x14ac:dyDescent="0.25">
      <c r="A48" s="32">
        <v>44</v>
      </c>
      <c r="B48" s="34" t="s">
        <v>155</v>
      </c>
      <c r="C48" s="35">
        <v>0.65078000000000003</v>
      </c>
      <c r="D48" s="35">
        <v>0.55152999999999996</v>
      </c>
      <c r="E48" s="35">
        <v>9.7420000000000007E-2</v>
      </c>
      <c r="F48" s="35">
        <v>0.88678999999999997</v>
      </c>
      <c r="G48" s="35">
        <v>0.875</v>
      </c>
      <c r="H48" s="35">
        <v>0.68056000000000005</v>
      </c>
      <c r="I48" s="35">
        <v>0.65054999999999996</v>
      </c>
      <c r="J48" s="35">
        <v>0.54930000000000001</v>
      </c>
      <c r="K48" s="35" t="s">
        <v>238</v>
      </c>
      <c r="L48" s="35">
        <v>76.338999999999999</v>
      </c>
      <c r="M48" s="35">
        <v>70.260999999999996</v>
      </c>
      <c r="N48" s="35">
        <v>76.119</v>
      </c>
    </row>
    <row r="49" spans="1:14" ht="15.95" customHeight="1" x14ac:dyDescent="0.25">
      <c r="A49" s="32">
        <v>45</v>
      </c>
      <c r="B49" s="34" t="s">
        <v>156</v>
      </c>
      <c r="C49" s="35">
        <v>0.52978000000000003</v>
      </c>
      <c r="D49" s="35">
        <v>0.74531000000000003</v>
      </c>
      <c r="E49" s="35">
        <v>0.22506000000000001</v>
      </c>
      <c r="F49" s="35">
        <v>0.81132000000000004</v>
      </c>
      <c r="G49" s="35">
        <v>0.9375</v>
      </c>
      <c r="H49" s="35">
        <v>0.76388999999999996</v>
      </c>
      <c r="I49" s="35">
        <v>0.53097000000000005</v>
      </c>
      <c r="J49" s="35">
        <v>0.74285999999999996</v>
      </c>
      <c r="K49" s="35">
        <v>0.22727</v>
      </c>
      <c r="L49" s="35">
        <v>72.706999999999994</v>
      </c>
      <c r="M49" s="35">
        <v>70.731999999999999</v>
      </c>
      <c r="N49" s="35">
        <v>74.393000000000001</v>
      </c>
    </row>
    <row r="50" spans="1:14" ht="15.95" customHeight="1" x14ac:dyDescent="0.25">
      <c r="A50" s="32">
        <v>46</v>
      </c>
      <c r="B50" s="34" t="s">
        <v>157</v>
      </c>
      <c r="C50" s="35">
        <v>0.27722999999999998</v>
      </c>
      <c r="D50" s="35">
        <v>0.25434000000000001</v>
      </c>
      <c r="E50" s="35">
        <v>-8.3210000000000006E-2</v>
      </c>
      <c r="F50" s="35">
        <v>0.76922999999999997</v>
      </c>
      <c r="G50" s="35">
        <v>0.83333000000000002</v>
      </c>
      <c r="H50" s="35">
        <v>0.83333000000000002</v>
      </c>
      <c r="I50" s="35">
        <v>0.19469</v>
      </c>
      <c r="J50" s="35">
        <v>0.28065000000000001</v>
      </c>
      <c r="K50" s="35" t="s">
        <v>238</v>
      </c>
      <c r="L50" s="35">
        <v>80.674000000000007</v>
      </c>
      <c r="M50" s="35">
        <v>86.805999999999997</v>
      </c>
      <c r="N50" s="35">
        <v>89.72</v>
      </c>
    </row>
    <row r="51" spans="1:14" ht="15.95" customHeight="1" x14ac:dyDescent="0.25">
      <c r="A51" s="32">
        <v>47</v>
      </c>
      <c r="B51" s="34" t="s">
        <v>158</v>
      </c>
      <c r="C51" s="35">
        <v>0.91807000000000005</v>
      </c>
      <c r="D51" s="35">
        <v>0.95521999999999996</v>
      </c>
      <c r="E51" s="35">
        <v>0.96389000000000002</v>
      </c>
      <c r="F51" s="35">
        <v>0.96609999999999996</v>
      </c>
      <c r="G51" s="35">
        <v>0.98</v>
      </c>
      <c r="H51" s="35">
        <v>0.99</v>
      </c>
      <c r="I51" s="35">
        <v>0.91747999999999996</v>
      </c>
      <c r="J51" s="35">
        <v>0.95479000000000003</v>
      </c>
      <c r="K51" s="35">
        <v>0.96372000000000002</v>
      </c>
      <c r="L51" s="35">
        <v>79.820999999999998</v>
      </c>
      <c r="M51" s="35">
        <v>83.007000000000005</v>
      </c>
      <c r="N51" s="35">
        <v>81.543000000000006</v>
      </c>
    </row>
    <row r="52" spans="1:14" ht="15.95" customHeight="1" x14ac:dyDescent="0.25">
      <c r="A52" s="32">
        <v>48</v>
      </c>
      <c r="B52" s="34" t="s">
        <v>159</v>
      </c>
      <c r="C52" s="35">
        <v>0.65178999999999998</v>
      </c>
      <c r="D52" s="35">
        <v>0.79139999999999999</v>
      </c>
      <c r="E52" s="35">
        <v>0.64144000000000001</v>
      </c>
      <c r="F52" s="35">
        <v>0.96609999999999996</v>
      </c>
      <c r="G52" s="35">
        <v>0.97958999999999996</v>
      </c>
      <c r="H52" s="35">
        <v>0.95</v>
      </c>
      <c r="I52" s="35">
        <v>0.65088999999999997</v>
      </c>
      <c r="J52" s="35">
        <v>0.78969999999999996</v>
      </c>
      <c r="K52" s="35">
        <v>0.63976999999999995</v>
      </c>
      <c r="L52" s="35">
        <v>94.444000000000003</v>
      </c>
      <c r="M52" s="35">
        <v>93.944000000000003</v>
      </c>
      <c r="N52" s="35">
        <v>93.495000000000005</v>
      </c>
    </row>
    <row r="53" spans="1:14" ht="15.95" customHeight="1" x14ac:dyDescent="0.25">
      <c r="A53" s="32">
        <v>49</v>
      </c>
      <c r="B53" s="34" t="s">
        <v>160</v>
      </c>
      <c r="C53" s="35">
        <v>0.79091</v>
      </c>
      <c r="D53" s="35">
        <v>0.83275999999999994</v>
      </c>
      <c r="E53" s="35">
        <v>0.85831000000000002</v>
      </c>
      <c r="F53" s="35">
        <v>0.89654999999999996</v>
      </c>
      <c r="G53" s="35">
        <v>0.91837000000000002</v>
      </c>
      <c r="H53" s="35">
        <v>0.93</v>
      </c>
      <c r="I53" s="35">
        <v>0.78935</v>
      </c>
      <c r="J53" s="35">
        <v>0.83133000000000001</v>
      </c>
      <c r="K53" s="35">
        <v>0.85794999999999999</v>
      </c>
      <c r="L53" s="35">
        <v>61.220999999999997</v>
      </c>
      <c r="M53" s="35">
        <v>62.069000000000003</v>
      </c>
      <c r="N53" s="35">
        <v>60.212000000000003</v>
      </c>
    </row>
    <row r="54" spans="1:14" ht="15.95" customHeight="1" x14ac:dyDescent="0.25">
      <c r="A54" s="32">
        <v>50</v>
      </c>
      <c r="B54" s="34" t="s">
        <v>161</v>
      </c>
      <c r="C54" s="35">
        <v>0.63346000000000002</v>
      </c>
      <c r="D54" s="35">
        <v>0.92066999999999999</v>
      </c>
      <c r="E54" s="35">
        <v>0.78471000000000002</v>
      </c>
      <c r="F54" s="35">
        <v>0.83050999999999997</v>
      </c>
      <c r="G54" s="35">
        <v>0.96</v>
      </c>
      <c r="H54" s="35">
        <v>0.91</v>
      </c>
      <c r="I54" s="35">
        <v>0.63217000000000001</v>
      </c>
      <c r="J54" s="35">
        <v>0.92</v>
      </c>
      <c r="K54" s="35">
        <v>0.78386</v>
      </c>
      <c r="L54" s="35">
        <v>68.995999999999995</v>
      </c>
      <c r="M54" s="35">
        <v>68.75</v>
      </c>
      <c r="N54" s="35">
        <v>69.44</v>
      </c>
    </row>
    <row r="55" spans="1:14" ht="15.95" customHeight="1" x14ac:dyDescent="0.25">
      <c r="A55" s="32">
        <v>51</v>
      </c>
      <c r="B55" s="34" t="s">
        <v>162</v>
      </c>
      <c r="C55" s="35">
        <v>1</v>
      </c>
      <c r="D55" s="35">
        <v>0</v>
      </c>
      <c r="E55" s="35">
        <v>0</v>
      </c>
      <c r="F55" s="35">
        <v>1</v>
      </c>
      <c r="G55" s="35">
        <v>0.98</v>
      </c>
      <c r="H55" s="35">
        <v>1</v>
      </c>
      <c r="I55" s="35">
        <v>1</v>
      </c>
      <c r="J55" s="35" t="s">
        <v>238</v>
      </c>
      <c r="K55" s="35" t="s">
        <v>238</v>
      </c>
      <c r="L55" s="35">
        <v>98.933999999999997</v>
      </c>
      <c r="M55" s="35">
        <v>99.182000000000002</v>
      </c>
      <c r="N55" s="35">
        <v>99.697000000000003</v>
      </c>
    </row>
    <row r="56" spans="1:14" ht="15.95" customHeight="1" x14ac:dyDescent="0.25">
      <c r="A56" s="32">
        <v>52</v>
      </c>
      <c r="B56" s="34" t="s">
        <v>163</v>
      </c>
      <c r="C56" s="35">
        <v>1</v>
      </c>
      <c r="D56" s="35">
        <v>0</v>
      </c>
      <c r="E56" s="35">
        <v>1</v>
      </c>
      <c r="F56" s="35">
        <v>1</v>
      </c>
      <c r="G56" s="35">
        <v>1</v>
      </c>
      <c r="H56" s="35">
        <v>1</v>
      </c>
      <c r="I56" s="35">
        <v>1</v>
      </c>
      <c r="J56" s="35" t="s">
        <v>238</v>
      </c>
      <c r="K56" s="35">
        <v>1</v>
      </c>
      <c r="L56" s="35">
        <v>98.046000000000006</v>
      </c>
      <c r="M56" s="35">
        <v>98.369</v>
      </c>
      <c r="N56" s="35">
        <v>98.638000000000005</v>
      </c>
    </row>
    <row r="57" spans="1:14" ht="15.95" customHeight="1" x14ac:dyDescent="0.25">
      <c r="A57" s="32">
        <v>53</v>
      </c>
      <c r="B57" s="34" t="s">
        <v>164</v>
      </c>
      <c r="C57" s="35">
        <v>0.48683999999999999</v>
      </c>
      <c r="D57" s="35">
        <v>1</v>
      </c>
      <c r="E57" s="35">
        <v>0.65781999999999996</v>
      </c>
      <c r="F57" s="35">
        <v>0.96609999999999996</v>
      </c>
      <c r="G57" s="35">
        <v>1</v>
      </c>
      <c r="H57" s="35">
        <v>0.93</v>
      </c>
      <c r="I57" s="35">
        <v>0.48246</v>
      </c>
      <c r="J57" s="35">
        <v>1</v>
      </c>
      <c r="K57" s="35">
        <v>0.65619000000000005</v>
      </c>
      <c r="L57" s="35">
        <v>93.593999999999994</v>
      </c>
      <c r="M57" s="35">
        <v>95.097999999999999</v>
      </c>
      <c r="N57" s="35">
        <v>94.1</v>
      </c>
    </row>
    <row r="58" spans="1:14" ht="15.95" customHeight="1" x14ac:dyDescent="0.25">
      <c r="A58" s="32">
        <v>54</v>
      </c>
      <c r="B58" s="34" t="s">
        <v>165</v>
      </c>
      <c r="C58" s="35">
        <v>0.65151999999999999</v>
      </c>
      <c r="D58" s="35">
        <v>0.65978999999999999</v>
      </c>
      <c r="E58" s="35">
        <v>0.71284000000000003</v>
      </c>
      <c r="F58" s="35">
        <v>0.96552000000000004</v>
      </c>
      <c r="G58" s="35">
        <v>0.98</v>
      </c>
      <c r="H58" s="35">
        <v>0.97</v>
      </c>
      <c r="I58" s="35">
        <v>0.64847999999999995</v>
      </c>
      <c r="J58" s="35">
        <v>0.65752999999999995</v>
      </c>
      <c r="K58" s="35">
        <v>0.71153999999999995</v>
      </c>
      <c r="L58" s="35">
        <v>95.373999999999995</v>
      </c>
      <c r="M58" s="35">
        <v>95.073999999999998</v>
      </c>
      <c r="N58" s="35">
        <v>94.704999999999998</v>
      </c>
    </row>
    <row r="59" spans="1:14" ht="15.95" customHeight="1" x14ac:dyDescent="0.25">
      <c r="A59" s="32">
        <v>55</v>
      </c>
      <c r="B59" s="34" t="s">
        <v>166</v>
      </c>
      <c r="C59" s="35">
        <v>0</v>
      </c>
      <c r="D59" s="35">
        <v>0.65978999999999999</v>
      </c>
      <c r="E59" s="35" t="s">
        <v>238</v>
      </c>
      <c r="F59" s="35">
        <v>0.98246</v>
      </c>
      <c r="G59" s="35">
        <v>0.98</v>
      </c>
      <c r="H59" s="35" t="s">
        <v>238</v>
      </c>
      <c r="I59" s="35" t="s">
        <v>238</v>
      </c>
      <c r="J59" s="35">
        <v>0.65752999999999995</v>
      </c>
      <c r="K59" s="35" t="s">
        <v>238</v>
      </c>
      <c r="L59" s="35">
        <v>97.463999999999999</v>
      </c>
      <c r="M59" s="35">
        <v>97.677999999999997</v>
      </c>
      <c r="N59" s="35" t="s">
        <v>238</v>
      </c>
    </row>
    <row r="60" spans="1:14" ht="15.95" customHeight="1" x14ac:dyDescent="0.25">
      <c r="A60" s="32">
        <v>56</v>
      </c>
      <c r="B60" s="34" t="s">
        <v>167</v>
      </c>
      <c r="C60" s="35">
        <v>0.47724</v>
      </c>
      <c r="D60" s="35">
        <v>0.65993000000000002</v>
      </c>
      <c r="E60" s="35">
        <v>-1.0149999999999999E-2</v>
      </c>
      <c r="F60" s="35">
        <v>0.83928999999999998</v>
      </c>
      <c r="G60" s="35">
        <v>0.98038999999999998</v>
      </c>
      <c r="H60" s="35">
        <v>0.97</v>
      </c>
      <c r="I60" s="35">
        <v>0.4728</v>
      </c>
      <c r="J60" s="35">
        <v>0.65771999999999997</v>
      </c>
      <c r="K60" s="35" t="s">
        <v>238</v>
      </c>
      <c r="L60" s="35">
        <v>85.027000000000001</v>
      </c>
      <c r="M60" s="35">
        <v>97.709000000000003</v>
      </c>
      <c r="N60" s="35">
        <v>97.575999999999993</v>
      </c>
    </row>
    <row r="61" spans="1:14" ht="15.95" customHeight="1" x14ac:dyDescent="0.25">
      <c r="A61" s="32">
        <v>57</v>
      </c>
      <c r="B61" s="34" t="s">
        <v>168</v>
      </c>
      <c r="C61" s="35">
        <v>0.69182999999999995</v>
      </c>
      <c r="D61" s="35">
        <v>0.70311999999999997</v>
      </c>
      <c r="E61" s="35">
        <v>0.39628000000000002</v>
      </c>
      <c r="F61" s="35">
        <v>0.84745999999999999</v>
      </c>
      <c r="G61" s="35">
        <v>0.90195999999999998</v>
      </c>
      <c r="H61" s="35">
        <v>0.71</v>
      </c>
      <c r="I61" s="35">
        <v>0.68928999999999996</v>
      </c>
      <c r="J61" s="35">
        <v>0.70452000000000004</v>
      </c>
      <c r="K61" s="35">
        <v>0.40377999999999997</v>
      </c>
      <c r="L61" s="35">
        <v>61.988999999999997</v>
      </c>
      <c r="M61" s="35">
        <v>84.641000000000005</v>
      </c>
      <c r="N61" s="35">
        <v>53.857999999999997</v>
      </c>
    </row>
    <row r="62" spans="1:14" ht="15.95" customHeight="1" x14ac:dyDescent="0.25">
      <c r="A62" s="32">
        <v>58</v>
      </c>
      <c r="B62" s="34" t="s">
        <v>169</v>
      </c>
      <c r="C62" s="35">
        <v>0.70026999999999995</v>
      </c>
      <c r="D62" s="35">
        <v>0.64931000000000005</v>
      </c>
      <c r="E62" s="35">
        <v>0.27106000000000002</v>
      </c>
      <c r="F62" s="35">
        <v>0.94642999999999999</v>
      </c>
      <c r="G62" s="35">
        <v>0.96077999999999997</v>
      </c>
      <c r="H62" s="35">
        <v>0.88</v>
      </c>
      <c r="I62" s="35">
        <v>0.69784000000000002</v>
      </c>
      <c r="J62" s="35">
        <v>0.64827999999999997</v>
      </c>
      <c r="K62" s="35">
        <v>0.27095999999999998</v>
      </c>
      <c r="L62" s="35">
        <v>90.569000000000003</v>
      </c>
      <c r="M62" s="35">
        <v>98.046000000000006</v>
      </c>
      <c r="N62" s="35">
        <v>92.575999999999993</v>
      </c>
    </row>
    <row r="63" spans="1:14" ht="15.95" customHeight="1" x14ac:dyDescent="0.25">
      <c r="A63" s="32">
        <v>59</v>
      </c>
      <c r="B63" s="34" t="s">
        <v>170</v>
      </c>
      <c r="C63" s="35">
        <v>0.68267999999999995</v>
      </c>
      <c r="D63" s="35">
        <v>0.78419000000000005</v>
      </c>
      <c r="E63" s="35">
        <v>0.63622999999999996</v>
      </c>
      <c r="F63" s="35">
        <v>0.88136000000000003</v>
      </c>
      <c r="G63" s="35">
        <v>0.92157</v>
      </c>
      <c r="H63" s="35">
        <v>0.88888999999999996</v>
      </c>
      <c r="I63" s="35">
        <v>0.68008999999999997</v>
      </c>
      <c r="J63" s="35">
        <v>0.78251999999999999</v>
      </c>
      <c r="K63" s="35">
        <v>0.63492999999999999</v>
      </c>
      <c r="L63" s="35">
        <v>83.480999999999995</v>
      </c>
      <c r="M63" s="35">
        <v>86.111000000000004</v>
      </c>
      <c r="N63" s="35">
        <v>87.272999999999996</v>
      </c>
    </row>
    <row r="64" spans="1:14" ht="15.95" customHeight="1" x14ac:dyDescent="0.25">
      <c r="A64" s="32">
        <v>60</v>
      </c>
      <c r="B64" s="34" t="s">
        <v>171</v>
      </c>
      <c r="C64" s="35">
        <v>0.79557</v>
      </c>
      <c r="D64" s="35">
        <v>0.37525999999999998</v>
      </c>
      <c r="E64" s="35">
        <v>-5.0499999999999998E-3</v>
      </c>
      <c r="F64" s="35">
        <v>0.94915000000000005</v>
      </c>
      <c r="G64" s="35">
        <v>0.94118000000000002</v>
      </c>
      <c r="H64" s="35">
        <v>0.98</v>
      </c>
      <c r="I64" s="35">
        <v>0.79490000000000005</v>
      </c>
      <c r="J64" s="35">
        <v>0.38057000000000002</v>
      </c>
      <c r="K64" s="35">
        <v>-1.01E-2</v>
      </c>
      <c r="L64" s="35">
        <v>93.25</v>
      </c>
      <c r="M64" s="35">
        <v>95.745000000000005</v>
      </c>
      <c r="N64" s="35">
        <v>99.546000000000006</v>
      </c>
    </row>
    <row r="65" spans="1:14" ht="15.95" customHeight="1" x14ac:dyDescent="0.25">
      <c r="A65" s="32">
        <v>61</v>
      </c>
      <c r="B65" s="34" t="s">
        <v>172</v>
      </c>
      <c r="C65" s="35">
        <v>0.73380000000000001</v>
      </c>
      <c r="D65" s="35">
        <v>-2.0619999999999999E-2</v>
      </c>
      <c r="E65" s="35">
        <v>0.52139999999999997</v>
      </c>
      <c r="F65" s="35">
        <v>0.96552000000000004</v>
      </c>
      <c r="G65" s="35">
        <v>0.94</v>
      </c>
      <c r="H65" s="35">
        <v>0.95</v>
      </c>
      <c r="I65" s="35">
        <v>0.73272000000000004</v>
      </c>
      <c r="J65" s="35" t="s">
        <v>238</v>
      </c>
      <c r="K65" s="35">
        <v>0.52107000000000003</v>
      </c>
      <c r="L65" s="35">
        <v>95.906999999999996</v>
      </c>
      <c r="M65" s="35">
        <v>98.2</v>
      </c>
      <c r="N65" s="35">
        <v>97.277000000000001</v>
      </c>
    </row>
    <row r="66" spans="1:14" ht="15.95" customHeight="1" x14ac:dyDescent="0.25">
      <c r="A66" s="32">
        <v>62</v>
      </c>
      <c r="B66" s="34" t="s">
        <v>173</v>
      </c>
      <c r="C66" s="35" t="s">
        <v>238</v>
      </c>
      <c r="D66" s="35">
        <v>0</v>
      </c>
      <c r="E66" s="35">
        <v>0</v>
      </c>
      <c r="F66" s="35">
        <v>1</v>
      </c>
      <c r="G66" s="35">
        <v>1</v>
      </c>
      <c r="H66" s="35">
        <v>1</v>
      </c>
      <c r="I66" s="35" t="s">
        <v>238</v>
      </c>
      <c r="J66" s="35" t="s">
        <v>238</v>
      </c>
      <c r="K66" s="35" t="s">
        <v>238</v>
      </c>
      <c r="L66" s="35">
        <v>99.644999999999996</v>
      </c>
      <c r="M66" s="35">
        <v>99.837000000000003</v>
      </c>
      <c r="N66" s="35">
        <v>99.849000000000004</v>
      </c>
    </row>
    <row r="67" spans="1:14" ht="15.95" customHeight="1" x14ac:dyDescent="0.25">
      <c r="A67" s="32">
        <v>63</v>
      </c>
      <c r="B67" s="34" t="s">
        <v>174</v>
      </c>
      <c r="C67" s="35">
        <v>1</v>
      </c>
      <c r="D67" s="35">
        <v>1</v>
      </c>
      <c r="E67" s="35">
        <v>0.49235000000000001</v>
      </c>
      <c r="F67" s="35">
        <v>1</v>
      </c>
      <c r="G67" s="35">
        <v>1</v>
      </c>
      <c r="H67" s="35">
        <v>0.98</v>
      </c>
      <c r="I67" s="35">
        <v>1</v>
      </c>
      <c r="J67" s="35">
        <v>1</v>
      </c>
      <c r="K67" s="35">
        <v>0.49238999999999999</v>
      </c>
      <c r="L67" s="35">
        <v>98.757000000000005</v>
      </c>
      <c r="M67" s="35">
        <v>99.349000000000004</v>
      </c>
      <c r="N67" s="35">
        <v>98.033000000000001</v>
      </c>
    </row>
    <row r="68" spans="1:14" ht="15.95" customHeight="1" x14ac:dyDescent="0.25">
      <c r="A68" s="32">
        <v>64</v>
      </c>
      <c r="B68" s="34" t="s">
        <v>175</v>
      </c>
      <c r="C68" s="35">
        <v>0.65444999999999998</v>
      </c>
      <c r="D68" s="35">
        <v>0.65625</v>
      </c>
      <c r="E68" s="35">
        <v>0.81344000000000005</v>
      </c>
      <c r="F68" s="35">
        <v>0.82759000000000005</v>
      </c>
      <c r="G68" s="35">
        <v>0.84</v>
      </c>
      <c r="H68" s="35">
        <v>0.94</v>
      </c>
      <c r="I68" s="35">
        <v>0.65144000000000002</v>
      </c>
      <c r="J68" s="35">
        <v>0.65517000000000003</v>
      </c>
      <c r="K68" s="35">
        <v>0.81355</v>
      </c>
      <c r="L68" s="35">
        <v>72.775999999999996</v>
      </c>
      <c r="M68" s="35">
        <v>80.983999999999995</v>
      </c>
      <c r="N68" s="35">
        <v>80.03</v>
      </c>
    </row>
    <row r="69" spans="1:14" ht="15.95" customHeight="1" x14ac:dyDescent="0.25">
      <c r="A69" s="32">
        <v>65</v>
      </c>
      <c r="B69" s="34" t="s">
        <v>176</v>
      </c>
      <c r="C69" s="35">
        <v>0</v>
      </c>
      <c r="D69" s="35">
        <v>-0.01</v>
      </c>
      <c r="E69" s="35" t="s">
        <v>238</v>
      </c>
      <c r="F69" s="35">
        <v>1</v>
      </c>
      <c r="G69" s="35">
        <v>0.96077999999999997</v>
      </c>
      <c r="H69" s="35" t="s">
        <v>238</v>
      </c>
      <c r="I69" s="35" t="s">
        <v>238</v>
      </c>
      <c r="J69" s="35">
        <v>-0.02</v>
      </c>
      <c r="K69" s="35" t="s">
        <v>238</v>
      </c>
      <c r="L69" s="35">
        <v>99.465000000000003</v>
      </c>
      <c r="M69" s="35">
        <v>99.510999999999996</v>
      </c>
      <c r="N69" s="35" t="s">
        <v>238</v>
      </c>
    </row>
    <row r="70" spans="1:14" ht="15.95" customHeight="1" x14ac:dyDescent="0.25">
      <c r="A70" s="32">
        <v>66</v>
      </c>
      <c r="B70" s="34" t="s">
        <v>177</v>
      </c>
      <c r="C70" s="35">
        <v>0.73409000000000002</v>
      </c>
      <c r="D70" s="35">
        <v>0.37525999999999998</v>
      </c>
      <c r="E70" s="35">
        <v>0.74089000000000005</v>
      </c>
      <c r="F70" s="35">
        <v>0.96609999999999996</v>
      </c>
      <c r="G70" s="35">
        <v>0.94118000000000002</v>
      </c>
      <c r="H70" s="35">
        <v>0.98</v>
      </c>
      <c r="I70" s="35">
        <v>0.73182000000000003</v>
      </c>
      <c r="J70" s="35">
        <v>0.37036999999999998</v>
      </c>
      <c r="K70" s="35">
        <v>0.74026000000000003</v>
      </c>
      <c r="L70" s="35">
        <v>96.084999999999994</v>
      </c>
      <c r="M70" s="35">
        <v>97.557000000000002</v>
      </c>
      <c r="N70" s="35">
        <v>97.126000000000005</v>
      </c>
    </row>
    <row r="71" spans="1:14" ht="15.95" customHeight="1" x14ac:dyDescent="0.25">
      <c r="A71" s="32">
        <v>67</v>
      </c>
      <c r="B71" s="34" t="s">
        <v>178</v>
      </c>
      <c r="C71" s="35">
        <v>0.66076999999999997</v>
      </c>
      <c r="D71" s="35">
        <v>0.65993000000000002</v>
      </c>
      <c r="E71" s="35" t="s">
        <v>238</v>
      </c>
      <c r="F71" s="35">
        <v>0.98275999999999997</v>
      </c>
      <c r="G71" s="35">
        <v>0.98038999999999998</v>
      </c>
      <c r="H71" s="35" t="s">
        <v>238</v>
      </c>
      <c r="I71" s="35">
        <v>0.65881999999999996</v>
      </c>
      <c r="J71" s="35">
        <v>0.65771999999999997</v>
      </c>
      <c r="K71" s="35" t="s">
        <v>238</v>
      </c>
      <c r="L71" s="35">
        <v>97.679000000000002</v>
      </c>
      <c r="M71" s="35">
        <v>98.694999999999993</v>
      </c>
      <c r="N71" s="35" t="s">
        <v>238</v>
      </c>
    </row>
    <row r="72" spans="1:14" ht="15.95" customHeight="1" x14ac:dyDescent="0.25">
      <c r="A72" s="32">
        <v>68</v>
      </c>
      <c r="B72" s="34" t="s">
        <v>179</v>
      </c>
      <c r="C72" s="35">
        <v>0.31191999999999998</v>
      </c>
      <c r="D72" s="35">
        <v>0.38140000000000002</v>
      </c>
      <c r="E72" s="35" t="s">
        <v>238</v>
      </c>
      <c r="F72" s="35">
        <v>0.54237000000000002</v>
      </c>
      <c r="G72" s="35">
        <v>0.43136999999999998</v>
      </c>
      <c r="H72" s="35" t="s">
        <v>238</v>
      </c>
      <c r="I72" s="35">
        <v>0.27428999999999998</v>
      </c>
      <c r="J72" s="35">
        <v>0.28837000000000002</v>
      </c>
      <c r="K72" s="35" t="s">
        <v>238</v>
      </c>
      <c r="L72" s="35">
        <v>41.384999999999998</v>
      </c>
      <c r="M72" s="35">
        <v>45.927999999999997</v>
      </c>
      <c r="N72" s="35" t="s">
        <v>238</v>
      </c>
    </row>
    <row r="73" spans="1:14" ht="15.95" customHeight="1" x14ac:dyDescent="0.25">
      <c r="A73" s="32">
        <v>69</v>
      </c>
      <c r="B73" s="34" t="s">
        <v>333</v>
      </c>
      <c r="C73" s="35">
        <v>0.39062999999999998</v>
      </c>
      <c r="D73" s="35">
        <v>0.49523</v>
      </c>
      <c r="E73" s="35">
        <v>0.40773999999999999</v>
      </c>
      <c r="F73" s="35">
        <v>0.69491999999999998</v>
      </c>
      <c r="G73" s="35">
        <v>0.78430999999999995</v>
      </c>
      <c r="H73" s="35">
        <v>0.84</v>
      </c>
      <c r="I73" s="35">
        <v>0.38612999999999997</v>
      </c>
      <c r="J73" s="35">
        <v>0.49596000000000001</v>
      </c>
      <c r="K73" s="35">
        <v>0.41563</v>
      </c>
      <c r="L73" s="35">
        <v>58.615000000000002</v>
      </c>
      <c r="M73" s="35">
        <v>63.192</v>
      </c>
      <c r="N73" s="35">
        <v>80.635000000000005</v>
      </c>
    </row>
    <row r="74" spans="1:14" ht="15.95" customHeight="1" x14ac:dyDescent="0.25">
      <c r="A74" s="32">
        <v>70</v>
      </c>
      <c r="B74" s="34" t="s">
        <v>180</v>
      </c>
      <c r="C74" s="35">
        <v>0.55284999999999995</v>
      </c>
      <c r="D74" s="35">
        <v>0.46511000000000002</v>
      </c>
      <c r="E74" s="35">
        <v>0.47092000000000001</v>
      </c>
      <c r="F74" s="35">
        <v>0.57691999999999999</v>
      </c>
      <c r="G74" s="35">
        <v>0.72092999999999996</v>
      </c>
      <c r="H74" s="35">
        <v>0.59721999999999997</v>
      </c>
      <c r="I74" s="35">
        <v>0.47025</v>
      </c>
      <c r="J74" s="35">
        <v>0.53700999999999999</v>
      </c>
      <c r="K74" s="35">
        <v>0.40161000000000002</v>
      </c>
      <c r="L74" s="35">
        <v>35.938000000000002</v>
      </c>
      <c r="M74" s="35">
        <v>46.72</v>
      </c>
      <c r="N74" s="35">
        <v>46.252000000000002</v>
      </c>
    </row>
    <row r="75" spans="1:14" ht="15.95" customHeight="1" x14ac:dyDescent="0.25">
      <c r="A75" s="32">
        <v>71</v>
      </c>
      <c r="B75" s="34" t="s">
        <v>192</v>
      </c>
      <c r="C75" s="35">
        <v>0.46511999999999998</v>
      </c>
      <c r="D75" s="35">
        <v>0.15384999999999999</v>
      </c>
      <c r="E75" s="35">
        <v>0.46977999999999998</v>
      </c>
      <c r="F75" s="35">
        <v>0.79310000000000003</v>
      </c>
      <c r="G75" s="35">
        <v>0.86</v>
      </c>
      <c r="H75" s="35">
        <v>0.87629000000000001</v>
      </c>
      <c r="I75" s="35">
        <v>0.46378999999999998</v>
      </c>
      <c r="J75" s="35">
        <v>0.17061999999999999</v>
      </c>
      <c r="K75" s="35">
        <v>0.47896</v>
      </c>
      <c r="L75" s="35">
        <v>76.826999999999998</v>
      </c>
      <c r="M75" s="35">
        <v>88.322000000000003</v>
      </c>
      <c r="N75" s="35">
        <v>82.847999999999999</v>
      </c>
    </row>
    <row r="76" spans="1:14" ht="15.95" customHeight="1" x14ac:dyDescent="0.25">
      <c r="A76" s="32">
        <v>72</v>
      </c>
      <c r="B76" s="34" t="s">
        <v>181</v>
      </c>
      <c r="C76" s="35">
        <v>1</v>
      </c>
      <c r="D76" s="35">
        <v>0.78042999999999996</v>
      </c>
      <c r="E76" s="35">
        <v>0.98563000000000001</v>
      </c>
      <c r="F76" s="35">
        <v>1</v>
      </c>
      <c r="G76" s="35">
        <v>0.96077999999999997</v>
      </c>
      <c r="H76" s="35">
        <v>0.99</v>
      </c>
      <c r="I76" s="35">
        <v>1</v>
      </c>
      <c r="J76" s="35">
        <v>0.77825999999999995</v>
      </c>
      <c r="K76" s="35" t="s">
        <v>238</v>
      </c>
      <c r="L76" s="35">
        <v>96.613</v>
      </c>
      <c r="M76" s="35">
        <v>96.906000000000006</v>
      </c>
      <c r="N76" s="35">
        <v>97.882000000000005</v>
      </c>
    </row>
    <row r="77" spans="1:14" ht="15.95" customHeight="1" x14ac:dyDescent="0.25">
      <c r="A77" s="32">
        <v>73</v>
      </c>
      <c r="B77" s="34" t="s">
        <v>182</v>
      </c>
      <c r="C77" s="35">
        <v>0</v>
      </c>
      <c r="D77" s="35">
        <v>0</v>
      </c>
      <c r="E77" s="35">
        <v>-5.0499999999999998E-3</v>
      </c>
      <c r="F77" s="35">
        <v>1</v>
      </c>
      <c r="G77" s="35">
        <v>1</v>
      </c>
      <c r="H77" s="35">
        <v>0.98</v>
      </c>
      <c r="I77" s="35" t="s">
        <v>238</v>
      </c>
      <c r="J77" s="35" t="s">
        <v>238</v>
      </c>
      <c r="K77" s="35" t="s">
        <v>238</v>
      </c>
      <c r="L77" s="35">
        <v>100</v>
      </c>
      <c r="M77" s="35">
        <v>99.349000000000004</v>
      </c>
      <c r="N77" s="35">
        <v>99.849000000000004</v>
      </c>
    </row>
    <row r="78" spans="1:14" ht="15.95" customHeight="1" x14ac:dyDescent="0.25">
      <c r="A78" s="32">
        <v>74</v>
      </c>
      <c r="B78" s="34" t="s">
        <v>183</v>
      </c>
      <c r="C78" s="35">
        <v>0.66086999999999996</v>
      </c>
      <c r="D78" s="35">
        <v>0</v>
      </c>
      <c r="E78" s="35">
        <v>1</v>
      </c>
      <c r="F78" s="35">
        <v>0.98304999999999998</v>
      </c>
      <c r="G78" s="35">
        <v>1</v>
      </c>
      <c r="H78" s="35">
        <v>1</v>
      </c>
      <c r="I78" s="35">
        <v>0.65895999999999999</v>
      </c>
      <c r="J78" s="35" t="s">
        <v>238</v>
      </c>
      <c r="K78" s="35">
        <v>1</v>
      </c>
      <c r="L78" s="35">
        <v>98.93</v>
      </c>
      <c r="M78" s="35">
        <v>99.35</v>
      </c>
      <c r="N78" s="35">
        <v>99.394999999999996</v>
      </c>
    </row>
    <row r="79" spans="1:14" ht="15.95" customHeight="1" x14ac:dyDescent="0.25">
      <c r="A79" s="32">
        <v>75</v>
      </c>
      <c r="B79" s="34" t="s">
        <v>184</v>
      </c>
      <c r="C79" s="35" t="s">
        <v>238</v>
      </c>
      <c r="D79" s="35">
        <v>0.64931000000000005</v>
      </c>
      <c r="E79" s="35">
        <v>0.77332000000000001</v>
      </c>
      <c r="F79" s="35">
        <v>0.93220000000000003</v>
      </c>
      <c r="G79" s="35">
        <v>0.96077999999999997</v>
      </c>
      <c r="H79" s="35">
        <v>0.98</v>
      </c>
      <c r="I79" s="35" t="s">
        <v>238</v>
      </c>
      <c r="J79" s="35">
        <v>0.64827999999999997</v>
      </c>
      <c r="K79" s="35" t="s">
        <v>238</v>
      </c>
      <c r="L79" s="35">
        <v>95.9</v>
      </c>
      <c r="M79" s="35">
        <v>97.724000000000004</v>
      </c>
      <c r="N79" s="35">
        <v>98.335999999999999</v>
      </c>
    </row>
    <row r="80" spans="1:14" ht="15.95" customHeight="1" x14ac:dyDescent="0.25">
      <c r="A80" s="32">
        <v>76</v>
      </c>
      <c r="B80" s="34" t="s">
        <v>185</v>
      </c>
      <c r="C80" s="35">
        <v>0</v>
      </c>
      <c r="D80" s="35">
        <v>0</v>
      </c>
      <c r="E80" s="35">
        <v>0</v>
      </c>
      <c r="F80" s="35">
        <v>1</v>
      </c>
      <c r="G80" s="35">
        <v>1</v>
      </c>
      <c r="H80" s="35">
        <v>1</v>
      </c>
      <c r="I80" s="35" t="s">
        <v>238</v>
      </c>
      <c r="J80" s="35" t="s">
        <v>238</v>
      </c>
      <c r="K80" s="35" t="s">
        <v>238</v>
      </c>
      <c r="L80" s="35">
        <v>100</v>
      </c>
      <c r="M80" s="35">
        <v>99.674999999999997</v>
      </c>
      <c r="N80" s="35">
        <v>99.849000000000004</v>
      </c>
    </row>
    <row r="81" spans="1:14" ht="15.95" customHeight="1" x14ac:dyDescent="0.25">
      <c r="A81" s="32">
        <v>77</v>
      </c>
      <c r="B81" s="34" t="s">
        <v>186</v>
      </c>
      <c r="C81" s="35">
        <v>1</v>
      </c>
      <c r="D81" s="35">
        <v>-1.0200000000000001E-2</v>
      </c>
      <c r="E81" s="35">
        <v>0.79590000000000005</v>
      </c>
      <c r="F81" s="35">
        <v>1</v>
      </c>
      <c r="G81" s="35">
        <v>0.96</v>
      </c>
      <c r="H81" s="35">
        <v>0.99</v>
      </c>
      <c r="I81" s="35">
        <v>1</v>
      </c>
      <c r="J81" s="35" t="s">
        <v>238</v>
      </c>
      <c r="K81" s="35">
        <v>0.79508000000000001</v>
      </c>
      <c r="L81" s="35">
        <v>96.97</v>
      </c>
      <c r="M81" s="35">
        <v>98.86</v>
      </c>
      <c r="N81" s="35">
        <v>98.486999999999995</v>
      </c>
    </row>
    <row r="82" spans="1:14" ht="15.95" customHeight="1" x14ac:dyDescent="0.25">
      <c r="A82" s="32">
        <v>78</v>
      </c>
      <c r="B82" s="34" t="s">
        <v>187</v>
      </c>
      <c r="C82" s="35">
        <v>0.79291999999999996</v>
      </c>
      <c r="D82" s="35">
        <v>1</v>
      </c>
      <c r="E82" s="35">
        <v>-5.0499999999999998E-3</v>
      </c>
      <c r="F82" s="35">
        <v>0.98304999999999998</v>
      </c>
      <c r="G82" s="35">
        <v>1</v>
      </c>
      <c r="H82" s="35">
        <v>0.98</v>
      </c>
      <c r="I82" s="35">
        <v>0.79152</v>
      </c>
      <c r="J82" s="35">
        <v>1</v>
      </c>
      <c r="K82" s="35">
        <v>-1.01E-2</v>
      </c>
      <c r="L82" s="35">
        <v>96.257000000000005</v>
      </c>
      <c r="M82" s="35">
        <v>98.373999999999995</v>
      </c>
      <c r="N82" s="35">
        <v>98.638000000000005</v>
      </c>
    </row>
    <row r="83" spans="1:14" ht="15.95" customHeight="1" x14ac:dyDescent="0.25">
      <c r="A83" s="32">
        <v>79</v>
      </c>
      <c r="B83" s="34" t="s">
        <v>188</v>
      </c>
      <c r="C83" s="35">
        <v>0.86292000000000002</v>
      </c>
      <c r="D83" s="35">
        <v>0.83367000000000002</v>
      </c>
      <c r="E83" s="35">
        <v>0.55810999999999999</v>
      </c>
      <c r="F83" s="35">
        <v>0.94915000000000005</v>
      </c>
      <c r="G83" s="35">
        <v>0.94118000000000002</v>
      </c>
      <c r="H83" s="35">
        <v>0.97</v>
      </c>
      <c r="I83" s="35" t="s">
        <v>238</v>
      </c>
      <c r="J83" s="35">
        <v>0.84896000000000005</v>
      </c>
      <c r="K83" s="35">
        <v>0.55881999999999998</v>
      </c>
      <c r="L83" s="35">
        <v>89.483000000000004</v>
      </c>
      <c r="M83" s="35">
        <v>91.87</v>
      </c>
      <c r="N83" s="35">
        <v>94.554000000000002</v>
      </c>
    </row>
    <row r="84" spans="1:14" ht="15.95" customHeight="1" x14ac:dyDescent="0.25">
      <c r="A84" s="32">
        <v>80</v>
      </c>
      <c r="B84" s="34" t="s">
        <v>189</v>
      </c>
      <c r="C84" s="35">
        <v>0.37875999999999999</v>
      </c>
      <c r="D84" s="35">
        <v>1</v>
      </c>
      <c r="E84" s="35">
        <v>0.64002999999999999</v>
      </c>
      <c r="F84" s="35">
        <v>0.94915000000000005</v>
      </c>
      <c r="G84" s="35">
        <v>1</v>
      </c>
      <c r="H84" s="35">
        <v>0.96</v>
      </c>
      <c r="I84" s="35">
        <v>0.37456</v>
      </c>
      <c r="J84" s="35">
        <v>1</v>
      </c>
      <c r="K84" s="35" t="s">
        <v>238</v>
      </c>
      <c r="L84" s="35">
        <v>96.257000000000005</v>
      </c>
      <c r="M84" s="35">
        <v>98.207999999999998</v>
      </c>
      <c r="N84" s="35">
        <v>97.882000000000005</v>
      </c>
    </row>
    <row r="85" spans="1:14" ht="15.95" customHeight="1" x14ac:dyDescent="0.25">
      <c r="A85" s="32">
        <v>81</v>
      </c>
      <c r="B85" s="34" t="s">
        <v>190</v>
      </c>
      <c r="C85" s="35">
        <v>0</v>
      </c>
      <c r="D85" s="35">
        <v>0</v>
      </c>
      <c r="E85" s="35">
        <v>0</v>
      </c>
      <c r="F85" s="35">
        <v>1</v>
      </c>
      <c r="G85" s="35">
        <v>1</v>
      </c>
      <c r="H85" s="35">
        <v>1</v>
      </c>
      <c r="I85" s="35" t="s">
        <v>238</v>
      </c>
      <c r="J85" s="35" t="s">
        <v>238</v>
      </c>
      <c r="K85" s="35" t="s">
        <v>238</v>
      </c>
      <c r="L85" s="35">
        <v>99.822000000000003</v>
      </c>
      <c r="M85" s="35">
        <v>99.837000000000003</v>
      </c>
      <c r="N85" s="35">
        <v>99.849000000000004</v>
      </c>
    </row>
    <row r="86" spans="1:14" ht="15.95" customHeight="1" x14ac:dyDescent="0.25">
      <c r="A86" s="32">
        <v>82</v>
      </c>
      <c r="B86" s="34" t="s">
        <v>191</v>
      </c>
      <c r="C86" s="35">
        <v>0.34662999999999999</v>
      </c>
      <c r="D86" s="35">
        <v>0.54435999999999996</v>
      </c>
      <c r="E86" s="35">
        <v>-6.8559999999999996E-2</v>
      </c>
      <c r="F86" s="35">
        <v>0.79661000000000004</v>
      </c>
      <c r="G86" s="35">
        <v>0.94118000000000002</v>
      </c>
      <c r="H86" s="35">
        <v>0.86</v>
      </c>
      <c r="I86" s="35" t="s">
        <v>238</v>
      </c>
      <c r="J86" s="35">
        <v>0.54054000000000002</v>
      </c>
      <c r="K86" s="35" t="s">
        <v>238</v>
      </c>
      <c r="L86" s="35">
        <v>88.078000000000003</v>
      </c>
      <c r="M86" s="35">
        <v>96.584999999999994</v>
      </c>
      <c r="N86" s="35">
        <v>94.1</v>
      </c>
    </row>
    <row r="87" spans="1:14" ht="15.95" customHeight="1" x14ac:dyDescent="0.25">
      <c r="A87" s="32">
        <v>83</v>
      </c>
      <c r="B87" s="34" t="s">
        <v>193</v>
      </c>
      <c r="C87" s="35">
        <v>0.45674999999999999</v>
      </c>
      <c r="D87" s="35">
        <v>0.45334000000000002</v>
      </c>
      <c r="E87" s="35">
        <v>0.51732</v>
      </c>
      <c r="F87" s="35">
        <v>0.54386000000000001</v>
      </c>
      <c r="G87" s="35">
        <v>0.74509999999999998</v>
      </c>
      <c r="H87" s="35">
        <v>0.59184000000000003</v>
      </c>
      <c r="I87" s="35">
        <v>0.35069</v>
      </c>
      <c r="J87" s="35">
        <v>0.48346</v>
      </c>
      <c r="K87" s="35">
        <v>0.42337000000000002</v>
      </c>
      <c r="L87" s="35">
        <v>44.106999999999999</v>
      </c>
      <c r="M87" s="35">
        <v>54.604999999999997</v>
      </c>
      <c r="N87" s="35">
        <v>51.667000000000002</v>
      </c>
    </row>
    <row r="88" spans="1:14" ht="15.95" customHeight="1" x14ac:dyDescent="0.25">
      <c r="A88" s="32">
        <v>84</v>
      </c>
      <c r="B88" s="34" t="s">
        <v>362</v>
      </c>
      <c r="C88" s="35" t="s">
        <v>238</v>
      </c>
      <c r="D88" s="35">
        <v>0</v>
      </c>
      <c r="E88" s="35" t="s">
        <v>238</v>
      </c>
      <c r="F88" s="35" t="s">
        <v>238</v>
      </c>
      <c r="G88" s="35">
        <v>1</v>
      </c>
      <c r="H88" s="35" t="s">
        <v>238</v>
      </c>
      <c r="I88" s="35" t="s">
        <v>238</v>
      </c>
      <c r="J88" s="35" t="s">
        <v>238</v>
      </c>
      <c r="K88" s="35" t="s">
        <v>238</v>
      </c>
      <c r="L88" s="35">
        <v>100</v>
      </c>
      <c r="M88" s="35">
        <v>100</v>
      </c>
      <c r="N88" s="35" t="s">
        <v>238</v>
      </c>
    </row>
    <row r="89" spans="1:14" ht="15.95" customHeight="1" x14ac:dyDescent="0.25">
      <c r="A89" s="32">
        <v>85</v>
      </c>
      <c r="B89" s="34" t="s">
        <v>364</v>
      </c>
      <c r="C89" s="35" t="s">
        <v>238</v>
      </c>
      <c r="D89" s="35">
        <v>0</v>
      </c>
      <c r="E89" s="35" t="s">
        <v>238</v>
      </c>
      <c r="F89" s="35" t="s">
        <v>238</v>
      </c>
      <c r="G89" s="35">
        <v>1</v>
      </c>
      <c r="H89" s="35" t="s">
        <v>238</v>
      </c>
      <c r="I89" s="35" t="s">
        <v>238</v>
      </c>
      <c r="J89" s="35" t="s">
        <v>238</v>
      </c>
      <c r="K89" s="35" t="s">
        <v>238</v>
      </c>
      <c r="L89" s="35" t="s">
        <v>238</v>
      </c>
      <c r="M89" s="35">
        <v>100</v>
      </c>
      <c r="N89" s="35" t="s">
        <v>238</v>
      </c>
    </row>
    <row r="90" spans="1:14" ht="15.95" customHeight="1" x14ac:dyDescent="0.25">
      <c r="A90" s="32">
        <v>86</v>
      </c>
      <c r="B90" s="34" t="s">
        <v>366</v>
      </c>
      <c r="C90" s="35" t="s">
        <v>238</v>
      </c>
      <c r="D90" s="35">
        <v>0</v>
      </c>
      <c r="E90" s="35" t="s">
        <v>238</v>
      </c>
      <c r="F90" s="35" t="s">
        <v>238</v>
      </c>
      <c r="G90" s="35">
        <v>1</v>
      </c>
      <c r="H90" s="35" t="s">
        <v>238</v>
      </c>
      <c r="I90" s="35" t="s">
        <v>238</v>
      </c>
      <c r="J90" s="35" t="s">
        <v>238</v>
      </c>
      <c r="K90" s="35" t="s">
        <v>238</v>
      </c>
      <c r="L90" s="35" t="s">
        <v>238</v>
      </c>
      <c r="M90" s="35">
        <v>99.349000000000004</v>
      </c>
      <c r="N90" s="35" t="s">
        <v>238</v>
      </c>
    </row>
    <row r="91" spans="1:14" ht="15.95" customHeight="1" x14ac:dyDescent="0.25">
      <c r="A91" s="32">
        <v>87</v>
      </c>
      <c r="B91" s="34" t="s">
        <v>368</v>
      </c>
      <c r="C91" s="35" t="s">
        <v>238</v>
      </c>
      <c r="D91" s="35">
        <v>0</v>
      </c>
      <c r="E91" s="35" t="s">
        <v>238</v>
      </c>
      <c r="F91" s="35" t="s">
        <v>238</v>
      </c>
      <c r="G91" s="35">
        <v>1</v>
      </c>
      <c r="H91" s="35" t="s">
        <v>238</v>
      </c>
      <c r="I91" s="35" t="s">
        <v>238</v>
      </c>
      <c r="J91" s="35" t="s">
        <v>238</v>
      </c>
      <c r="K91" s="35" t="s">
        <v>238</v>
      </c>
      <c r="L91" s="35" t="s">
        <v>238</v>
      </c>
      <c r="M91" s="35">
        <v>99.837000000000003</v>
      </c>
      <c r="N91" s="35" t="s">
        <v>238</v>
      </c>
    </row>
    <row r="92" spans="1:14" ht="15.95" customHeight="1" x14ac:dyDescent="0.25">
      <c r="A92" s="32">
        <v>88</v>
      </c>
      <c r="B92" s="34" t="s">
        <v>370</v>
      </c>
      <c r="C92" s="35" t="s">
        <v>238</v>
      </c>
      <c r="D92" s="35">
        <v>0</v>
      </c>
      <c r="E92" s="35" t="s">
        <v>238</v>
      </c>
      <c r="F92" s="35" t="s">
        <v>238</v>
      </c>
      <c r="G92" s="35">
        <v>1</v>
      </c>
      <c r="H92" s="35" t="s">
        <v>238</v>
      </c>
      <c r="I92" s="35" t="s">
        <v>238</v>
      </c>
      <c r="J92" s="35" t="s">
        <v>238</v>
      </c>
      <c r="K92" s="35" t="s">
        <v>238</v>
      </c>
      <c r="L92" s="35" t="s">
        <v>238</v>
      </c>
      <c r="M92" s="35">
        <v>99.349000000000004</v>
      </c>
      <c r="N92" s="35" t="s">
        <v>238</v>
      </c>
    </row>
    <row r="93" spans="1:14" ht="15.95" customHeight="1" x14ac:dyDescent="0.25">
      <c r="A93" s="32">
        <v>89</v>
      </c>
      <c r="B93" s="34" t="s">
        <v>372</v>
      </c>
      <c r="C93" s="35" t="s">
        <v>238</v>
      </c>
      <c r="D93" s="35">
        <v>0</v>
      </c>
      <c r="E93" s="35" t="s">
        <v>238</v>
      </c>
      <c r="F93" s="35" t="s">
        <v>238</v>
      </c>
      <c r="G93" s="35">
        <v>1</v>
      </c>
      <c r="H93" s="35" t="s">
        <v>238</v>
      </c>
      <c r="I93" s="35" t="s">
        <v>238</v>
      </c>
      <c r="J93" s="35" t="s">
        <v>238</v>
      </c>
      <c r="K93" s="35" t="s">
        <v>238</v>
      </c>
      <c r="L93" s="35" t="s">
        <v>238</v>
      </c>
      <c r="M93" s="35">
        <v>100</v>
      </c>
      <c r="N93" s="35" t="s">
        <v>238</v>
      </c>
    </row>
    <row r="94" spans="1:14" ht="15.95" customHeight="1" x14ac:dyDescent="0.25">
      <c r="A94" s="32">
        <v>90</v>
      </c>
      <c r="B94" s="34" t="s">
        <v>374</v>
      </c>
      <c r="C94" s="35" t="s">
        <v>238</v>
      </c>
      <c r="D94" s="35">
        <v>0</v>
      </c>
      <c r="E94" s="35" t="s">
        <v>238</v>
      </c>
      <c r="F94" s="35" t="s">
        <v>238</v>
      </c>
      <c r="G94" s="35">
        <v>1</v>
      </c>
      <c r="H94" s="35" t="s">
        <v>238</v>
      </c>
      <c r="I94" s="35" t="s">
        <v>238</v>
      </c>
      <c r="J94" s="35" t="s">
        <v>238</v>
      </c>
      <c r="K94" s="35" t="s">
        <v>238</v>
      </c>
      <c r="L94" s="35" t="s">
        <v>238</v>
      </c>
      <c r="M94" s="35">
        <v>100</v>
      </c>
      <c r="N94" s="35" t="s">
        <v>238</v>
      </c>
    </row>
    <row r="95" spans="1:14" ht="15.95" customHeight="1" x14ac:dyDescent="0.25">
      <c r="A95" s="32">
        <v>91</v>
      </c>
      <c r="B95" s="34" t="s">
        <v>201</v>
      </c>
      <c r="C95" s="35" t="s">
        <v>238</v>
      </c>
      <c r="D95" s="35" t="s">
        <v>238</v>
      </c>
      <c r="E95" s="35">
        <v>0.45831</v>
      </c>
      <c r="F95" s="35" t="s">
        <v>238</v>
      </c>
      <c r="G95" s="35" t="s">
        <v>238</v>
      </c>
      <c r="H95" s="35">
        <v>0.56999999999999995</v>
      </c>
      <c r="I95" s="35" t="s">
        <v>238</v>
      </c>
      <c r="J95" s="35" t="s">
        <v>238</v>
      </c>
      <c r="K95" s="35">
        <v>0.32762999999999998</v>
      </c>
      <c r="L95" s="35" t="s">
        <v>238</v>
      </c>
      <c r="M95" s="35" t="s">
        <v>238</v>
      </c>
      <c r="N95" s="35">
        <v>62.481000000000002</v>
      </c>
    </row>
    <row r="96" spans="1:14" ht="15.95" customHeight="1" x14ac:dyDescent="0.25">
      <c r="A96" s="32">
        <v>92</v>
      </c>
      <c r="B96" s="34" t="s">
        <v>202</v>
      </c>
      <c r="C96" s="35" t="s">
        <v>238</v>
      </c>
      <c r="D96" s="35" t="s">
        <v>238</v>
      </c>
      <c r="E96" s="35">
        <v>0.33222000000000002</v>
      </c>
      <c r="F96" s="35" t="s">
        <v>238</v>
      </c>
      <c r="G96" s="35" t="s">
        <v>238</v>
      </c>
      <c r="H96" s="35">
        <v>0.39</v>
      </c>
      <c r="I96" s="35" t="s">
        <v>238</v>
      </c>
      <c r="J96" s="35" t="s">
        <v>238</v>
      </c>
      <c r="K96" s="35">
        <v>0.23580999999999999</v>
      </c>
      <c r="L96" s="35" t="s">
        <v>238</v>
      </c>
      <c r="M96" s="35" t="s">
        <v>238</v>
      </c>
      <c r="N96" s="35">
        <v>40.393000000000001</v>
      </c>
    </row>
    <row r="97" spans="1:14" ht="15.95" customHeight="1" x14ac:dyDescent="0.25">
      <c r="A97" s="32">
        <v>93</v>
      </c>
      <c r="B97" s="34" t="s">
        <v>203</v>
      </c>
      <c r="C97" s="35" t="s">
        <v>238</v>
      </c>
      <c r="D97" s="35" t="s">
        <v>238</v>
      </c>
      <c r="E97" s="35">
        <v>0</v>
      </c>
      <c r="F97" s="35" t="s">
        <v>238</v>
      </c>
      <c r="G97" s="35" t="s">
        <v>238</v>
      </c>
      <c r="H97" s="35">
        <v>1</v>
      </c>
      <c r="I97" s="35" t="s">
        <v>238</v>
      </c>
      <c r="J97" s="35" t="s">
        <v>238</v>
      </c>
      <c r="K97" s="35" t="s">
        <v>238</v>
      </c>
      <c r="L97" s="35" t="s">
        <v>238</v>
      </c>
      <c r="M97" s="35" t="s">
        <v>238</v>
      </c>
      <c r="N97" s="35">
        <v>99.546000000000006</v>
      </c>
    </row>
    <row r="98" spans="1:14" ht="15.95" customHeight="1" x14ac:dyDescent="0.25">
      <c r="A98" s="32">
        <v>94</v>
      </c>
      <c r="B98" s="34" t="s">
        <v>204</v>
      </c>
      <c r="C98" s="35" t="s">
        <v>238</v>
      </c>
      <c r="D98" s="35" t="s">
        <v>238</v>
      </c>
      <c r="E98" s="35">
        <v>0</v>
      </c>
      <c r="F98" s="35" t="s">
        <v>238</v>
      </c>
      <c r="G98" s="35" t="s">
        <v>238</v>
      </c>
      <c r="H98" s="35">
        <v>1</v>
      </c>
      <c r="I98" s="35" t="s">
        <v>238</v>
      </c>
      <c r="J98" s="35" t="s">
        <v>238</v>
      </c>
      <c r="K98" s="35" t="s">
        <v>238</v>
      </c>
      <c r="L98" s="35" t="s">
        <v>238</v>
      </c>
      <c r="M98" s="35" t="s">
        <v>238</v>
      </c>
      <c r="N98" s="35">
        <v>99.394999999999996</v>
      </c>
    </row>
    <row r="99" spans="1:14" ht="15.95" customHeight="1" x14ac:dyDescent="0.25">
      <c r="A99" s="32">
        <v>95</v>
      </c>
      <c r="B99" s="34" t="s">
        <v>205</v>
      </c>
      <c r="C99" s="35" t="s">
        <v>238</v>
      </c>
      <c r="D99" s="35" t="s">
        <v>238</v>
      </c>
      <c r="E99" s="35">
        <v>0.36248000000000002</v>
      </c>
      <c r="F99" s="35" t="s">
        <v>238</v>
      </c>
      <c r="G99" s="35" t="s">
        <v>238</v>
      </c>
      <c r="H99" s="35">
        <v>0.35</v>
      </c>
      <c r="I99" s="35" t="s">
        <v>238</v>
      </c>
      <c r="J99" s="35" t="s">
        <v>238</v>
      </c>
      <c r="K99" s="35">
        <v>0.30315999999999999</v>
      </c>
      <c r="L99" s="35" t="s">
        <v>238</v>
      </c>
      <c r="M99" s="35" t="s">
        <v>238</v>
      </c>
      <c r="N99" s="35">
        <v>28.442</v>
      </c>
    </row>
    <row r="100" spans="1:14" ht="15.95" customHeight="1" x14ac:dyDescent="0.25">
      <c r="A100" s="32">
        <v>96</v>
      </c>
      <c r="B100" s="34" t="s">
        <v>206</v>
      </c>
      <c r="C100" s="35" t="s">
        <v>238</v>
      </c>
      <c r="D100" s="35" t="s">
        <v>238</v>
      </c>
      <c r="E100" s="35">
        <v>0.60955000000000004</v>
      </c>
      <c r="F100" s="35" t="s">
        <v>238</v>
      </c>
      <c r="G100" s="35" t="s">
        <v>238</v>
      </c>
      <c r="H100" s="35">
        <v>0.85</v>
      </c>
      <c r="I100" s="35" t="s">
        <v>238</v>
      </c>
      <c r="J100" s="35" t="s">
        <v>238</v>
      </c>
      <c r="K100" s="35" t="s">
        <v>238</v>
      </c>
      <c r="L100" s="35" t="s">
        <v>238</v>
      </c>
      <c r="M100" s="35" t="s">
        <v>238</v>
      </c>
      <c r="N100" s="35">
        <v>81.543000000000006</v>
      </c>
    </row>
    <row r="101" spans="1:14" ht="15.95" customHeight="1" x14ac:dyDescent="0.25">
      <c r="A101" s="32">
        <v>97</v>
      </c>
      <c r="B101" s="34" t="s">
        <v>207</v>
      </c>
      <c r="C101" s="35" t="s">
        <v>238</v>
      </c>
      <c r="D101" s="35" t="s">
        <v>238</v>
      </c>
      <c r="E101" s="35">
        <v>0.58704999999999996</v>
      </c>
      <c r="F101" s="35" t="s">
        <v>238</v>
      </c>
      <c r="G101" s="35" t="s">
        <v>238</v>
      </c>
      <c r="H101" s="35">
        <v>0.71</v>
      </c>
      <c r="I101" s="35" t="s">
        <v>238</v>
      </c>
      <c r="J101" s="35" t="s">
        <v>238</v>
      </c>
      <c r="K101" s="35">
        <v>0.48726000000000003</v>
      </c>
      <c r="L101" s="35" t="s">
        <v>238</v>
      </c>
      <c r="M101" s="35" t="s">
        <v>238</v>
      </c>
      <c r="N101" s="35">
        <v>73.978999999999999</v>
      </c>
    </row>
    <row r="102" spans="1:14" ht="15.95" customHeight="1" x14ac:dyDescent="0.25">
      <c r="A102" s="32">
        <v>98</v>
      </c>
      <c r="B102" s="34" t="s">
        <v>208</v>
      </c>
      <c r="C102" s="35" t="s">
        <v>238</v>
      </c>
      <c r="D102" s="35" t="s">
        <v>238</v>
      </c>
      <c r="E102" s="35">
        <v>0.3725</v>
      </c>
      <c r="F102" s="35" t="s">
        <v>238</v>
      </c>
      <c r="G102" s="35" t="s">
        <v>238</v>
      </c>
      <c r="H102" s="35">
        <v>0.79</v>
      </c>
      <c r="I102" s="35" t="s">
        <v>238</v>
      </c>
      <c r="J102" s="35" t="s">
        <v>238</v>
      </c>
      <c r="K102" s="35">
        <v>0.34279999999999999</v>
      </c>
      <c r="L102" s="35" t="s">
        <v>238</v>
      </c>
      <c r="M102" s="35" t="s">
        <v>238</v>
      </c>
      <c r="N102" s="35">
        <v>81.846000000000004</v>
      </c>
    </row>
    <row r="103" spans="1:14" ht="15.95" customHeight="1" x14ac:dyDescent="0.25">
      <c r="A103" s="32">
        <v>99</v>
      </c>
      <c r="B103" s="34" t="s">
        <v>199</v>
      </c>
      <c r="C103" s="35" t="s">
        <v>238</v>
      </c>
      <c r="D103" s="35" t="s">
        <v>238</v>
      </c>
      <c r="E103" s="35">
        <v>-3.109E-2</v>
      </c>
      <c r="F103" s="35" t="s">
        <v>238</v>
      </c>
      <c r="G103" s="35" t="s">
        <v>238</v>
      </c>
      <c r="H103" s="35">
        <v>0.93</v>
      </c>
      <c r="I103" s="35" t="s">
        <v>238</v>
      </c>
      <c r="J103" s="35" t="s">
        <v>238</v>
      </c>
      <c r="K103" s="35">
        <v>-3.5499999999999997E-2</v>
      </c>
      <c r="L103" s="35" t="s">
        <v>238</v>
      </c>
      <c r="M103" s="35" t="s">
        <v>238</v>
      </c>
      <c r="N103" s="35">
        <v>97.277000000000001</v>
      </c>
    </row>
    <row r="104" spans="1:14" ht="15.95" customHeight="1" x14ac:dyDescent="0.25">
      <c r="A104" s="32">
        <v>100</v>
      </c>
      <c r="B104" s="34" t="s">
        <v>200</v>
      </c>
      <c r="C104" s="35" t="s">
        <v>238</v>
      </c>
      <c r="D104" s="35" t="s">
        <v>238</v>
      </c>
      <c r="E104" s="35">
        <v>-1.0149999999999999E-2</v>
      </c>
      <c r="F104" s="35" t="s">
        <v>238</v>
      </c>
      <c r="G104" s="35" t="s">
        <v>238</v>
      </c>
      <c r="H104" s="35">
        <v>0.97</v>
      </c>
      <c r="I104" s="35" t="s">
        <v>238</v>
      </c>
      <c r="J104" s="35" t="s">
        <v>238</v>
      </c>
      <c r="K104" s="35">
        <v>-1.3509999999999999E-2</v>
      </c>
      <c r="L104" s="35" t="s">
        <v>238</v>
      </c>
      <c r="M104" s="35" t="s">
        <v>238</v>
      </c>
      <c r="N104" s="35">
        <v>99.244</v>
      </c>
    </row>
    <row r="105" spans="1:14" ht="15.95" customHeight="1" x14ac:dyDescent="0.25">
      <c r="A105" s="32">
        <v>101</v>
      </c>
      <c r="B105" s="34" t="s">
        <v>194</v>
      </c>
      <c r="C105" s="35" t="s">
        <v>238</v>
      </c>
      <c r="D105" s="35" t="s">
        <v>238</v>
      </c>
      <c r="E105" s="35">
        <v>0.35459000000000002</v>
      </c>
      <c r="F105" s="35" t="s">
        <v>238</v>
      </c>
      <c r="G105" s="35" t="s">
        <v>238</v>
      </c>
      <c r="H105" s="35">
        <v>0.91</v>
      </c>
      <c r="I105" s="35" t="s">
        <v>238</v>
      </c>
      <c r="J105" s="35" t="s">
        <v>238</v>
      </c>
      <c r="K105" s="35">
        <v>0.35344999999999999</v>
      </c>
      <c r="L105" s="35" t="s">
        <v>238</v>
      </c>
      <c r="M105" s="35" t="s">
        <v>238</v>
      </c>
      <c r="N105" s="35">
        <v>94.251000000000005</v>
      </c>
    </row>
    <row r="106" spans="1:14" ht="15.95" customHeight="1" x14ac:dyDescent="0.25">
      <c r="A106" s="32">
        <v>102</v>
      </c>
      <c r="B106" s="34" t="s">
        <v>195</v>
      </c>
      <c r="C106" s="35" t="s">
        <v>238</v>
      </c>
      <c r="D106" s="35" t="s">
        <v>238</v>
      </c>
      <c r="E106" s="35">
        <v>0</v>
      </c>
      <c r="F106" s="35" t="s">
        <v>238</v>
      </c>
      <c r="G106" s="35" t="s">
        <v>238</v>
      </c>
      <c r="H106" s="35">
        <v>0.99</v>
      </c>
      <c r="I106" s="35" t="s">
        <v>238</v>
      </c>
      <c r="J106" s="35" t="s">
        <v>238</v>
      </c>
      <c r="K106" s="35" t="s">
        <v>238</v>
      </c>
      <c r="L106" s="35" t="s">
        <v>238</v>
      </c>
      <c r="M106" s="35" t="s">
        <v>238</v>
      </c>
      <c r="N106" s="35">
        <v>99.697000000000003</v>
      </c>
    </row>
    <row r="107" spans="1:14" ht="15.95" customHeight="1" x14ac:dyDescent="0.25">
      <c r="A107" s="32">
        <v>103</v>
      </c>
      <c r="B107" s="34" t="s">
        <v>196</v>
      </c>
      <c r="C107" s="35" t="s">
        <v>238</v>
      </c>
      <c r="D107" s="35" t="s">
        <v>238</v>
      </c>
      <c r="E107" s="35">
        <v>-5.0499999999999998E-3</v>
      </c>
      <c r="F107" s="35" t="s">
        <v>238</v>
      </c>
      <c r="G107" s="35" t="s">
        <v>238</v>
      </c>
      <c r="H107" s="35">
        <v>0.98</v>
      </c>
      <c r="I107" s="35" t="s">
        <v>238</v>
      </c>
      <c r="J107" s="35" t="s">
        <v>238</v>
      </c>
      <c r="K107" s="35">
        <v>-1.01E-2</v>
      </c>
      <c r="L107" s="35" t="s">
        <v>238</v>
      </c>
      <c r="M107" s="35" t="s">
        <v>238</v>
      </c>
      <c r="N107" s="35">
        <v>99.697000000000003</v>
      </c>
    </row>
    <row r="108" spans="1:14" ht="15.95" customHeight="1" x14ac:dyDescent="0.25">
      <c r="A108" s="32">
        <v>104</v>
      </c>
      <c r="B108" s="34" t="s">
        <v>197</v>
      </c>
      <c r="C108" s="35" t="s">
        <v>238</v>
      </c>
      <c r="D108" s="35" t="s">
        <v>238</v>
      </c>
      <c r="E108" s="35">
        <v>-5.0499999999999998E-3</v>
      </c>
      <c r="F108" s="35" t="s">
        <v>238</v>
      </c>
      <c r="G108" s="35" t="s">
        <v>238</v>
      </c>
      <c r="H108" s="35">
        <v>0.98</v>
      </c>
      <c r="I108" s="35" t="s">
        <v>238</v>
      </c>
      <c r="J108" s="35" t="s">
        <v>238</v>
      </c>
      <c r="K108" s="35" t="s">
        <v>238</v>
      </c>
      <c r="L108" s="35" t="s">
        <v>238</v>
      </c>
      <c r="M108" s="35" t="s">
        <v>238</v>
      </c>
      <c r="N108" s="35">
        <v>100</v>
      </c>
    </row>
    <row r="109" spans="1:14" ht="15.95" customHeight="1" x14ac:dyDescent="0.25">
      <c r="A109" s="32">
        <v>105</v>
      </c>
      <c r="B109" s="34" t="s">
        <v>209</v>
      </c>
      <c r="C109" s="35" t="s">
        <v>238</v>
      </c>
      <c r="D109" s="35" t="s">
        <v>238</v>
      </c>
      <c r="E109" s="35">
        <v>0.16211</v>
      </c>
      <c r="F109" s="35" t="s">
        <v>238</v>
      </c>
      <c r="G109" s="35" t="s">
        <v>238</v>
      </c>
      <c r="H109" s="35">
        <v>0.92</v>
      </c>
      <c r="I109" s="35" t="s">
        <v>238</v>
      </c>
      <c r="J109" s="35" t="s">
        <v>238</v>
      </c>
      <c r="K109" s="35">
        <v>0.16492999999999999</v>
      </c>
      <c r="L109" s="35" t="s">
        <v>238</v>
      </c>
      <c r="M109" s="35" t="s">
        <v>238</v>
      </c>
      <c r="N109" s="35">
        <v>96.218000000000004</v>
      </c>
    </row>
    <row r="110" spans="1:14" ht="15.95" customHeight="1" x14ac:dyDescent="0.25">
      <c r="A110" s="32">
        <v>106</v>
      </c>
      <c r="B110" s="34" t="s">
        <v>210</v>
      </c>
      <c r="C110" s="35" t="s">
        <v>238</v>
      </c>
      <c r="D110" s="35" t="s">
        <v>238</v>
      </c>
      <c r="E110" s="35">
        <v>0.38768999999999998</v>
      </c>
      <c r="F110" s="35" t="s">
        <v>238</v>
      </c>
      <c r="G110" s="35" t="s">
        <v>238</v>
      </c>
      <c r="H110" s="35">
        <v>0.97</v>
      </c>
      <c r="I110" s="35" t="s">
        <v>238</v>
      </c>
      <c r="J110" s="35" t="s">
        <v>238</v>
      </c>
      <c r="K110" s="35">
        <v>0.38524999999999998</v>
      </c>
      <c r="L110" s="35" t="s">
        <v>238</v>
      </c>
      <c r="M110" s="35" t="s">
        <v>238</v>
      </c>
      <c r="N110" s="35">
        <v>98.185000000000002</v>
      </c>
    </row>
    <row r="111" spans="1:14" ht="15.95" customHeight="1" x14ac:dyDescent="0.25">
      <c r="A111" s="32">
        <v>107</v>
      </c>
      <c r="B111" s="34" t="s">
        <v>198</v>
      </c>
      <c r="C111" s="35" t="s">
        <v>238</v>
      </c>
      <c r="D111" s="35" t="s">
        <v>238</v>
      </c>
      <c r="E111" s="35">
        <v>0.46677999999999997</v>
      </c>
      <c r="F111" s="35" t="s">
        <v>238</v>
      </c>
      <c r="G111" s="35" t="s">
        <v>238</v>
      </c>
      <c r="H111" s="35">
        <v>0.41</v>
      </c>
      <c r="I111" s="35" t="s">
        <v>238</v>
      </c>
      <c r="J111" s="35" t="s">
        <v>238</v>
      </c>
      <c r="K111" s="35">
        <v>0.33817999999999998</v>
      </c>
      <c r="L111" s="35" t="s">
        <v>238</v>
      </c>
      <c r="M111" s="35" t="s">
        <v>238</v>
      </c>
      <c r="N111" s="35">
        <v>37.518999999999998</v>
      </c>
    </row>
    <row r="112" spans="1:14" ht="14.1" customHeight="1" x14ac:dyDescent="0.25"/>
  </sheetData>
  <mergeCells count="2">
    <mergeCell ref="A1:Y1"/>
    <mergeCell ref="A2:Y2"/>
  </mergeCells>
  <pageMargins left="0.08" right="0.08" top="1" bottom="1" header="0.5" footer="0.5"/>
  <pageSetup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Supplemental Table</vt:lpstr>
      <vt:lpstr>Sheet1</vt:lpstr>
      <vt:lpstr>Prevalence</vt:lpstr>
      <vt:lpstr>rawtable</vt:lpstr>
      <vt:lpstr>SummaryTable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Hunter, Gerald</dc:creator>
  <cp:lastModifiedBy>BGD</cp:lastModifiedBy>
  <cp:lastPrinted>2019-12-11T01:31:32Z</cp:lastPrinted>
  <dcterms:created xsi:type="dcterms:W3CDTF">2019-10-02T20:50:55Z</dcterms:created>
  <dcterms:modified xsi:type="dcterms:W3CDTF">2020-01-09T21:42:34Z</dcterms:modified>
</cp:coreProperties>
</file>